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pholden\Desktop\"/>
    </mc:Choice>
  </mc:AlternateContent>
  <xr:revisionPtr revIDLastSave="0" documentId="8_{930EEC44-DDF7-4FA6-8904-EA5F4983652F}" xr6:coauthVersionLast="47" xr6:coauthVersionMax="47" xr10:uidLastSave="{00000000-0000-0000-0000-000000000000}"/>
  <bookViews>
    <workbookView xWindow="-120" yWindow="-120" windowWidth="29040" windowHeight="15720" tabRatio="986" firstSheet="1" activeTab="3" xr2:uid="{00000000-000D-0000-FFFF-FFFF00000000}"/>
  </bookViews>
  <sheets>
    <sheet name="Fin Statements 2019" sheetId="32" state="hidden" r:id="rId1"/>
    <sheet name="HAC Bank (2)" sheetId="44" r:id="rId2"/>
    <sheet name="Charts" sheetId="46" state="hidden" r:id="rId3"/>
    <sheet name="R&amp;P Accounts" sheetId="33" r:id="rId4"/>
    <sheet name="Statement of balances" sheetId="34" r:id="rId5"/>
    <sheet name="Notes" sheetId="35" r:id="rId6"/>
    <sheet name="Add.notes (1)  " sheetId="36" r:id="rId7"/>
    <sheet name="Add.notes (2)" sheetId="37" r:id="rId8"/>
    <sheet name="Add.notes (3)" sheetId="38" state="hidden" r:id="rId9"/>
    <sheet name="HAC Exp - Trustee Expenses" sheetId="41" r:id="rId10"/>
    <sheet name="Fin Stats 2025" sheetId="31" r:id="rId11"/>
    <sheet name="HAC Inc" sheetId="1" r:id="rId12"/>
    <sheet name="Unknown-income-LZ" sheetId="45" state="hidden" r:id="rId13"/>
    <sheet name="HAC Exp" sheetId="2" r:id="rId14"/>
    <sheet name="Coaches" sheetId="43" state="hidden" r:id="rId15"/>
    <sheet name="HPR Inc" sheetId="21" r:id="rId16"/>
    <sheet name="HPR Exp" sheetId="22" r:id="rId17"/>
    <sheet name="Savings" sheetId="42" r:id="rId18"/>
    <sheet name="Prize Fund" sheetId="6" r:id="rId19"/>
    <sheet name="HAC Bank" sheetId="7" r:id="rId20"/>
    <sheet name="Love Admin" sheetId="8" r:id="rId21"/>
    <sheet name="HPR Bank" sheetId="25" r:id="rId22"/>
  </sheets>
  <definedNames>
    <definedName name="_xlnm._FilterDatabase" localSheetId="19" hidden="1">'HAC Bank'!$A$2:$H$563</definedName>
    <definedName name="_xlnm._FilterDatabase" localSheetId="1" hidden="1">'HAC Bank (2)'!$A$2:$E$563</definedName>
    <definedName name="_xlnm._FilterDatabase" localSheetId="13" hidden="1">'HAC Exp'!$B$6:$AB$6</definedName>
    <definedName name="_xlnm._FilterDatabase" localSheetId="9" hidden="1">'HAC Exp - Trustee Expenses'!$A$9:$I$19</definedName>
    <definedName name="_xlnm._FilterDatabase" localSheetId="11" hidden="1">'HAC Inc'!$B$2:$Y$296</definedName>
    <definedName name="_xlnm._FilterDatabase" localSheetId="21" hidden="1">'HPR Bank'!$A$2:$H$45</definedName>
    <definedName name="_xlnm._FilterDatabase" localSheetId="20" hidden="1">'Love Admin'!$A$2:$AD$2830</definedName>
    <definedName name="_xlnm._FilterDatabase" localSheetId="17" hidden="1">Savings!$A$20:$G$64</definedName>
    <definedName name="_xlnm.Print_Area" localSheetId="6">'Add.notes (1)  '!$A$1:$M$62</definedName>
    <definedName name="_xlnm.Print_Area" localSheetId="0">'Fin Statements 2019'!$A$1:$K$78</definedName>
    <definedName name="_xlnm.Print_Area" localSheetId="10">'Fin Stats 2025'!$A$2:$J$91</definedName>
    <definedName name="_xlnm.Print_Area" localSheetId="5">Notes!$A$1:$L$56</definedName>
    <definedName name="_xlnm.Print_Area" localSheetId="3">'R&amp;P Accounts'!$A$1:$L$56</definedName>
    <definedName name="_xlnm.Print_Area" localSheetId="4">'Statement of balances'!$A$1:$P$53</definedName>
    <definedName name="_xlnm.Print_Titles" localSheetId="3">'R&amp;P Accounts'!$1:$10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35" l="1"/>
  <c r="K15" i="35"/>
  <c r="K13" i="35"/>
  <c r="K16" i="35"/>
  <c r="K12" i="35"/>
  <c r="K17" i="35"/>
  <c r="F5" i="34"/>
  <c r="B21" i="33"/>
  <c r="K17" i="37"/>
  <c r="M15" i="36"/>
  <c r="L12" i="33"/>
  <c r="K15" i="36"/>
  <c r="C15" i="36"/>
  <c r="B12" i="33"/>
  <c r="B17" i="33"/>
  <c r="B16" i="33"/>
  <c r="B15" i="33"/>
  <c r="C14" i="36"/>
  <c r="C12" i="36"/>
  <c r="C11" i="36"/>
  <c r="C10" i="36"/>
  <c r="C22" i="36"/>
  <c r="I29" i="37"/>
  <c r="K34" i="35" l="1"/>
  <c r="K24" i="36"/>
  <c r="K23" i="36"/>
  <c r="K22" i="36"/>
  <c r="K25" i="36"/>
  <c r="C32" i="37"/>
  <c r="C14" i="37"/>
  <c r="Z20" i="41"/>
  <c r="Y20" i="41"/>
  <c r="X20" i="41"/>
  <c r="W20" i="41"/>
  <c r="V20" i="41"/>
  <c r="U20" i="41"/>
  <c r="T20" i="41"/>
  <c r="S20" i="41"/>
  <c r="R20" i="41"/>
  <c r="Q20" i="41"/>
  <c r="P20" i="41"/>
  <c r="O20" i="41"/>
  <c r="N20" i="41"/>
  <c r="M20" i="41"/>
  <c r="L20" i="41"/>
  <c r="K20" i="41"/>
  <c r="J20" i="41"/>
  <c r="I20" i="41"/>
  <c r="H20" i="41"/>
  <c r="G20" i="41"/>
  <c r="F20" i="41"/>
  <c r="E20" i="41"/>
  <c r="D20" i="41"/>
  <c r="W19" i="41"/>
  <c r="Z19" i="41" s="1"/>
  <c r="AA19" i="41" s="1"/>
  <c r="M18" i="41"/>
  <c r="Z18" i="41" s="1"/>
  <c r="AA18" i="41" s="1"/>
  <c r="M17" i="41"/>
  <c r="Z17" i="41" s="1"/>
  <c r="AA17" i="41" s="1"/>
  <c r="G16" i="41"/>
  <c r="Z16" i="41" s="1"/>
  <c r="AA16" i="41" s="1"/>
  <c r="I15" i="41"/>
  <c r="Z15" i="41" s="1"/>
  <c r="AA15" i="41" s="1"/>
  <c r="R14" i="41"/>
  <c r="Z14" i="41" s="1"/>
  <c r="AA14" i="41" s="1"/>
  <c r="Y13" i="41"/>
  <c r="Z13" i="41" s="1"/>
  <c r="AA13" i="41" s="1"/>
  <c r="W12" i="41"/>
  <c r="Z12" i="41" s="1"/>
  <c r="AA12" i="41" s="1"/>
  <c r="M11" i="41"/>
  <c r="Z11" i="41" s="1"/>
  <c r="AA11" i="41" s="1"/>
  <c r="G10" i="41"/>
  <c r="Z10" i="41" s="1"/>
  <c r="AA10" i="41" s="1"/>
  <c r="K52" i="31" l="1"/>
  <c r="H12" i="42"/>
  <c r="H11" i="42"/>
  <c r="H10" i="42"/>
  <c r="H9" i="42"/>
  <c r="I24" i="42"/>
  <c r="I23" i="42"/>
  <c r="I22" i="42"/>
  <c r="I21" i="42"/>
  <c r="L44" i="42"/>
  <c r="L43" i="42"/>
  <c r="L39" i="42"/>
  <c r="L40" i="42"/>
  <c r="L37" i="42"/>
  <c r="L36" i="42"/>
  <c r="L30" i="42"/>
  <c r="L29" i="42"/>
  <c r="L24" i="42"/>
  <c r="L22" i="42"/>
  <c r="L21" i="42"/>
  <c r="K41" i="42"/>
  <c r="K34" i="42"/>
  <c r="K33" i="42"/>
  <c r="K31" i="42"/>
  <c r="K27" i="42"/>
  <c r="K26" i="42"/>
  <c r="F23" i="42"/>
  <c r="F25" i="42"/>
  <c r="F28" i="42"/>
  <c r="F32" i="42"/>
  <c r="F35" i="42"/>
  <c r="F38" i="42"/>
  <c r="F42" i="42"/>
  <c r="L48" i="42"/>
  <c r="L51" i="42"/>
  <c r="L55" i="42"/>
  <c r="L58" i="42"/>
  <c r="K52" i="42"/>
  <c r="K54" i="42"/>
  <c r="K59" i="42"/>
  <c r="K61" i="42"/>
  <c r="K62" i="42"/>
  <c r="F53" i="42"/>
  <c r="E71" i="42"/>
  <c r="E81" i="42"/>
  <c r="E85" i="31"/>
  <c r="M25" i="21"/>
  <c r="I92" i="42"/>
  <c r="I91" i="42" s="1"/>
  <c r="O119" i="2"/>
  <c r="X62" i="1"/>
  <c r="X145" i="1"/>
  <c r="J40" i="6" l="1"/>
  <c r="G23" i="21"/>
  <c r="E23" i="31" s="1"/>
  <c r="F18" i="21"/>
  <c r="E12" i="21"/>
  <c r="E10" i="21"/>
  <c r="O13" i="22"/>
  <c r="O12" i="22"/>
  <c r="O11" i="22"/>
  <c r="O10" i="22"/>
  <c r="O9" i="22"/>
  <c r="O8" i="22"/>
  <c r="P8" i="22"/>
  <c r="AE323" i="2"/>
  <c r="AE326" i="2"/>
  <c r="AD326" i="2"/>
  <c r="F11" i="2"/>
  <c r="P17" i="2"/>
  <c r="P18" i="2"/>
  <c r="G19" i="2"/>
  <c r="Y20" i="2"/>
  <c r="E26" i="2"/>
  <c r="M31" i="2"/>
  <c r="T32" i="2"/>
  <c r="N33" i="2"/>
  <c r="G36" i="2"/>
  <c r="G39" i="2"/>
  <c r="R40" i="2"/>
  <c r="R42" i="2"/>
  <c r="I43" i="2"/>
  <c r="X44" i="2"/>
  <c r="W50" i="2"/>
  <c r="O57" i="2"/>
  <c r="Y61" i="2"/>
  <c r="P62" i="2"/>
  <c r="R68" i="2"/>
  <c r="R72" i="2"/>
  <c r="P74" i="2"/>
  <c r="X75" i="2"/>
  <c r="I84" i="2"/>
  <c r="O86" i="2"/>
  <c r="I90" i="2"/>
  <c r="R92" i="2"/>
  <c r="O103" i="2"/>
  <c r="O102" i="2"/>
  <c r="E110" i="2"/>
  <c r="O117" i="2"/>
  <c r="O120" i="2"/>
  <c r="O121" i="2"/>
  <c r="K127" i="2"/>
  <c r="K126" i="2"/>
  <c r="K125" i="2"/>
  <c r="K124" i="2"/>
  <c r="K123" i="2"/>
  <c r="O128" i="2"/>
  <c r="E129" i="2"/>
  <c r="R135" i="2"/>
  <c r="G139" i="2"/>
  <c r="G138" i="2"/>
  <c r="AE140" i="2"/>
  <c r="O141" i="2"/>
  <c r="I155" i="2"/>
  <c r="I156" i="2"/>
  <c r="R157" i="2"/>
  <c r="O159" i="2"/>
  <c r="W162" i="2"/>
  <c r="O168" i="2"/>
  <c r="W169" i="2"/>
  <c r="N172" i="2"/>
  <c r="O173" i="2"/>
  <c r="O174" i="2"/>
  <c r="G175" i="2"/>
  <c r="X176" i="2"/>
  <c r="U178" i="2"/>
  <c r="T181" i="2"/>
  <c r="N182" i="2"/>
  <c r="N183" i="2"/>
  <c r="N187" i="2"/>
  <c r="G190" i="2"/>
  <c r="H193" i="2"/>
  <c r="P194" i="2"/>
  <c r="E200" i="2"/>
  <c r="U201" i="2"/>
  <c r="K208" i="2"/>
  <c r="K209" i="2"/>
  <c r="M211" i="2"/>
  <c r="M210" i="2"/>
  <c r="M212" i="2"/>
  <c r="U213" i="2"/>
  <c r="U221" i="2"/>
  <c r="S271" i="2"/>
  <c r="S207" i="2"/>
  <c r="S131" i="2"/>
  <c r="S122" i="2"/>
  <c r="S69" i="2"/>
  <c r="S12" i="2"/>
  <c r="S222" i="2"/>
  <c r="F230" i="2"/>
  <c r="AE234" i="2"/>
  <c r="P239" i="2"/>
  <c r="O240" i="2"/>
  <c r="O243" i="2"/>
  <c r="H246" i="2"/>
  <c r="U247" i="2"/>
  <c r="G250" i="2"/>
  <c r="O254" i="2"/>
  <c r="W255" i="2"/>
  <c r="O260" i="2"/>
  <c r="G261" i="2"/>
  <c r="O269" i="2"/>
  <c r="E272" i="2"/>
  <c r="P273" i="2"/>
  <c r="E274" i="2"/>
  <c r="S283" i="2"/>
  <c r="E291" i="2"/>
  <c r="V293" i="2"/>
  <c r="X297" i="2"/>
  <c r="G304" i="2"/>
  <c r="O307" i="2"/>
  <c r="W301" i="2"/>
  <c r="R300" i="2"/>
  <c r="R299" i="2"/>
  <c r="R286" i="2"/>
  <c r="R281" i="2"/>
  <c r="R263" i="2"/>
  <c r="R253" i="2"/>
  <c r="R241" i="2"/>
  <c r="R215" i="2"/>
  <c r="R198" i="2"/>
  <c r="R160" i="2"/>
  <c r="R130" i="2"/>
  <c r="R118" i="2"/>
  <c r="R113" i="2"/>
  <c r="R107" i="2"/>
  <c r="R100" i="2"/>
  <c r="R99" i="2"/>
  <c r="R78" i="2"/>
  <c r="R73" i="2"/>
  <c r="R71" i="2"/>
  <c r="R66" i="2"/>
  <c r="R53" i="2"/>
  <c r="R28" i="2"/>
  <c r="F218" i="2"/>
  <c r="E298" i="2"/>
  <c r="E294" i="2"/>
  <c r="E290" i="2"/>
  <c r="E289" i="2"/>
  <c r="E288" i="2"/>
  <c r="E279" i="2"/>
  <c r="E278" i="2"/>
  <c r="E277" i="2"/>
  <c r="E276" i="2"/>
  <c r="E275" i="2"/>
  <c r="E270" i="2"/>
  <c r="E266" i="2"/>
  <c r="E265" i="2"/>
  <c r="E264" i="2"/>
  <c r="E262" i="2"/>
  <c r="E259" i="2"/>
  <c r="E258" i="2"/>
  <c r="E257" i="2"/>
  <c r="E252" i="2"/>
  <c r="E251" i="2"/>
  <c r="E249" i="2"/>
  <c r="E248" i="2"/>
  <c r="E238" i="2"/>
  <c r="E236" i="2"/>
  <c r="E233" i="2"/>
  <c r="E232" i="2"/>
  <c r="E229" i="2"/>
  <c r="E228" i="2"/>
  <c r="E227" i="2"/>
  <c r="E226" i="2"/>
  <c r="E225" i="2"/>
  <c r="E219" i="2"/>
  <c r="E214" i="2"/>
  <c r="E206" i="2"/>
  <c r="E205" i="2"/>
  <c r="E197" i="2"/>
  <c r="E196" i="2"/>
  <c r="E195" i="2"/>
  <c r="E189" i="2"/>
  <c r="E186" i="2"/>
  <c r="E185" i="2"/>
  <c r="E184" i="2"/>
  <c r="E177" i="2"/>
  <c r="E170" i="2"/>
  <c r="E167" i="2"/>
  <c r="E165" i="2"/>
  <c r="E163" i="2"/>
  <c r="E161" i="2"/>
  <c r="E154" i="2"/>
  <c r="E153" i="2"/>
  <c r="E152" i="2"/>
  <c r="E151" i="2"/>
  <c r="E147" i="2"/>
  <c r="E146" i="2"/>
  <c r="E145" i="2"/>
  <c r="E144" i="2"/>
  <c r="E143" i="2"/>
  <c r="E142" i="2"/>
  <c r="E136" i="2"/>
  <c r="E109" i="2"/>
  <c r="E108" i="2"/>
  <c r="E106" i="2"/>
  <c r="E95" i="2"/>
  <c r="E94" i="2"/>
  <c r="E93" i="2"/>
  <c r="E81" i="2"/>
  <c r="E80" i="2"/>
  <c r="E60" i="2"/>
  <c r="E59" i="2"/>
  <c r="E58" i="2"/>
  <c r="E56" i="2"/>
  <c r="E55" i="2"/>
  <c r="E54" i="2"/>
  <c r="E47" i="2"/>
  <c r="E46" i="2"/>
  <c r="E30" i="2"/>
  <c r="E29" i="2"/>
  <c r="E24" i="2"/>
  <c r="E21" i="2"/>
  <c r="E14" i="2"/>
  <c r="E13" i="2"/>
  <c r="E10" i="2"/>
  <c r="O15" i="2"/>
  <c r="H296" i="2"/>
  <c r="H295" i="2"/>
  <c r="H292" i="2"/>
  <c r="H287" i="2"/>
  <c r="H282" i="2"/>
  <c r="H268" i="2"/>
  <c r="H267" i="2"/>
  <c r="H245" i="2"/>
  <c r="H242" i="2"/>
  <c r="H224" i="2"/>
  <c r="H223" i="2"/>
  <c r="H216" i="2"/>
  <c r="H204" i="2"/>
  <c r="H203" i="2"/>
  <c r="H202" i="2"/>
  <c r="H192" i="2"/>
  <c r="H180" i="2"/>
  <c r="H179" i="2"/>
  <c r="H164" i="2"/>
  <c r="H150" i="2"/>
  <c r="H149" i="2"/>
  <c r="H148" i="2"/>
  <c r="H133" i="2"/>
  <c r="H116" i="2"/>
  <c r="H115" i="2"/>
  <c r="H114" i="2"/>
  <c r="H104" i="2"/>
  <c r="H98" i="2"/>
  <c r="H97" i="2"/>
  <c r="H96" i="2"/>
  <c r="H87" i="2"/>
  <c r="H85" i="2"/>
  <c r="H77" i="2"/>
  <c r="H76" i="2"/>
  <c r="H67" i="2"/>
  <c r="H52" i="2"/>
  <c r="H51" i="2"/>
  <c r="H38" i="2"/>
  <c r="H37" i="2"/>
  <c r="H23" i="2"/>
  <c r="H16" i="2"/>
  <c r="F303" i="2"/>
  <c r="F302" i="2"/>
  <c r="F285" i="2"/>
  <c r="F280" i="2"/>
  <c r="F244" i="2"/>
  <c r="F237" i="2"/>
  <c r="F220" i="2"/>
  <c r="F217" i="2"/>
  <c r="F199" i="2"/>
  <c r="F191" i="2"/>
  <c r="F188" i="2"/>
  <c r="F171" i="2"/>
  <c r="F166" i="2"/>
  <c r="F137" i="2"/>
  <c r="F134" i="2"/>
  <c r="F132" i="2"/>
  <c r="F112" i="2"/>
  <c r="F111" i="2"/>
  <c r="F105" i="2"/>
  <c r="F101" i="2"/>
  <c r="F88" i="2"/>
  <c r="F83" i="2"/>
  <c r="F82" i="2"/>
  <c r="F70" i="2"/>
  <c r="F65" i="2"/>
  <c r="F64" i="2"/>
  <c r="F63" i="2"/>
  <c r="F49" i="2"/>
  <c r="F41" i="2"/>
  <c r="F35" i="2"/>
  <c r="F34" i="2"/>
  <c r="F27" i="2"/>
  <c r="F25" i="2"/>
  <c r="F22" i="2"/>
  <c r="AD306" i="2"/>
  <c r="AD305" i="2"/>
  <c r="AD284" i="2"/>
  <c r="AD256" i="2"/>
  <c r="AD235" i="2"/>
  <c r="AD231" i="2"/>
  <c r="AD158" i="2"/>
  <c r="AD91" i="2"/>
  <c r="AD89" i="2"/>
  <c r="AD79" i="2"/>
  <c r="AD48" i="2"/>
  <c r="AD45" i="2"/>
  <c r="K13" i="1"/>
  <c r="O36" i="1"/>
  <c r="O53" i="1"/>
  <c r="Y62" i="1"/>
  <c r="O94" i="1"/>
  <c r="R125" i="1"/>
  <c r="K157" i="1"/>
  <c r="G171" i="1"/>
  <c r="O182" i="1"/>
  <c r="K203" i="1"/>
  <c r="G220" i="1"/>
  <c r="O218" i="1"/>
  <c r="AD323" i="2" l="1"/>
  <c r="K206" i="1" l="1"/>
  <c r="K225" i="1"/>
  <c r="K200" i="1"/>
  <c r="G229" i="1"/>
  <c r="G235" i="1"/>
  <c r="X241" i="1"/>
  <c r="X337" i="1" s="1"/>
  <c r="G246" i="1"/>
  <c r="G249" i="1"/>
  <c r="G279" i="1"/>
  <c r="J274" i="1"/>
  <c r="N239" i="1"/>
  <c r="N159" i="1"/>
  <c r="N90" i="1"/>
  <c r="N17" i="1"/>
  <c r="O5" i="1"/>
  <c r="W99" i="1" l="1"/>
  <c r="W337" i="1" s="1"/>
  <c r="V268" i="1"/>
  <c r="V243" i="1"/>
  <c r="V223" i="1"/>
  <c r="V211" i="1"/>
  <c r="V192" i="1"/>
  <c r="V189" i="1"/>
  <c r="V187" i="1"/>
  <c r="V179" i="1"/>
  <c r="V178" i="1"/>
  <c r="V140" i="1"/>
  <c r="V136" i="1"/>
  <c r="V128" i="1"/>
  <c r="V117" i="1"/>
  <c r="V81" i="1"/>
  <c r="V72" i="1"/>
  <c r="V38" i="1"/>
  <c r="V10" i="1"/>
  <c r="V9" i="1"/>
  <c r="L54" i="1"/>
  <c r="L60" i="1"/>
  <c r="G37" i="1"/>
  <c r="H27" i="1"/>
  <c r="L16" i="1"/>
  <c r="L14" i="1"/>
  <c r="L7" i="1"/>
  <c r="L64" i="1"/>
  <c r="L75" i="1"/>
  <c r="L84" i="1"/>
  <c r="G100" i="1"/>
  <c r="G132" i="1"/>
  <c r="G154" i="1"/>
  <c r="L135" i="1"/>
  <c r="L142" i="1"/>
  <c r="L146" i="1"/>
  <c r="L158" i="1"/>
  <c r="L166" i="1"/>
  <c r="L167" i="1"/>
  <c r="L194" i="1"/>
  <c r="L201" i="1"/>
  <c r="L209" i="1"/>
  <c r="K215" i="1"/>
  <c r="I227" i="1"/>
  <c r="L234" i="1"/>
  <c r="L245" i="1"/>
  <c r="L250" i="1"/>
  <c r="L253" i="1"/>
  <c r="L256" i="1"/>
  <c r="L260" i="1"/>
  <c r="L278" i="1"/>
  <c r="R296" i="1"/>
  <c r="Q296" i="1"/>
  <c r="P296" i="1"/>
  <c r="O296" i="1"/>
  <c r="N296" i="1"/>
  <c r="M296" i="1"/>
  <c r="L296" i="1"/>
  <c r="K296" i="1"/>
  <c r="J296" i="1"/>
  <c r="I296" i="1"/>
  <c r="H296" i="1"/>
  <c r="G296" i="1"/>
  <c r="F296" i="1"/>
  <c r="E296" i="1"/>
  <c r="R295" i="1"/>
  <c r="Q295" i="1"/>
  <c r="P295" i="1"/>
  <c r="O295" i="1"/>
  <c r="N295" i="1"/>
  <c r="M295" i="1"/>
  <c r="L295" i="1"/>
  <c r="K295" i="1"/>
  <c r="J295" i="1"/>
  <c r="I295" i="1"/>
  <c r="H295" i="1"/>
  <c r="G295" i="1"/>
  <c r="F295" i="1"/>
  <c r="E295" i="1"/>
  <c r="R294" i="1"/>
  <c r="Q294" i="1"/>
  <c r="P294" i="1"/>
  <c r="O294" i="1"/>
  <c r="N294" i="1"/>
  <c r="M294" i="1"/>
  <c r="L294" i="1"/>
  <c r="K294" i="1"/>
  <c r="J294" i="1"/>
  <c r="I294" i="1"/>
  <c r="H294" i="1"/>
  <c r="G294" i="1"/>
  <c r="F294" i="1"/>
  <c r="E294" i="1"/>
  <c r="Q293" i="1"/>
  <c r="P293" i="1"/>
  <c r="O293" i="1"/>
  <c r="N293" i="1"/>
  <c r="M293" i="1"/>
  <c r="L293" i="1"/>
  <c r="K293" i="1"/>
  <c r="J293" i="1"/>
  <c r="I293" i="1"/>
  <c r="H293" i="1"/>
  <c r="G293" i="1"/>
  <c r="F293" i="1"/>
  <c r="E293" i="1"/>
  <c r="R292" i="1"/>
  <c r="Q292" i="1"/>
  <c r="P292" i="1"/>
  <c r="O292" i="1"/>
  <c r="N292" i="1"/>
  <c r="M292" i="1"/>
  <c r="L292" i="1"/>
  <c r="K292" i="1"/>
  <c r="J292" i="1"/>
  <c r="I292" i="1"/>
  <c r="H292" i="1"/>
  <c r="G292" i="1"/>
  <c r="F292" i="1"/>
  <c r="E292" i="1"/>
  <c r="R291" i="1"/>
  <c r="Q291" i="1"/>
  <c r="P291" i="1"/>
  <c r="O291" i="1"/>
  <c r="N291" i="1"/>
  <c r="M291" i="1"/>
  <c r="L291" i="1"/>
  <c r="K291" i="1"/>
  <c r="J291" i="1"/>
  <c r="I291" i="1"/>
  <c r="H291" i="1"/>
  <c r="G291" i="1"/>
  <c r="F291" i="1"/>
  <c r="E291" i="1"/>
  <c r="R290" i="1"/>
  <c r="Q290" i="1"/>
  <c r="P290" i="1"/>
  <c r="O290" i="1"/>
  <c r="N290" i="1"/>
  <c r="M290" i="1"/>
  <c r="L290" i="1"/>
  <c r="K290" i="1"/>
  <c r="J290" i="1"/>
  <c r="I290" i="1"/>
  <c r="H290" i="1"/>
  <c r="G290" i="1"/>
  <c r="F290" i="1"/>
  <c r="E290" i="1"/>
  <c r="R289" i="1"/>
  <c r="Q289" i="1"/>
  <c r="P289" i="1"/>
  <c r="O289" i="1"/>
  <c r="N289" i="1"/>
  <c r="M289" i="1"/>
  <c r="L289" i="1"/>
  <c r="K289" i="1"/>
  <c r="J289" i="1"/>
  <c r="I289" i="1"/>
  <c r="H289" i="1"/>
  <c r="G289" i="1"/>
  <c r="F289" i="1"/>
  <c r="E289" i="1"/>
  <c r="R288" i="1"/>
  <c r="Q288" i="1"/>
  <c r="P288" i="1"/>
  <c r="O288" i="1"/>
  <c r="N288" i="1"/>
  <c r="M288" i="1"/>
  <c r="L288" i="1"/>
  <c r="K288" i="1"/>
  <c r="J288" i="1"/>
  <c r="I288" i="1"/>
  <c r="H288" i="1"/>
  <c r="G288" i="1"/>
  <c r="F288" i="1"/>
  <c r="E288" i="1"/>
  <c r="R287" i="1"/>
  <c r="Q287" i="1"/>
  <c r="P287" i="1"/>
  <c r="O287" i="1"/>
  <c r="N287" i="1"/>
  <c r="M287" i="1"/>
  <c r="L287" i="1"/>
  <c r="K287" i="1"/>
  <c r="J287" i="1"/>
  <c r="I287" i="1"/>
  <c r="H287" i="1"/>
  <c r="G287" i="1"/>
  <c r="F287" i="1"/>
  <c r="E287" i="1"/>
  <c r="R286" i="1"/>
  <c r="Q286" i="1"/>
  <c r="P286" i="1"/>
  <c r="O286" i="1"/>
  <c r="N286" i="1"/>
  <c r="M286" i="1"/>
  <c r="L286" i="1"/>
  <c r="K286" i="1"/>
  <c r="J286" i="1"/>
  <c r="I286" i="1"/>
  <c r="H286" i="1"/>
  <c r="G286" i="1"/>
  <c r="F286" i="1"/>
  <c r="E286" i="1"/>
  <c r="R285" i="1"/>
  <c r="Q285" i="1"/>
  <c r="P285" i="1"/>
  <c r="O285" i="1"/>
  <c r="N285" i="1"/>
  <c r="M285" i="1"/>
  <c r="L285" i="1"/>
  <c r="K285" i="1"/>
  <c r="J285" i="1"/>
  <c r="I285" i="1"/>
  <c r="H285" i="1"/>
  <c r="G285" i="1"/>
  <c r="F285" i="1"/>
  <c r="E285" i="1"/>
  <c r="R284" i="1"/>
  <c r="Q284" i="1"/>
  <c r="P284" i="1"/>
  <c r="O284" i="1"/>
  <c r="N284" i="1"/>
  <c r="M284" i="1"/>
  <c r="L284" i="1"/>
  <c r="K284" i="1"/>
  <c r="J284" i="1"/>
  <c r="I284" i="1"/>
  <c r="H284" i="1"/>
  <c r="G284" i="1"/>
  <c r="F284" i="1"/>
  <c r="E284" i="1"/>
  <c r="Q283" i="1"/>
  <c r="P283" i="1"/>
  <c r="O283" i="1"/>
  <c r="N283" i="1"/>
  <c r="M283" i="1"/>
  <c r="L283" i="1"/>
  <c r="K283" i="1"/>
  <c r="J283" i="1"/>
  <c r="I283" i="1"/>
  <c r="H283" i="1"/>
  <c r="G283" i="1"/>
  <c r="F283" i="1"/>
  <c r="E283" i="1"/>
  <c r="Q282" i="1"/>
  <c r="P282" i="1"/>
  <c r="O282" i="1"/>
  <c r="N282" i="1"/>
  <c r="M282" i="1"/>
  <c r="L282" i="1"/>
  <c r="K282" i="1"/>
  <c r="J282" i="1"/>
  <c r="I282" i="1"/>
  <c r="H282" i="1"/>
  <c r="G282" i="1"/>
  <c r="F282" i="1"/>
  <c r="E282" i="1"/>
  <c r="R281" i="1"/>
  <c r="Q281" i="1"/>
  <c r="P281" i="1"/>
  <c r="O281" i="1"/>
  <c r="N281" i="1"/>
  <c r="M281" i="1"/>
  <c r="L281" i="1"/>
  <c r="K281" i="1"/>
  <c r="J281" i="1"/>
  <c r="I281" i="1"/>
  <c r="H281" i="1"/>
  <c r="G281" i="1"/>
  <c r="F281" i="1"/>
  <c r="E281" i="1"/>
  <c r="R280" i="1"/>
  <c r="Q280" i="1"/>
  <c r="P280" i="1"/>
  <c r="O280" i="1"/>
  <c r="N280" i="1"/>
  <c r="M280" i="1"/>
  <c r="L280" i="1"/>
  <c r="K280" i="1"/>
  <c r="J280" i="1"/>
  <c r="I280" i="1"/>
  <c r="H280" i="1"/>
  <c r="G280" i="1"/>
  <c r="F280" i="1"/>
  <c r="E280" i="1"/>
  <c r="R278" i="1"/>
  <c r="Q278" i="1"/>
  <c r="P278" i="1"/>
  <c r="O278" i="1"/>
  <c r="N278" i="1"/>
  <c r="M278" i="1"/>
  <c r="K278" i="1"/>
  <c r="J278" i="1"/>
  <c r="I278" i="1"/>
  <c r="H278" i="1"/>
  <c r="G278" i="1"/>
  <c r="F278" i="1"/>
  <c r="E278" i="1"/>
  <c r="R277" i="1"/>
  <c r="Q277" i="1"/>
  <c r="P277" i="1"/>
  <c r="O277" i="1"/>
  <c r="N277" i="1"/>
  <c r="M277" i="1"/>
  <c r="L277" i="1"/>
  <c r="K277" i="1"/>
  <c r="J277" i="1"/>
  <c r="I277" i="1"/>
  <c r="H277" i="1"/>
  <c r="G277" i="1"/>
  <c r="F277" i="1"/>
  <c r="E277" i="1"/>
  <c r="R276" i="1"/>
  <c r="Q276" i="1"/>
  <c r="P276" i="1"/>
  <c r="O276" i="1"/>
  <c r="N276" i="1"/>
  <c r="M276" i="1"/>
  <c r="L276" i="1"/>
  <c r="K276" i="1"/>
  <c r="J276" i="1"/>
  <c r="I276" i="1"/>
  <c r="H276" i="1"/>
  <c r="G276" i="1"/>
  <c r="F276" i="1"/>
  <c r="E276" i="1"/>
  <c r="R275" i="1"/>
  <c r="Q275" i="1"/>
  <c r="P275" i="1"/>
  <c r="O275" i="1"/>
  <c r="N275" i="1"/>
  <c r="M275" i="1"/>
  <c r="L275" i="1"/>
  <c r="K275" i="1"/>
  <c r="J275" i="1"/>
  <c r="I275" i="1"/>
  <c r="H275" i="1"/>
  <c r="G275" i="1"/>
  <c r="F275" i="1"/>
  <c r="E275" i="1"/>
  <c r="R273" i="1"/>
  <c r="Q273" i="1"/>
  <c r="P273" i="1"/>
  <c r="O273" i="1"/>
  <c r="N273" i="1"/>
  <c r="M273" i="1"/>
  <c r="L273" i="1"/>
  <c r="K273" i="1"/>
  <c r="J273" i="1"/>
  <c r="I273" i="1"/>
  <c r="H273" i="1"/>
  <c r="G273" i="1"/>
  <c r="F273" i="1"/>
  <c r="E273" i="1"/>
  <c r="R272" i="1"/>
  <c r="Q272" i="1"/>
  <c r="P272" i="1"/>
  <c r="O272" i="1"/>
  <c r="N272" i="1"/>
  <c r="M272" i="1"/>
  <c r="L272" i="1"/>
  <c r="K272" i="1"/>
  <c r="J272" i="1"/>
  <c r="I272" i="1"/>
  <c r="H272" i="1"/>
  <c r="G272" i="1"/>
  <c r="F272" i="1"/>
  <c r="E272" i="1"/>
  <c r="R271" i="1"/>
  <c r="Q271" i="1"/>
  <c r="P271" i="1"/>
  <c r="O271" i="1"/>
  <c r="N271" i="1"/>
  <c r="M271" i="1"/>
  <c r="L271" i="1"/>
  <c r="K271" i="1"/>
  <c r="J271" i="1"/>
  <c r="I271" i="1"/>
  <c r="H271" i="1"/>
  <c r="G271" i="1"/>
  <c r="F271" i="1"/>
  <c r="E271" i="1"/>
  <c r="R270" i="1"/>
  <c r="Q270" i="1"/>
  <c r="P270" i="1"/>
  <c r="O270" i="1"/>
  <c r="N270" i="1"/>
  <c r="M270" i="1"/>
  <c r="L270" i="1"/>
  <c r="K270" i="1"/>
  <c r="J270" i="1"/>
  <c r="I270" i="1"/>
  <c r="H270" i="1"/>
  <c r="G270" i="1"/>
  <c r="F270" i="1"/>
  <c r="E270" i="1"/>
  <c r="R269" i="1"/>
  <c r="Q269" i="1"/>
  <c r="P269" i="1"/>
  <c r="O269" i="1"/>
  <c r="N269" i="1"/>
  <c r="M269" i="1"/>
  <c r="L269" i="1"/>
  <c r="K269" i="1"/>
  <c r="J269" i="1"/>
  <c r="I269" i="1"/>
  <c r="H269" i="1"/>
  <c r="G269" i="1"/>
  <c r="F269" i="1"/>
  <c r="E269" i="1"/>
  <c r="R267" i="1"/>
  <c r="Q267" i="1"/>
  <c r="P267" i="1"/>
  <c r="O267" i="1"/>
  <c r="N267" i="1"/>
  <c r="M267" i="1"/>
  <c r="L267" i="1"/>
  <c r="K267" i="1"/>
  <c r="J267" i="1"/>
  <c r="I267" i="1"/>
  <c r="H267" i="1"/>
  <c r="G267" i="1"/>
  <c r="F267" i="1"/>
  <c r="E267" i="1"/>
  <c r="R266" i="1"/>
  <c r="Q266" i="1"/>
  <c r="P266" i="1"/>
  <c r="O266" i="1"/>
  <c r="N266" i="1"/>
  <c r="M266" i="1"/>
  <c r="L266" i="1"/>
  <c r="K266" i="1"/>
  <c r="J266" i="1"/>
  <c r="I266" i="1"/>
  <c r="H266" i="1"/>
  <c r="G266" i="1"/>
  <c r="F266" i="1"/>
  <c r="E266" i="1"/>
  <c r="R265" i="1"/>
  <c r="Q265" i="1"/>
  <c r="P265" i="1"/>
  <c r="O265" i="1"/>
  <c r="N265" i="1"/>
  <c r="M265" i="1"/>
  <c r="L265" i="1"/>
  <c r="K265" i="1"/>
  <c r="J265" i="1"/>
  <c r="I265" i="1"/>
  <c r="H265" i="1"/>
  <c r="G265" i="1"/>
  <c r="F265" i="1"/>
  <c r="E265" i="1"/>
  <c r="R264" i="1"/>
  <c r="Q264" i="1"/>
  <c r="P264" i="1"/>
  <c r="O264" i="1"/>
  <c r="N264" i="1"/>
  <c r="M264" i="1"/>
  <c r="L264" i="1"/>
  <c r="K264" i="1"/>
  <c r="J264" i="1"/>
  <c r="I264" i="1"/>
  <c r="H264" i="1"/>
  <c r="G264" i="1"/>
  <c r="F264" i="1"/>
  <c r="E264" i="1"/>
  <c r="R263" i="1"/>
  <c r="Q263" i="1"/>
  <c r="P263" i="1"/>
  <c r="O263" i="1"/>
  <c r="N263" i="1"/>
  <c r="M263" i="1"/>
  <c r="L263" i="1"/>
  <c r="K263" i="1"/>
  <c r="J263" i="1"/>
  <c r="I263" i="1"/>
  <c r="H263" i="1"/>
  <c r="G263" i="1"/>
  <c r="F263" i="1"/>
  <c r="E263" i="1"/>
  <c r="R262" i="1"/>
  <c r="Q262" i="1"/>
  <c r="P262" i="1"/>
  <c r="O262" i="1"/>
  <c r="N262" i="1"/>
  <c r="M262" i="1"/>
  <c r="L262" i="1"/>
  <c r="K262" i="1"/>
  <c r="J262" i="1"/>
  <c r="I262" i="1"/>
  <c r="H262" i="1"/>
  <c r="G262" i="1"/>
  <c r="F262" i="1"/>
  <c r="E262" i="1"/>
  <c r="R261" i="1"/>
  <c r="Q261" i="1"/>
  <c r="P261" i="1"/>
  <c r="O261" i="1"/>
  <c r="N261" i="1"/>
  <c r="M261" i="1"/>
  <c r="L261" i="1"/>
  <c r="K261" i="1"/>
  <c r="J261" i="1"/>
  <c r="I261" i="1"/>
  <c r="H261" i="1"/>
  <c r="G261" i="1"/>
  <c r="F261" i="1"/>
  <c r="E261" i="1"/>
  <c r="R260" i="1"/>
  <c r="Q260" i="1"/>
  <c r="P260" i="1"/>
  <c r="O260" i="1"/>
  <c r="N260" i="1"/>
  <c r="M260" i="1"/>
  <c r="K260" i="1"/>
  <c r="J260" i="1"/>
  <c r="I260" i="1"/>
  <c r="H260" i="1"/>
  <c r="G260" i="1"/>
  <c r="F260" i="1"/>
  <c r="E260" i="1"/>
  <c r="R259" i="1"/>
  <c r="Q259" i="1"/>
  <c r="P259" i="1"/>
  <c r="O259" i="1"/>
  <c r="N259" i="1"/>
  <c r="M259" i="1"/>
  <c r="L259" i="1"/>
  <c r="K259" i="1"/>
  <c r="J259" i="1"/>
  <c r="I259" i="1"/>
  <c r="H259" i="1"/>
  <c r="G259" i="1"/>
  <c r="F259" i="1"/>
  <c r="E259" i="1"/>
  <c r="R258" i="1"/>
  <c r="Q258" i="1"/>
  <c r="P258" i="1"/>
  <c r="O258" i="1"/>
  <c r="N258" i="1"/>
  <c r="M258" i="1"/>
  <c r="L258" i="1"/>
  <c r="K258" i="1"/>
  <c r="J258" i="1"/>
  <c r="I258" i="1"/>
  <c r="H258" i="1"/>
  <c r="G258" i="1"/>
  <c r="F258" i="1"/>
  <c r="E258" i="1"/>
  <c r="R257" i="1"/>
  <c r="Q257" i="1"/>
  <c r="P257" i="1"/>
  <c r="O257" i="1"/>
  <c r="N257" i="1"/>
  <c r="M257" i="1"/>
  <c r="L257" i="1"/>
  <c r="K257" i="1"/>
  <c r="J257" i="1"/>
  <c r="I257" i="1"/>
  <c r="H257" i="1"/>
  <c r="G257" i="1"/>
  <c r="F257" i="1"/>
  <c r="E257" i="1"/>
  <c r="R256" i="1"/>
  <c r="Q256" i="1"/>
  <c r="P256" i="1"/>
  <c r="O256" i="1"/>
  <c r="N256" i="1"/>
  <c r="M256" i="1"/>
  <c r="K256" i="1"/>
  <c r="J256" i="1"/>
  <c r="I256" i="1"/>
  <c r="H256" i="1"/>
  <c r="G256" i="1"/>
  <c r="F256" i="1"/>
  <c r="E256" i="1"/>
  <c r="R255" i="1"/>
  <c r="Q255" i="1"/>
  <c r="P255" i="1"/>
  <c r="O255" i="1"/>
  <c r="N255" i="1"/>
  <c r="M255" i="1"/>
  <c r="L255" i="1"/>
  <c r="K255" i="1"/>
  <c r="J255" i="1"/>
  <c r="I255" i="1"/>
  <c r="H255" i="1"/>
  <c r="G255" i="1"/>
  <c r="F255" i="1"/>
  <c r="E255" i="1"/>
  <c r="R254" i="1"/>
  <c r="Q254" i="1"/>
  <c r="P254" i="1"/>
  <c r="O254" i="1"/>
  <c r="N254" i="1"/>
  <c r="M254" i="1"/>
  <c r="L254" i="1"/>
  <c r="K254" i="1"/>
  <c r="J254" i="1"/>
  <c r="I254" i="1"/>
  <c r="H254" i="1"/>
  <c r="G254" i="1"/>
  <c r="F254" i="1"/>
  <c r="E254" i="1"/>
  <c r="R253" i="1"/>
  <c r="Q253" i="1"/>
  <c r="P253" i="1"/>
  <c r="O253" i="1"/>
  <c r="N253" i="1"/>
  <c r="M253" i="1"/>
  <c r="K253" i="1"/>
  <c r="J253" i="1"/>
  <c r="I253" i="1"/>
  <c r="H253" i="1"/>
  <c r="G253" i="1"/>
  <c r="F253" i="1"/>
  <c r="E253" i="1"/>
  <c r="R252" i="1"/>
  <c r="Q252" i="1"/>
  <c r="P252" i="1"/>
  <c r="O252" i="1"/>
  <c r="N252" i="1"/>
  <c r="M252" i="1"/>
  <c r="L252" i="1"/>
  <c r="K252" i="1"/>
  <c r="J252" i="1"/>
  <c r="I252" i="1"/>
  <c r="H252" i="1"/>
  <c r="G252" i="1"/>
  <c r="F252" i="1"/>
  <c r="E252" i="1"/>
  <c r="R251" i="1"/>
  <c r="Q251" i="1"/>
  <c r="P251" i="1"/>
  <c r="O251" i="1"/>
  <c r="N251" i="1"/>
  <c r="M251" i="1"/>
  <c r="L251" i="1"/>
  <c r="K251" i="1"/>
  <c r="J251" i="1"/>
  <c r="I251" i="1"/>
  <c r="H251" i="1"/>
  <c r="G251" i="1"/>
  <c r="F251" i="1"/>
  <c r="E251" i="1"/>
  <c r="R250" i="1"/>
  <c r="Q250" i="1"/>
  <c r="P250" i="1"/>
  <c r="O250" i="1"/>
  <c r="N250" i="1"/>
  <c r="M250" i="1"/>
  <c r="K250" i="1"/>
  <c r="J250" i="1"/>
  <c r="I250" i="1"/>
  <c r="H250" i="1"/>
  <c r="G250" i="1"/>
  <c r="F250" i="1"/>
  <c r="E250" i="1"/>
  <c r="R248" i="1"/>
  <c r="Q248" i="1"/>
  <c r="P248" i="1"/>
  <c r="O248" i="1"/>
  <c r="N248" i="1"/>
  <c r="M248" i="1"/>
  <c r="L248" i="1"/>
  <c r="K248" i="1"/>
  <c r="J248" i="1"/>
  <c r="I248" i="1"/>
  <c r="H248" i="1"/>
  <c r="G248" i="1"/>
  <c r="F248" i="1"/>
  <c r="E248" i="1"/>
  <c r="R247" i="1"/>
  <c r="Q247" i="1"/>
  <c r="P247" i="1"/>
  <c r="O247" i="1"/>
  <c r="N247" i="1"/>
  <c r="M247" i="1"/>
  <c r="L247" i="1"/>
  <c r="K247" i="1"/>
  <c r="J247" i="1"/>
  <c r="I247" i="1"/>
  <c r="H247" i="1"/>
  <c r="G247" i="1"/>
  <c r="F247" i="1"/>
  <c r="E247" i="1"/>
  <c r="R245" i="1"/>
  <c r="Q245" i="1"/>
  <c r="P245" i="1"/>
  <c r="O245" i="1"/>
  <c r="N245" i="1"/>
  <c r="M245" i="1"/>
  <c r="K245" i="1"/>
  <c r="J245" i="1"/>
  <c r="I245" i="1"/>
  <c r="H245" i="1"/>
  <c r="G245" i="1"/>
  <c r="F245" i="1"/>
  <c r="E245" i="1"/>
  <c r="R244" i="1"/>
  <c r="Q244" i="1"/>
  <c r="P244" i="1"/>
  <c r="O244" i="1"/>
  <c r="N244" i="1"/>
  <c r="M244" i="1"/>
  <c r="L244" i="1"/>
  <c r="K244" i="1"/>
  <c r="J244" i="1"/>
  <c r="I244" i="1"/>
  <c r="H244" i="1"/>
  <c r="G244" i="1"/>
  <c r="F244" i="1"/>
  <c r="E244" i="1"/>
  <c r="R242" i="1"/>
  <c r="Q242" i="1"/>
  <c r="P242" i="1"/>
  <c r="O242" i="1"/>
  <c r="N242" i="1"/>
  <c r="M242" i="1"/>
  <c r="L242" i="1"/>
  <c r="K242" i="1"/>
  <c r="J242" i="1"/>
  <c r="I242" i="1"/>
  <c r="H242" i="1"/>
  <c r="G242" i="1"/>
  <c r="F242" i="1"/>
  <c r="E242" i="1"/>
  <c r="R240" i="1"/>
  <c r="Q240" i="1"/>
  <c r="P240" i="1"/>
  <c r="O240" i="1"/>
  <c r="N240" i="1"/>
  <c r="M240" i="1"/>
  <c r="L240" i="1"/>
  <c r="K240" i="1"/>
  <c r="J240" i="1"/>
  <c r="I240" i="1"/>
  <c r="H240" i="1"/>
  <c r="G240" i="1"/>
  <c r="F240" i="1"/>
  <c r="E240" i="1"/>
  <c r="R238" i="1"/>
  <c r="Q238" i="1"/>
  <c r="P238" i="1"/>
  <c r="O238" i="1"/>
  <c r="N238" i="1"/>
  <c r="M238" i="1"/>
  <c r="L238" i="1"/>
  <c r="K238" i="1"/>
  <c r="J238" i="1"/>
  <c r="I238" i="1"/>
  <c r="H238" i="1"/>
  <c r="G238" i="1"/>
  <c r="F238" i="1"/>
  <c r="E238" i="1"/>
  <c r="R237" i="1"/>
  <c r="Q237" i="1"/>
  <c r="P237" i="1"/>
  <c r="O237" i="1"/>
  <c r="N237" i="1"/>
  <c r="M237" i="1"/>
  <c r="L237" i="1"/>
  <c r="K237" i="1"/>
  <c r="J237" i="1"/>
  <c r="I237" i="1"/>
  <c r="H237" i="1"/>
  <c r="G237" i="1"/>
  <c r="F237" i="1"/>
  <c r="E237" i="1"/>
  <c r="R236" i="1"/>
  <c r="Q236" i="1"/>
  <c r="P236" i="1"/>
  <c r="O236" i="1"/>
  <c r="N236" i="1"/>
  <c r="M236" i="1"/>
  <c r="L236" i="1"/>
  <c r="K236" i="1"/>
  <c r="J236" i="1"/>
  <c r="I236" i="1"/>
  <c r="H236" i="1"/>
  <c r="G236" i="1"/>
  <c r="F236" i="1"/>
  <c r="E236" i="1"/>
  <c r="R234" i="1"/>
  <c r="Q234" i="1"/>
  <c r="P234" i="1"/>
  <c r="O234" i="1"/>
  <c r="N234" i="1"/>
  <c r="M234" i="1"/>
  <c r="K234" i="1"/>
  <c r="J234" i="1"/>
  <c r="I234" i="1"/>
  <c r="H234" i="1"/>
  <c r="G234" i="1"/>
  <c r="F234" i="1"/>
  <c r="E234" i="1"/>
  <c r="R233" i="1"/>
  <c r="Q233" i="1"/>
  <c r="P233" i="1"/>
  <c r="O233" i="1"/>
  <c r="N233" i="1"/>
  <c r="M233" i="1"/>
  <c r="L233" i="1"/>
  <c r="K233" i="1"/>
  <c r="J233" i="1"/>
  <c r="I233" i="1"/>
  <c r="H233" i="1"/>
  <c r="G233" i="1"/>
  <c r="F233" i="1"/>
  <c r="E233" i="1"/>
  <c r="R232" i="1"/>
  <c r="Q232" i="1"/>
  <c r="P232" i="1"/>
  <c r="O232" i="1"/>
  <c r="N232" i="1"/>
  <c r="M232" i="1"/>
  <c r="L232" i="1"/>
  <c r="K232" i="1"/>
  <c r="J232" i="1"/>
  <c r="I232" i="1"/>
  <c r="H232" i="1"/>
  <c r="G232" i="1"/>
  <c r="F232" i="1"/>
  <c r="E232" i="1"/>
  <c r="R231" i="1"/>
  <c r="Q231" i="1"/>
  <c r="P231" i="1"/>
  <c r="O231" i="1"/>
  <c r="N231" i="1"/>
  <c r="M231" i="1"/>
  <c r="L231" i="1"/>
  <c r="K231" i="1"/>
  <c r="J231" i="1"/>
  <c r="I231" i="1"/>
  <c r="H231" i="1"/>
  <c r="G231" i="1"/>
  <c r="F231" i="1"/>
  <c r="E231" i="1"/>
  <c r="R230" i="1"/>
  <c r="Q230" i="1"/>
  <c r="P230" i="1"/>
  <c r="O230" i="1"/>
  <c r="N230" i="1"/>
  <c r="M230" i="1"/>
  <c r="L230" i="1"/>
  <c r="K230" i="1"/>
  <c r="J230" i="1"/>
  <c r="I230" i="1"/>
  <c r="H230" i="1"/>
  <c r="G230" i="1"/>
  <c r="F230" i="1"/>
  <c r="E230" i="1"/>
  <c r="R228" i="1"/>
  <c r="Q228" i="1"/>
  <c r="P228" i="1"/>
  <c r="O228" i="1"/>
  <c r="N228" i="1"/>
  <c r="M228" i="1"/>
  <c r="L228" i="1"/>
  <c r="K228" i="1"/>
  <c r="J228" i="1"/>
  <c r="I228" i="1"/>
  <c r="H228" i="1"/>
  <c r="G228" i="1"/>
  <c r="F228" i="1"/>
  <c r="E228" i="1"/>
  <c r="R227" i="1"/>
  <c r="Q227" i="1"/>
  <c r="P227" i="1"/>
  <c r="O227" i="1"/>
  <c r="N227" i="1"/>
  <c r="M227" i="1"/>
  <c r="L227" i="1"/>
  <c r="K227" i="1"/>
  <c r="J227" i="1"/>
  <c r="H227" i="1"/>
  <c r="G227" i="1"/>
  <c r="F227" i="1"/>
  <c r="E227" i="1"/>
  <c r="R226" i="1"/>
  <c r="Q226" i="1"/>
  <c r="P226" i="1"/>
  <c r="O226" i="1"/>
  <c r="N226" i="1"/>
  <c r="M226" i="1"/>
  <c r="L226" i="1"/>
  <c r="K226" i="1"/>
  <c r="J226" i="1"/>
  <c r="I226" i="1"/>
  <c r="H226" i="1"/>
  <c r="G226" i="1"/>
  <c r="F226" i="1"/>
  <c r="E226" i="1"/>
  <c r="R224" i="1"/>
  <c r="Q224" i="1"/>
  <c r="P224" i="1"/>
  <c r="O224" i="1"/>
  <c r="N224" i="1"/>
  <c r="M224" i="1"/>
  <c r="L224" i="1"/>
  <c r="K224" i="1"/>
  <c r="J224" i="1"/>
  <c r="I224" i="1"/>
  <c r="H224" i="1"/>
  <c r="G224" i="1"/>
  <c r="F224" i="1"/>
  <c r="E224" i="1"/>
  <c r="R222" i="1"/>
  <c r="Q222" i="1"/>
  <c r="P222" i="1"/>
  <c r="O222" i="1"/>
  <c r="N222" i="1"/>
  <c r="M222" i="1"/>
  <c r="L222" i="1"/>
  <c r="K222" i="1"/>
  <c r="J222" i="1"/>
  <c r="I222" i="1"/>
  <c r="H222" i="1"/>
  <c r="G222" i="1"/>
  <c r="F222" i="1"/>
  <c r="E222" i="1"/>
  <c r="R221" i="1"/>
  <c r="Q221" i="1"/>
  <c r="P221" i="1"/>
  <c r="O221" i="1"/>
  <c r="N221" i="1"/>
  <c r="M221" i="1"/>
  <c r="L221" i="1"/>
  <c r="K221" i="1"/>
  <c r="J221" i="1"/>
  <c r="I221" i="1"/>
  <c r="H221" i="1"/>
  <c r="G221" i="1"/>
  <c r="F221" i="1"/>
  <c r="E221" i="1"/>
  <c r="R219" i="1"/>
  <c r="Q219" i="1"/>
  <c r="P219" i="1"/>
  <c r="O219" i="1"/>
  <c r="N219" i="1"/>
  <c r="M219" i="1"/>
  <c r="L219" i="1"/>
  <c r="K219" i="1"/>
  <c r="J219" i="1"/>
  <c r="I219" i="1"/>
  <c r="H219" i="1"/>
  <c r="G219" i="1"/>
  <c r="F219" i="1"/>
  <c r="E219" i="1"/>
  <c r="R217" i="1"/>
  <c r="Q217" i="1"/>
  <c r="P217" i="1"/>
  <c r="O217" i="1"/>
  <c r="N217" i="1"/>
  <c r="M217" i="1"/>
  <c r="L217" i="1"/>
  <c r="K217" i="1"/>
  <c r="J217" i="1"/>
  <c r="I217" i="1"/>
  <c r="H217" i="1"/>
  <c r="G217" i="1"/>
  <c r="F217" i="1"/>
  <c r="E217" i="1"/>
  <c r="R216" i="1"/>
  <c r="Q216" i="1"/>
  <c r="P216" i="1"/>
  <c r="O216" i="1"/>
  <c r="N216" i="1"/>
  <c r="M216" i="1"/>
  <c r="L216" i="1"/>
  <c r="K216" i="1"/>
  <c r="J216" i="1"/>
  <c r="I216" i="1"/>
  <c r="H216" i="1"/>
  <c r="G216" i="1"/>
  <c r="F216" i="1"/>
  <c r="E216" i="1"/>
  <c r="R215" i="1"/>
  <c r="Q215" i="1"/>
  <c r="P215" i="1"/>
  <c r="O215" i="1"/>
  <c r="N215" i="1"/>
  <c r="M215" i="1"/>
  <c r="L215" i="1"/>
  <c r="J215" i="1"/>
  <c r="I215" i="1"/>
  <c r="H215" i="1"/>
  <c r="G215" i="1"/>
  <c r="F215" i="1"/>
  <c r="E215" i="1"/>
  <c r="R214" i="1"/>
  <c r="Q214" i="1"/>
  <c r="P214" i="1"/>
  <c r="O214" i="1"/>
  <c r="N214" i="1"/>
  <c r="M214" i="1"/>
  <c r="L214" i="1"/>
  <c r="K214" i="1"/>
  <c r="J214" i="1"/>
  <c r="I214" i="1"/>
  <c r="H214" i="1"/>
  <c r="G214" i="1"/>
  <c r="F214" i="1"/>
  <c r="E214" i="1"/>
  <c r="R213" i="1"/>
  <c r="Q213" i="1"/>
  <c r="P213" i="1"/>
  <c r="O213" i="1"/>
  <c r="N213" i="1"/>
  <c r="M213" i="1"/>
  <c r="L213" i="1"/>
  <c r="K213" i="1"/>
  <c r="J213" i="1"/>
  <c r="I213" i="1"/>
  <c r="H213" i="1"/>
  <c r="G213" i="1"/>
  <c r="F213" i="1"/>
  <c r="E213" i="1"/>
  <c r="R212" i="1"/>
  <c r="Q212" i="1"/>
  <c r="P212" i="1"/>
  <c r="O212" i="1"/>
  <c r="N212" i="1"/>
  <c r="M212" i="1"/>
  <c r="L212" i="1"/>
  <c r="K212" i="1"/>
  <c r="J212" i="1"/>
  <c r="I212" i="1"/>
  <c r="H212" i="1"/>
  <c r="G212" i="1"/>
  <c r="F212" i="1"/>
  <c r="E212" i="1"/>
  <c r="R210" i="1"/>
  <c r="Q210" i="1"/>
  <c r="P210" i="1"/>
  <c r="O210" i="1"/>
  <c r="N210" i="1"/>
  <c r="M210" i="1"/>
  <c r="L210" i="1"/>
  <c r="K210" i="1"/>
  <c r="J210" i="1"/>
  <c r="I210" i="1"/>
  <c r="H210" i="1"/>
  <c r="G210" i="1"/>
  <c r="F210" i="1"/>
  <c r="E210" i="1"/>
  <c r="R209" i="1"/>
  <c r="Q209" i="1"/>
  <c r="P209" i="1"/>
  <c r="O209" i="1"/>
  <c r="N209" i="1"/>
  <c r="M209" i="1"/>
  <c r="K209" i="1"/>
  <c r="J209" i="1"/>
  <c r="I209" i="1"/>
  <c r="H209" i="1"/>
  <c r="G209" i="1"/>
  <c r="F209" i="1"/>
  <c r="E209" i="1"/>
  <c r="R208" i="1"/>
  <c r="Q208" i="1"/>
  <c r="P208" i="1"/>
  <c r="O208" i="1"/>
  <c r="N208" i="1"/>
  <c r="M208" i="1"/>
  <c r="L208" i="1"/>
  <c r="K208" i="1"/>
  <c r="J208" i="1"/>
  <c r="I208" i="1"/>
  <c r="H208" i="1"/>
  <c r="G208" i="1"/>
  <c r="F208" i="1"/>
  <c r="E208" i="1"/>
  <c r="R207" i="1"/>
  <c r="Q207" i="1"/>
  <c r="P207" i="1"/>
  <c r="O207" i="1"/>
  <c r="N207" i="1"/>
  <c r="M207" i="1"/>
  <c r="L207" i="1"/>
  <c r="K207" i="1"/>
  <c r="J207" i="1"/>
  <c r="I207" i="1"/>
  <c r="H207" i="1"/>
  <c r="G207" i="1"/>
  <c r="F207" i="1"/>
  <c r="E207" i="1"/>
  <c r="R205" i="1"/>
  <c r="Q205" i="1"/>
  <c r="P205" i="1"/>
  <c r="O205" i="1"/>
  <c r="N205" i="1"/>
  <c r="M205" i="1"/>
  <c r="L205" i="1"/>
  <c r="K205" i="1"/>
  <c r="J205" i="1"/>
  <c r="I205" i="1"/>
  <c r="H205" i="1"/>
  <c r="G205" i="1"/>
  <c r="F205" i="1"/>
  <c r="E205" i="1"/>
  <c r="R204" i="1"/>
  <c r="Q204" i="1"/>
  <c r="P204" i="1"/>
  <c r="O204" i="1"/>
  <c r="N204" i="1"/>
  <c r="M204" i="1"/>
  <c r="L204" i="1"/>
  <c r="K204" i="1"/>
  <c r="J204" i="1"/>
  <c r="I204" i="1"/>
  <c r="H204" i="1"/>
  <c r="G204" i="1"/>
  <c r="F204" i="1"/>
  <c r="E204" i="1"/>
  <c r="R202" i="1"/>
  <c r="Q202" i="1"/>
  <c r="P202" i="1"/>
  <c r="O202" i="1"/>
  <c r="N202" i="1"/>
  <c r="M202" i="1"/>
  <c r="L202" i="1"/>
  <c r="K202" i="1"/>
  <c r="J202" i="1"/>
  <c r="I202" i="1"/>
  <c r="H202" i="1"/>
  <c r="G202" i="1"/>
  <c r="F202" i="1"/>
  <c r="E202" i="1"/>
  <c r="R201" i="1"/>
  <c r="Q201" i="1"/>
  <c r="P201" i="1"/>
  <c r="O201" i="1"/>
  <c r="N201" i="1"/>
  <c r="M201" i="1"/>
  <c r="K201" i="1"/>
  <c r="J201" i="1"/>
  <c r="I201" i="1"/>
  <c r="H201" i="1"/>
  <c r="G201" i="1"/>
  <c r="F201" i="1"/>
  <c r="E201" i="1"/>
  <c r="R199" i="1"/>
  <c r="Q199" i="1"/>
  <c r="P199" i="1"/>
  <c r="O199" i="1"/>
  <c r="N199" i="1"/>
  <c r="M199" i="1"/>
  <c r="L199" i="1"/>
  <c r="K199" i="1"/>
  <c r="J199" i="1"/>
  <c r="I199" i="1"/>
  <c r="H199" i="1"/>
  <c r="G199" i="1"/>
  <c r="F199" i="1"/>
  <c r="E199" i="1"/>
  <c r="R198" i="1"/>
  <c r="Q198" i="1"/>
  <c r="P198" i="1"/>
  <c r="O198" i="1"/>
  <c r="N198" i="1"/>
  <c r="M198" i="1"/>
  <c r="L198" i="1"/>
  <c r="K198" i="1"/>
  <c r="J198" i="1"/>
  <c r="I198" i="1"/>
  <c r="H198" i="1"/>
  <c r="G198" i="1"/>
  <c r="F198" i="1"/>
  <c r="E198" i="1"/>
  <c r="R197" i="1"/>
  <c r="Q197" i="1"/>
  <c r="P197" i="1"/>
  <c r="O197" i="1"/>
  <c r="N197" i="1"/>
  <c r="M197" i="1"/>
  <c r="L197" i="1"/>
  <c r="K197" i="1"/>
  <c r="J197" i="1"/>
  <c r="I197" i="1"/>
  <c r="H197" i="1"/>
  <c r="G197" i="1"/>
  <c r="F197" i="1"/>
  <c r="E197" i="1"/>
  <c r="R196" i="1"/>
  <c r="Q196" i="1"/>
  <c r="P196" i="1"/>
  <c r="O196" i="1"/>
  <c r="N196" i="1"/>
  <c r="M196" i="1"/>
  <c r="L196" i="1"/>
  <c r="K196" i="1"/>
  <c r="J196" i="1"/>
  <c r="I196" i="1"/>
  <c r="H196" i="1"/>
  <c r="G196" i="1"/>
  <c r="F196" i="1"/>
  <c r="E196" i="1"/>
  <c r="R195" i="1"/>
  <c r="Q195" i="1"/>
  <c r="P195" i="1"/>
  <c r="O195" i="1"/>
  <c r="N195" i="1"/>
  <c r="M195" i="1"/>
  <c r="L195" i="1"/>
  <c r="K195" i="1"/>
  <c r="J195" i="1"/>
  <c r="I195" i="1"/>
  <c r="H195" i="1"/>
  <c r="G195" i="1"/>
  <c r="F195" i="1"/>
  <c r="E195" i="1"/>
  <c r="R194" i="1"/>
  <c r="Q194" i="1"/>
  <c r="P194" i="1"/>
  <c r="O194" i="1"/>
  <c r="N194" i="1"/>
  <c r="M194" i="1"/>
  <c r="K194" i="1"/>
  <c r="J194" i="1"/>
  <c r="I194" i="1"/>
  <c r="H194" i="1"/>
  <c r="G194" i="1"/>
  <c r="F194" i="1"/>
  <c r="E194" i="1"/>
  <c r="R193" i="1"/>
  <c r="Q193" i="1"/>
  <c r="P193" i="1"/>
  <c r="O193" i="1"/>
  <c r="N193" i="1"/>
  <c r="M193" i="1"/>
  <c r="L193" i="1"/>
  <c r="K193" i="1"/>
  <c r="J193" i="1"/>
  <c r="I193" i="1"/>
  <c r="H193" i="1"/>
  <c r="G193" i="1"/>
  <c r="F193" i="1"/>
  <c r="E193" i="1"/>
  <c r="R191" i="1"/>
  <c r="Q191" i="1"/>
  <c r="P191" i="1"/>
  <c r="O191" i="1"/>
  <c r="N191" i="1"/>
  <c r="M191" i="1"/>
  <c r="L191" i="1"/>
  <c r="K191" i="1"/>
  <c r="J191" i="1"/>
  <c r="I191" i="1"/>
  <c r="H191" i="1"/>
  <c r="G191" i="1"/>
  <c r="F191" i="1"/>
  <c r="E191" i="1"/>
  <c r="R190" i="1"/>
  <c r="Q190" i="1"/>
  <c r="P190" i="1"/>
  <c r="O190" i="1"/>
  <c r="N190" i="1"/>
  <c r="M190" i="1"/>
  <c r="L190" i="1"/>
  <c r="K190" i="1"/>
  <c r="J190" i="1"/>
  <c r="I190" i="1"/>
  <c r="H190" i="1"/>
  <c r="G190" i="1"/>
  <c r="F190" i="1"/>
  <c r="E190" i="1"/>
  <c r="R188" i="1"/>
  <c r="Q188" i="1"/>
  <c r="P188" i="1"/>
  <c r="O188" i="1"/>
  <c r="N188" i="1"/>
  <c r="M188" i="1"/>
  <c r="L188" i="1"/>
  <c r="K188" i="1"/>
  <c r="J188" i="1"/>
  <c r="I188" i="1"/>
  <c r="H188" i="1"/>
  <c r="G188" i="1"/>
  <c r="F188" i="1"/>
  <c r="E188" i="1"/>
  <c r="R186" i="1"/>
  <c r="Q186" i="1"/>
  <c r="P186" i="1"/>
  <c r="O186" i="1"/>
  <c r="N186" i="1"/>
  <c r="M186" i="1"/>
  <c r="L186" i="1"/>
  <c r="K186" i="1"/>
  <c r="J186" i="1"/>
  <c r="I186" i="1"/>
  <c r="H186" i="1"/>
  <c r="G186" i="1"/>
  <c r="F186" i="1"/>
  <c r="E186" i="1"/>
  <c r="R185" i="1"/>
  <c r="Q185" i="1"/>
  <c r="P185" i="1"/>
  <c r="O185" i="1"/>
  <c r="N185" i="1"/>
  <c r="M185" i="1"/>
  <c r="L185" i="1"/>
  <c r="K185" i="1"/>
  <c r="J185" i="1"/>
  <c r="I185" i="1"/>
  <c r="H185" i="1"/>
  <c r="G185" i="1"/>
  <c r="F185" i="1"/>
  <c r="E185" i="1"/>
  <c r="R184" i="1"/>
  <c r="Q184" i="1"/>
  <c r="P184" i="1"/>
  <c r="O184" i="1"/>
  <c r="N184" i="1"/>
  <c r="M184" i="1"/>
  <c r="L184" i="1"/>
  <c r="K184" i="1"/>
  <c r="J184" i="1"/>
  <c r="I184" i="1"/>
  <c r="H184" i="1"/>
  <c r="G184" i="1"/>
  <c r="F184" i="1"/>
  <c r="E184" i="1"/>
  <c r="R183" i="1"/>
  <c r="Q183" i="1"/>
  <c r="P183" i="1"/>
  <c r="O183" i="1"/>
  <c r="N183" i="1"/>
  <c r="M183" i="1"/>
  <c r="L183" i="1"/>
  <c r="K183" i="1"/>
  <c r="J183" i="1"/>
  <c r="I183" i="1"/>
  <c r="H183" i="1"/>
  <c r="G183" i="1"/>
  <c r="F183" i="1"/>
  <c r="E183" i="1"/>
  <c r="R181" i="1"/>
  <c r="Q181" i="1"/>
  <c r="P181" i="1"/>
  <c r="O181" i="1"/>
  <c r="N181" i="1"/>
  <c r="M181" i="1"/>
  <c r="L181" i="1"/>
  <c r="K181" i="1"/>
  <c r="J181" i="1"/>
  <c r="I181" i="1"/>
  <c r="H181" i="1"/>
  <c r="G181" i="1"/>
  <c r="F181" i="1"/>
  <c r="E181" i="1"/>
  <c r="R180" i="1"/>
  <c r="Q180" i="1"/>
  <c r="P180" i="1"/>
  <c r="O180" i="1"/>
  <c r="N180" i="1"/>
  <c r="M180" i="1"/>
  <c r="L180" i="1"/>
  <c r="K180" i="1"/>
  <c r="J180" i="1"/>
  <c r="I180" i="1"/>
  <c r="H180" i="1"/>
  <c r="G180" i="1"/>
  <c r="F180" i="1"/>
  <c r="E180" i="1"/>
  <c r="R177" i="1"/>
  <c r="Q177" i="1"/>
  <c r="P177" i="1"/>
  <c r="O177" i="1"/>
  <c r="N177" i="1"/>
  <c r="M177" i="1"/>
  <c r="L177" i="1"/>
  <c r="K177" i="1"/>
  <c r="J177" i="1"/>
  <c r="I177" i="1"/>
  <c r="H177" i="1"/>
  <c r="G177" i="1"/>
  <c r="F177" i="1"/>
  <c r="E177" i="1"/>
  <c r="R176" i="1"/>
  <c r="Q176" i="1"/>
  <c r="P176" i="1"/>
  <c r="O176" i="1"/>
  <c r="N176" i="1"/>
  <c r="M176" i="1"/>
  <c r="L176" i="1"/>
  <c r="K176" i="1"/>
  <c r="J176" i="1"/>
  <c r="I176" i="1"/>
  <c r="H176" i="1"/>
  <c r="G176" i="1"/>
  <c r="F176" i="1"/>
  <c r="E176" i="1"/>
  <c r="R175" i="1"/>
  <c r="Q175" i="1"/>
  <c r="P175" i="1"/>
  <c r="O175" i="1"/>
  <c r="N175" i="1"/>
  <c r="M175" i="1"/>
  <c r="L175" i="1"/>
  <c r="K175" i="1"/>
  <c r="J175" i="1"/>
  <c r="I175" i="1"/>
  <c r="H175" i="1"/>
  <c r="G175" i="1"/>
  <c r="F175" i="1"/>
  <c r="E175" i="1"/>
  <c r="R174" i="1"/>
  <c r="Q174" i="1"/>
  <c r="P174" i="1"/>
  <c r="O174" i="1"/>
  <c r="N174" i="1"/>
  <c r="M174" i="1"/>
  <c r="L174" i="1"/>
  <c r="K174" i="1"/>
  <c r="J174" i="1"/>
  <c r="I174" i="1"/>
  <c r="H174" i="1"/>
  <c r="G174" i="1"/>
  <c r="F174" i="1"/>
  <c r="E174" i="1"/>
  <c r="R173" i="1"/>
  <c r="Q173" i="1"/>
  <c r="P173" i="1"/>
  <c r="O173" i="1"/>
  <c r="N173" i="1"/>
  <c r="M173" i="1"/>
  <c r="L173" i="1"/>
  <c r="K173" i="1"/>
  <c r="J173" i="1"/>
  <c r="I173" i="1"/>
  <c r="H173" i="1"/>
  <c r="G173" i="1"/>
  <c r="F173" i="1"/>
  <c r="E173" i="1"/>
  <c r="R172" i="1"/>
  <c r="Q172" i="1"/>
  <c r="P172" i="1"/>
  <c r="O172" i="1"/>
  <c r="N172" i="1"/>
  <c r="M172" i="1"/>
  <c r="L172" i="1"/>
  <c r="K172" i="1"/>
  <c r="J172" i="1"/>
  <c r="I172" i="1"/>
  <c r="H172" i="1"/>
  <c r="G172" i="1"/>
  <c r="F172" i="1"/>
  <c r="E172" i="1"/>
  <c r="R170" i="1"/>
  <c r="Q170" i="1"/>
  <c r="P170" i="1"/>
  <c r="O170" i="1"/>
  <c r="N170" i="1"/>
  <c r="M170" i="1"/>
  <c r="L170" i="1"/>
  <c r="K170" i="1"/>
  <c r="J170" i="1"/>
  <c r="I170" i="1"/>
  <c r="H170" i="1"/>
  <c r="G170" i="1"/>
  <c r="F170" i="1"/>
  <c r="E170" i="1"/>
  <c r="R169" i="1"/>
  <c r="Q169" i="1"/>
  <c r="P169" i="1"/>
  <c r="O169" i="1"/>
  <c r="N169" i="1"/>
  <c r="M169" i="1"/>
  <c r="L169" i="1"/>
  <c r="K169" i="1"/>
  <c r="J169" i="1"/>
  <c r="I169" i="1"/>
  <c r="H169" i="1"/>
  <c r="G169" i="1"/>
  <c r="F169" i="1"/>
  <c r="E169" i="1"/>
  <c r="R168" i="1"/>
  <c r="Q168" i="1"/>
  <c r="P168" i="1"/>
  <c r="O168" i="1"/>
  <c r="N168" i="1"/>
  <c r="M168" i="1"/>
  <c r="L168" i="1"/>
  <c r="K168" i="1"/>
  <c r="J168" i="1"/>
  <c r="I168" i="1"/>
  <c r="H168" i="1"/>
  <c r="G168" i="1"/>
  <c r="F168" i="1"/>
  <c r="E168" i="1"/>
  <c r="R167" i="1"/>
  <c r="Q167" i="1"/>
  <c r="P167" i="1"/>
  <c r="O167" i="1"/>
  <c r="N167" i="1"/>
  <c r="M167" i="1"/>
  <c r="K167" i="1"/>
  <c r="J167" i="1"/>
  <c r="I167" i="1"/>
  <c r="H167" i="1"/>
  <c r="G167" i="1"/>
  <c r="F167" i="1"/>
  <c r="E167" i="1"/>
  <c r="R166" i="1"/>
  <c r="Q166" i="1"/>
  <c r="P166" i="1"/>
  <c r="O166" i="1"/>
  <c r="N166" i="1"/>
  <c r="M166" i="1"/>
  <c r="K166" i="1"/>
  <c r="J166" i="1"/>
  <c r="I166" i="1"/>
  <c r="H166" i="1"/>
  <c r="G166" i="1"/>
  <c r="F166" i="1"/>
  <c r="E166" i="1"/>
  <c r="R165" i="1"/>
  <c r="Q165" i="1"/>
  <c r="P165" i="1"/>
  <c r="O165" i="1"/>
  <c r="N165" i="1"/>
  <c r="M165" i="1"/>
  <c r="L165" i="1"/>
  <c r="K165" i="1"/>
  <c r="J165" i="1"/>
  <c r="I165" i="1"/>
  <c r="H165" i="1"/>
  <c r="G165" i="1"/>
  <c r="F165" i="1"/>
  <c r="E165" i="1"/>
  <c r="R164" i="1"/>
  <c r="Q164" i="1"/>
  <c r="P164" i="1"/>
  <c r="O164" i="1"/>
  <c r="N164" i="1"/>
  <c r="M164" i="1"/>
  <c r="L164" i="1"/>
  <c r="K164" i="1"/>
  <c r="J164" i="1"/>
  <c r="I164" i="1"/>
  <c r="H164" i="1"/>
  <c r="G164" i="1"/>
  <c r="F164" i="1"/>
  <c r="E164" i="1"/>
  <c r="R163" i="1"/>
  <c r="Q163" i="1"/>
  <c r="P163" i="1"/>
  <c r="O163" i="1"/>
  <c r="N163" i="1"/>
  <c r="M163" i="1"/>
  <c r="L163" i="1"/>
  <c r="K163" i="1"/>
  <c r="J163" i="1"/>
  <c r="I163" i="1"/>
  <c r="H163" i="1"/>
  <c r="G163" i="1"/>
  <c r="F163" i="1"/>
  <c r="E163" i="1"/>
  <c r="R162" i="1"/>
  <c r="Q162" i="1"/>
  <c r="P162" i="1"/>
  <c r="O162" i="1"/>
  <c r="N162" i="1"/>
  <c r="M162" i="1"/>
  <c r="L162" i="1"/>
  <c r="K162" i="1"/>
  <c r="J162" i="1"/>
  <c r="I162" i="1"/>
  <c r="H162" i="1"/>
  <c r="G162" i="1"/>
  <c r="F162" i="1"/>
  <c r="E162" i="1"/>
  <c r="R161" i="1"/>
  <c r="Q161" i="1"/>
  <c r="P161" i="1"/>
  <c r="O161" i="1"/>
  <c r="N161" i="1"/>
  <c r="M161" i="1"/>
  <c r="L161" i="1"/>
  <c r="K161" i="1"/>
  <c r="J161" i="1"/>
  <c r="I161" i="1"/>
  <c r="H161" i="1"/>
  <c r="G161" i="1"/>
  <c r="F161" i="1"/>
  <c r="E161" i="1"/>
  <c r="R160" i="1"/>
  <c r="Q160" i="1"/>
  <c r="P160" i="1"/>
  <c r="O160" i="1"/>
  <c r="N160" i="1"/>
  <c r="M160" i="1"/>
  <c r="L160" i="1"/>
  <c r="K160" i="1"/>
  <c r="J160" i="1"/>
  <c r="I160" i="1"/>
  <c r="H160" i="1"/>
  <c r="G160" i="1"/>
  <c r="F160" i="1"/>
  <c r="E160" i="1"/>
  <c r="R158" i="1"/>
  <c r="Q158" i="1"/>
  <c r="P158" i="1"/>
  <c r="O158" i="1"/>
  <c r="N158" i="1"/>
  <c r="M158" i="1"/>
  <c r="K158" i="1"/>
  <c r="J158" i="1"/>
  <c r="I158" i="1"/>
  <c r="H158" i="1"/>
  <c r="G158" i="1"/>
  <c r="F158" i="1"/>
  <c r="E158" i="1"/>
  <c r="R156" i="1"/>
  <c r="Q156" i="1"/>
  <c r="P156" i="1"/>
  <c r="O156" i="1"/>
  <c r="N156" i="1"/>
  <c r="M156" i="1"/>
  <c r="L156" i="1"/>
  <c r="K156" i="1"/>
  <c r="J156" i="1"/>
  <c r="I156" i="1"/>
  <c r="H156" i="1"/>
  <c r="G156" i="1"/>
  <c r="F156" i="1"/>
  <c r="E156" i="1"/>
  <c r="R155" i="1"/>
  <c r="Q155" i="1"/>
  <c r="P155" i="1"/>
  <c r="O155" i="1"/>
  <c r="N155" i="1"/>
  <c r="M155" i="1"/>
  <c r="L155" i="1"/>
  <c r="K155" i="1"/>
  <c r="J155" i="1"/>
  <c r="I155" i="1"/>
  <c r="H155" i="1"/>
  <c r="G155" i="1"/>
  <c r="F155" i="1"/>
  <c r="E155" i="1"/>
  <c r="R154" i="1"/>
  <c r="Q154" i="1"/>
  <c r="P154" i="1"/>
  <c r="O154" i="1"/>
  <c r="N154" i="1"/>
  <c r="M154" i="1"/>
  <c r="L154" i="1"/>
  <c r="K154" i="1"/>
  <c r="J154" i="1"/>
  <c r="I154" i="1"/>
  <c r="H154" i="1"/>
  <c r="F154" i="1"/>
  <c r="E154" i="1"/>
  <c r="R153" i="1"/>
  <c r="Q153" i="1"/>
  <c r="P153" i="1"/>
  <c r="O153" i="1"/>
  <c r="N153" i="1"/>
  <c r="M153" i="1"/>
  <c r="L153" i="1"/>
  <c r="K153" i="1"/>
  <c r="J153" i="1"/>
  <c r="I153" i="1"/>
  <c r="H153" i="1"/>
  <c r="G153" i="1"/>
  <c r="F153" i="1"/>
  <c r="E153" i="1"/>
  <c r="R152" i="1"/>
  <c r="Q152" i="1"/>
  <c r="P152" i="1"/>
  <c r="O152" i="1"/>
  <c r="N152" i="1"/>
  <c r="M152" i="1"/>
  <c r="L152" i="1"/>
  <c r="K152" i="1"/>
  <c r="J152" i="1"/>
  <c r="I152" i="1"/>
  <c r="H152" i="1"/>
  <c r="G152" i="1"/>
  <c r="F152" i="1"/>
  <c r="E152" i="1"/>
  <c r="R151" i="1"/>
  <c r="Q151" i="1"/>
  <c r="P151" i="1"/>
  <c r="O151" i="1"/>
  <c r="N151" i="1"/>
  <c r="M151" i="1"/>
  <c r="L151" i="1"/>
  <c r="K151" i="1"/>
  <c r="J151" i="1"/>
  <c r="I151" i="1"/>
  <c r="H151" i="1"/>
  <c r="G151" i="1"/>
  <c r="F151" i="1"/>
  <c r="E151" i="1"/>
  <c r="R150" i="1"/>
  <c r="Q150" i="1"/>
  <c r="P150" i="1"/>
  <c r="O150" i="1"/>
  <c r="N150" i="1"/>
  <c r="M150" i="1"/>
  <c r="L150" i="1"/>
  <c r="K150" i="1"/>
  <c r="J150" i="1"/>
  <c r="I150" i="1"/>
  <c r="H150" i="1"/>
  <c r="G150" i="1"/>
  <c r="F150" i="1"/>
  <c r="E150" i="1"/>
  <c r="R149" i="1"/>
  <c r="Q149" i="1"/>
  <c r="P149" i="1"/>
  <c r="O149" i="1"/>
  <c r="N149" i="1"/>
  <c r="M149" i="1"/>
  <c r="L149" i="1"/>
  <c r="K149" i="1"/>
  <c r="J149" i="1"/>
  <c r="I149" i="1"/>
  <c r="H149" i="1"/>
  <c r="G149" i="1"/>
  <c r="F149" i="1"/>
  <c r="E149" i="1"/>
  <c r="R148" i="1"/>
  <c r="Q148" i="1"/>
  <c r="P148" i="1"/>
  <c r="O148" i="1"/>
  <c r="N148" i="1"/>
  <c r="M148" i="1"/>
  <c r="L148" i="1"/>
  <c r="K148" i="1"/>
  <c r="J148" i="1"/>
  <c r="I148" i="1"/>
  <c r="H148" i="1"/>
  <c r="G148" i="1"/>
  <c r="F148" i="1"/>
  <c r="E148" i="1"/>
  <c r="R147" i="1"/>
  <c r="Q147" i="1"/>
  <c r="P147" i="1"/>
  <c r="O147" i="1"/>
  <c r="N147" i="1"/>
  <c r="M147" i="1"/>
  <c r="L147" i="1"/>
  <c r="K147" i="1"/>
  <c r="J147" i="1"/>
  <c r="I147" i="1"/>
  <c r="H147" i="1"/>
  <c r="G147" i="1"/>
  <c r="F147" i="1"/>
  <c r="E147" i="1"/>
  <c r="R146" i="1"/>
  <c r="Q146" i="1"/>
  <c r="P146" i="1"/>
  <c r="O146" i="1"/>
  <c r="N146" i="1"/>
  <c r="M146" i="1"/>
  <c r="K146" i="1"/>
  <c r="J146" i="1"/>
  <c r="I146" i="1"/>
  <c r="H146" i="1"/>
  <c r="G146" i="1"/>
  <c r="F146" i="1"/>
  <c r="E146" i="1"/>
  <c r="R144" i="1"/>
  <c r="Q144" i="1"/>
  <c r="P144" i="1"/>
  <c r="O144" i="1"/>
  <c r="N144" i="1"/>
  <c r="M144" i="1"/>
  <c r="L144" i="1"/>
  <c r="K144" i="1"/>
  <c r="J144" i="1"/>
  <c r="I144" i="1"/>
  <c r="H144" i="1"/>
  <c r="G144" i="1"/>
  <c r="F144" i="1"/>
  <c r="E144" i="1"/>
  <c r="R143" i="1"/>
  <c r="Q143" i="1"/>
  <c r="P143" i="1"/>
  <c r="O143" i="1"/>
  <c r="N143" i="1"/>
  <c r="M143" i="1"/>
  <c r="L143" i="1"/>
  <c r="K143" i="1"/>
  <c r="J143" i="1"/>
  <c r="I143" i="1"/>
  <c r="H143" i="1"/>
  <c r="G143" i="1"/>
  <c r="F143" i="1"/>
  <c r="E143" i="1"/>
  <c r="R142" i="1"/>
  <c r="Q142" i="1"/>
  <c r="P142" i="1"/>
  <c r="O142" i="1"/>
  <c r="N142" i="1"/>
  <c r="M142" i="1"/>
  <c r="K142" i="1"/>
  <c r="J142" i="1"/>
  <c r="I142" i="1"/>
  <c r="H142" i="1"/>
  <c r="G142" i="1"/>
  <c r="F142" i="1"/>
  <c r="E142" i="1"/>
  <c r="R141" i="1"/>
  <c r="Q141" i="1"/>
  <c r="P141" i="1"/>
  <c r="O141" i="1"/>
  <c r="N141" i="1"/>
  <c r="M141" i="1"/>
  <c r="L141" i="1"/>
  <c r="K141" i="1"/>
  <c r="J141" i="1"/>
  <c r="I141" i="1"/>
  <c r="H141" i="1"/>
  <c r="G141" i="1"/>
  <c r="F141" i="1"/>
  <c r="E141" i="1"/>
  <c r="R139" i="1"/>
  <c r="Q139" i="1"/>
  <c r="P139" i="1"/>
  <c r="O139" i="1"/>
  <c r="N139" i="1"/>
  <c r="M139" i="1"/>
  <c r="L139" i="1"/>
  <c r="K139" i="1"/>
  <c r="J139" i="1"/>
  <c r="I139" i="1"/>
  <c r="H139" i="1"/>
  <c r="G139" i="1"/>
  <c r="F139" i="1"/>
  <c r="E139" i="1"/>
  <c r="R138" i="1"/>
  <c r="Q138" i="1"/>
  <c r="P138" i="1"/>
  <c r="O138" i="1"/>
  <c r="N138" i="1"/>
  <c r="M138" i="1"/>
  <c r="L138" i="1"/>
  <c r="K138" i="1"/>
  <c r="J138" i="1"/>
  <c r="I138" i="1"/>
  <c r="H138" i="1"/>
  <c r="G138" i="1"/>
  <c r="F138" i="1"/>
  <c r="E138" i="1"/>
  <c r="R137" i="1"/>
  <c r="Q137" i="1"/>
  <c r="P137" i="1"/>
  <c r="O137" i="1"/>
  <c r="N137" i="1"/>
  <c r="M137" i="1"/>
  <c r="L137" i="1"/>
  <c r="K137" i="1"/>
  <c r="J137" i="1"/>
  <c r="I137" i="1"/>
  <c r="H137" i="1"/>
  <c r="G137" i="1"/>
  <c r="F137" i="1"/>
  <c r="E137" i="1"/>
  <c r="R135" i="1"/>
  <c r="Q135" i="1"/>
  <c r="P135" i="1"/>
  <c r="O135" i="1"/>
  <c r="N135" i="1"/>
  <c r="M135" i="1"/>
  <c r="K135" i="1"/>
  <c r="J135" i="1"/>
  <c r="I135" i="1"/>
  <c r="H135" i="1"/>
  <c r="G135" i="1"/>
  <c r="F135" i="1"/>
  <c r="E135" i="1"/>
  <c r="R134" i="1"/>
  <c r="Q134" i="1"/>
  <c r="P134" i="1"/>
  <c r="O134" i="1"/>
  <c r="N134" i="1"/>
  <c r="M134" i="1"/>
  <c r="L134" i="1"/>
  <c r="K134" i="1"/>
  <c r="J134" i="1"/>
  <c r="I134" i="1"/>
  <c r="H134" i="1"/>
  <c r="G134" i="1"/>
  <c r="F134" i="1"/>
  <c r="E134" i="1"/>
  <c r="R133" i="1"/>
  <c r="Q133" i="1"/>
  <c r="P133" i="1"/>
  <c r="O133" i="1"/>
  <c r="N133" i="1"/>
  <c r="M133" i="1"/>
  <c r="L133" i="1"/>
  <c r="K133" i="1"/>
  <c r="J133" i="1"/>
  <c r="I133" i="1"/>
  <c r="H133" i="1"/>
  <c r="G133" i="1"/>
  <c r="F133" i="1"/>
  <c r="E133" i="1"/>
  <c r="R132" i="1"/>
  <c r="Q132" i="1"/>
  <c r="P132" i="1"/>
  <c r="O132" i="1"/>
  <c r="N132" i="1"/>
  <c r="M132" i="1"/>
  <c r="L132" i="1"/>
  <c r="K132" i="1"/>
  <c r="J132" i="1"/>
  <c r="I132" i="1"/>
  <c r="H132" i="1"/>
  <c r="F132" i="1"/>
  <c r="E132" i="1"/>
  <c r="R131" i="1"/>
  <c r="Q131" i="1"/>
  <c r="P131" i="1"/>
  <c r="O131" i="1"/>
  <c r="N131" i="1"/>
  <c r="M131" i="1"/>
  <c r="L131" i="1"/>
  <c r="K131" i="1"/>
  <c r="J131" i="1"/>
  <c r="I131" i="1"/>
  <c r="H131" i="1"/>
  <c r="G131" i="1"/>
  <c r="F131" i="1"/>
  <c r="E131" i="1"/>
  <c r="R130" i="1"/>
  <c r="Q130" i="1"/>
  <c r="P130" i="1"/>
  <c r="O130" i="1"/>
  <c r="N130" i="1"/>
  <c r="M130" i="1"/>
  <c r="L130" i="1"/>
  <c r="K130" i="1"/>
  <c r="J130" i="1"/>
  <c r="I130" i="1"/>
  <c r="H130" i="1"/>
  <c r="G130" i="1"/>
  <c r="F130" i="1"/>
  <c r="E130" i="1"/>
  <c r="R129" i="1"/>
  <c r="Q129" i="1"/>
  <c r="P129" i="1"/>
  <c r="O129" i="1"/>
  <c r="N129" i="1"/>
  <c r="M129" i="1"/>
  <c r="L129" i="1"/>
  <c r="K129" i="1"/>
  <c r="J129" i="1"/>
  <c r="I129" i="1"/>
  <c r="H129" i="1"/>
  <c r="G129" i="1"/>
  <c r="F129" i="1"/>
  <c r="E129" i="1"/>
  <c r="R127" i="1"/>
  <c r="Q127" i="1"/>
  <c r="P127" i="1"/>
  <c r="O127" i="1"/>
  <c r="N127" i="1"/>
  <c r="M127" i="1"/>
  <c r="L127" i="1"/>
  <c r="K127" i="1"/>
  <c r="J127" i="1"/>
  <c r="I127" i="1"/>
  <c r="H127" i="1"/>
  <c r="G127" i="1"/>
  <c r="F127" i="1"/>
  <c r="E127" i="1"/>
  <c r="R126" i="1"/>
  <c r="Q126" i="1"/>
  <c r="P126" i="1"/>
  <c r="O126" i="1"/>
  <c r="N126" i="1"/>
  <c r="M126" i="1"/>
  <c r="L126" i="1"/>
  <c r="K126" i="1"/>
  <c r="J126" i="1"/>
  <c r="I126" i="1"/>
  <c r="H126" i="1"/>
  <c r="G126" i="1"/>
  <c r="F126" i="1"/>
  <c r="E126" i="1"/>
  <c r="R124" i="1"/>
  <c r="Q124" i="1"/>
  <c r="P124" i="1"/>
  <c r="O124" i="1"/>
  <c r="N124" i="1"/>
  <c r="M124" i="1"/>
  <c r="L124" i="1"/>
  <c r="K124" i="1"/>
  <c r="J124" i="1"/>
  <c r="I124" i="1"/>
  <c r="H124" i="1"/>
  <c r="G124" i="1"/>
  <c r="F124" i="1"/>
  <c r="E124" i="1"/>
  <c r="R123" i="1"/>
  <c r="Q123" i="1"/>
  <c r="P123" i="1"/>
  <c r="O123" i="1"/>
  <c r="N123" i="1"/>
  <c r="M123" i="1"/>
  <c r="L123" i="1"/>
  <c r="K123" i="1"/>
  <c r="J123" i="1"/>
  <c r="I123" i="1"/>
  <c r="H123" i="1"/>
  <c r="G123" i="1"/>
  <c r="F123" i="1"/>
  <c r="E123" i="1"/>
  <c r="R122" i="1"/>
  <c r="Q122" i="1"/>
  <c r="P122" i="1"/>
  <c r="O122" i="1"/>
  <c r="N122" i="1"/>
  <c r="M122" i="1"/>
  <c r="L122" i="1"/>
  <c r="K122" i="1"/>
  <c r="J122" i="1"/>
  <c r="I122" i="1"/>
  <c r="H122" i="1"/>
  <c r="G122" i="1"/>
  <c r="F122" i="1"/>
  <c r="E122" i="1"/>
  <c r="R121" i="1"/>
  <c r="Q121" i="1"/>
  <c r="P121" i="1"/>
  <c r="O121" i="1"/>
  <c r="N121" i="1"/>
  <c r="M121" i="1"/>
  <c r="L121" i="1"/>
  <c r="K121" i="1"/>
  <c r="J121" i="1"/>
  <c r="I121" i="1"/>
  <c r="H121" i="1"/>
  <c r="G121" i="1"/>
  <c r="F121" i="1"/>
  <c r="E121" i="1"/>
  <c r="R120" i="1"/>
  <c r="Q120" i="1"/>
  <c r="P120" i="1"/>
  <c r="O120" i="1"/>
  <c r="N120" i="1"/>
  <c r="M120" i="1"/>
  <c r="L120" i="1"/>
  <c r="K120" i="1"/>
  <c r="J120" i="1"/>
  <c r="I120" i="1"/>
  <c r="H120" i="1"/>
  <c r="G120" i="1"/>
  <c r="F120" i="1"/>
  <c r="E120" i="1"/>
  <c r="R119" i="1"/>
  <c r="Q119" i="1"/>
  <c r="P119" i="1"/>
  <c r="O119" i="1"/>
  <c r="N119" i="1"/>
  <c r="M119" i="1"/>
  <c r="L119" i="1"/>
  <c r="K119" i="1"/>
  <c r="J119" i="1"/>
  <c r="I119" i="1"/>
  <c r="H119" i="1"/>
  <c r="G119" i="1"/>
  <c r="F119" i="1"/>
  <c r="E119" i="1"/>
  <c r="R118" i="1"/>
  <c r="Q118" i="1"/>
  <c r="P118" i="1"/>
  <c r="O118" i="1"/>
  <c r="N118" i="1"/>
  <c r="M118" i="1"/>
  <c r="L118" i="1"/>
  <c r="K118" i="1"/>
  <c r="J118" i="1"/>
  <c r="I118" i="1"/>
  <c r="H118" i="1"/>
  <c r="G118" i="1"/>
  <c r="F118" i="1"/>
  <c r="E118" i="1"/>
  <c r="R116" i="1"/>
  <c r="Q116" i="1"/>
  <c r="P116" i="1"/>
  <c r="O116" i="1"/>
  <c r="N116" i="1"/>
  <c r="M116" i="1"/>
  <c r="L116" i="1"/>
  <c r="K116" i="1"/>
  <c r="J116" i="1"/>
  <c r="I116" i="1"/>
  <c r="H116" i="1"/>
  <c r="G116" i="1"/>
  <c r="F116" i="1"/>
  <c r="E116" i="1"/>
  <c r="R115" i="1"/>
  <c r="Q115" i="1"/>
  <c r="P115" i="1"/>
  <c r="O115" i="1"/>
  <c r="N115" i="1"/>
  <c r="M115" i="1"/>
  <c r="L115" i="1"/>
  <c r="K115" i="1"/>
  <c r="J115" i="1"/>
  <c r="I115" i="1"/>
  <c r="H115" i="1"/>
  <c r="G115" i="1"/>
  <c r="F115" i="1"/>
  <c r="E115" i="1"/>
  <c r="R114" i="1"/>
  <c r="Q114" i="1"/>
  <c r="P114" i="1"/>
  <c r="O114" i="1"/>
  <c r="N114" i="1"/>
  <c r="M114" i="1"/>
  <c r="L114" i="1"/>
  <c r="K114" i="1"/>
  <c r="J114" i="1"/>
  <c r="I114" i="1"/>
  <c r="H114" i="1"/>
  <c r="G114" i="1"/>
  <c r="F114" i="1"/>
  <c r="E114" i="1"/>
  <c r="R113" i="1"/>
  <c r="Q113" i="1"/>
  <c r="P113" i="1"/>
  <c r="O113" i="1"/>
  <c r="N113" i="1"/>
  <c r="M113" i="1"/>
  <c r="L113" i="1"/>
  <c r="K113" i="1"/>
  <c r="J113" i="1"/>
  <c r="I113" i="1"/>
  <c r="H113" i="1"/>
  <c r="G113" i="1"/>
  <c r="F113" i="1"/>
  <c r="E113" i="1"/>
  <c r="R112" i="1"/>
  <c r="Q112" i="1"/>
  <c r="P112" i="1"/>
  <c r="O112" i="1"/>
  <c r="N112" i="1"/>
  <c r="M112" i="1"/>
  <c r="L112" i="1"/>
  <c r="K112" i="1"/>
  <c r="J112" i="1"/>
  <c r="I112" i="1"/>
  <c r="H112" i="1"/>
  <c r="G112" i="1"/>
  <c r="F112" i="1"/>
  <c r="E112" i="1"/>
  <c r="R111" i="1"/>
  <c r="Q111" i="1"/>
  <c r="P111" i="1"/>
  <c r="O111" i="1"/>
  <c r="N111" i="1"/>
  <c r="M111" i="1"/>
  <c r="L111" i="1"/>
  <c r="K111" i="1"/>
  <c r="J111" i="1"/>
  <c r="I111" i="1"/>
  <c r="H111" i="1"/>
  <c r="G111" i="1"/>
  <c r="F111" i="1"/>
  <c r="E111" i="1"/>
  <c r="R110" i="1"/>
  <c r="Q110" i="1"/>
  <c r="P110" i="1"/>
  <c r="O110" i="1"/>
  <c r="N110" i="1"/>
  <c r="M110" i="1"/>
  <c r="L110" i="1"/>
  <c r="K110" i="1"/>
  <c r="J110" i="1"/>
  <c r="I110" i="1"/>
  <c r="H110" i="1"/>
  <c r="G110" i="1"/>
  <c r="F110" i="1"/>
  <c r="E110" i="1"/>
  <c r="R109" i="1"/>
  <c r="Q109" i="1"/>
  <c r="P109" i="1"/>
  <c r="O109" i="1"/>
  <c r="N109" i="1"/>
  <c r="M109" i="1"/>
  <c r="L109" i="1"/>
  <c r="K109" i="1"/>
  <c r="J109" i="1"/>
  <c r="I109" i="1"/>
  <c r="H109" i="1"/>
  <c r="G109" i="1"/>
  <c r="F109" i="1"/>
  <c r="E109" i="1"/>
  <c r="R108" i="1"/>
  <c r="Q108" i="1"/>
  <c r="P108" i="1"/>
  <c r="O108" i="1"/>
  <c r="N108" i="1"/>
  <c r="M108" i="1"/>
  <c r="L108" i="1"/>
  <c r="K108" i="1"/>
  <c r="J108" i="1"/>
  <c r="I108" i="1"/>
  <c r="H108" i="1"/>
  <c r="G108" i="1"/>
  <c r="F108" i="1"/>
  <c r="E108" i="1"/>
  <c r="Q107" i="1"/>
  <c r="P107" i="1"/>
  <c r="O107" i="1"/>
  <c r="N107" i="1"/>
  <c r="M107" i="1"/>
  <c r="L107" i="1"/>
  <c r="K107" i="1"/>
  <c r="J107" i="1"/>
  <c r="I107" i="1"/>
  <c r="H107" i="1"/>
  <c r="G107" i="1"/>
  <c r="F107" i="1"/>
  <c r="E107" i="1"/>
  <c r="R106" i="1"/>
  <c r="Q106" i="1"/>
  <c r="P106" i="1"/>
  <c r="O106" i="1"/>
  <c r="N106" i="1"/>
  <c r="M106" i="1"/>
  <c r="L106" i="1"/>
  <c r="K106" i="1"/>
  <c r="J106" i="1"/>
  <c r="I106" i="1"/>
  <c r="H106" i="1"/>
  <c r="G106" i="1"/>
  <c r="F106" i="1"/>
  <c r="E106" i="1"/>
  <c r="R105" i="1"/>
  <c r="Q105" i="1"/>
  <c r="P105" i="1"/>
  <c r="O105" i="1"/>
  <c r="N105" i="1"/>
  <c r="M105" i="1"/>
  <c r="L105" i="1"/>
  <c r="K105" i="1"/>
  <c r="J105" i="1"/>
  <c r="I105" i="1"/>
  <c r="H105" i="1"/>
  <c r="G105" i="1"/>
  <c r="F105" i="1"/>
  <c r="E105" i="1"/>
  <c r="R104" i="1"/>
  <c r="Q104" i="1"/>
  <c r="P104" i="1"/>
  <c r="O104" i="1"/>
  <c r="N104" i="1"/>
  <c r="M104" i="1"/>
  <c r="L104" i="1"/>
  <c r="K104" i="1"/>
  <c r="J104" i="1"/>
  <c r="I104" i="1"/>
  <c r="H104" i="1"/>
  <c r="G104" i="1"/>
  <c r="F104" i="1"/>
  <c r="E104" i="1"/>
  <c r="R103" i="1"/>
  <c r="Q103" i="1"/>
  <c r="P103" i="1"/>
  <c r="O103" i="1"/>
  <c r="N103" i="1"/>
  <c r="M103" i="1"/>
  <c r="L103" i="1"/>
  <c r="K103" i="1"/>
  <c r="J103" i="1"/>
  <c r="I103" i="1"/>
  <c r="H103" i="1"/>
  <c r="G103" i="1"/>
  <c r="F103" i="1"/>
  <c r="E103" i="1"/>
  <c r="R102" i="1"/>
  <c r="Q102" i="1"/>
  <c r="P102" i="1"/>
  <c r="O102" i="1"/>
  <c r="N102" i="1"/>
  <c r="M102" i="1"/>
  <c r="L102" i="1"/>
  <c r="K102" i="1"/>
  <c r="J102" i="1"/>
  <c r="I102" i="1"/>
  <c r="H102" i="1"/>
  <c r="G102" i="1"/>
  <c r="F102" i="1"/>
  <c r="E102" i="1"/>
  <c r="R101" i="1"/>
  <c r="Q101" i="1"/>
  <c r="P101" i="1"/>
  <c r="O101" i="1"/>
  <c r="N101" i="1"/>
  <c r="M101" i="1"/>
  <c r="L101" i="1"/>
  <c r="K101" i="1"/>
  <c r="J101" i="1"/>
  <c r="I101" i="1"/>
  <c r="H101" i="1"/>
  <c r="G101" i="1"/>
  <c r="F101" i="1"/>
  <c r="E101" i="1"/>
  <c r="R100" i="1"/>
  <c r="Q100" i="1"/>
  <c r="P100" i="1"/>
  <c r="O100" i="1"/>
  <c r="N100" i="1"/>
  <c r="M100" i="1"/>
  <c r="L100" i="1"/>
  <c r="K100" i="1"/>
  <c r="J100" i="1"/>
  <c r="I100" i="1"/>
  <c r="H100" i="1"/>
  <c r="F100" i="1"/>
  <c r="E100" i="1"/>
  <c r="R98" i="1"/>
  <c r="Q98" i="1"/>
  <c r="P98" i="1"/>
  <c r="O98" i="1"/>
  <c r="N98" i="1"/>
  <c r="M98" i="1"/>
  <c r="L98" i="1"/>
  <c r="K98" i="1"/>
  <c r="J98" i="1"/>
  <c r="I98" i="1"/>
  <c r="H98" i="1"/>
  <c r="G98" i="1"/>
  <c r="F98" i="1"/>
  <c r="E98" i="1"/>
  <c r="Q97" i="1"/>
  <c r="P97" i="1"/>
  <c r="O97" i="1"/>
  <c r="N97" i="1"/>
  <c r="M97" i="1"/>
  <c r="L97" i="1"/>
  <c r="K97" i="1"/>
  <c r="J97" i="1"/>
  <c r="I97" i="1"/>
  <c r="H97" i="1"/>
  <c r="G97" i="1"/>
  <c r="F97" i="1"/>
  <c r="E97" i="1"/>
  <c r="R96" i="1"/>
  <c r="Q96" i="1"/>
  <c r="P96" i="1"/>
  <c r="O96" i="1"/>
  <c r="N96" i="1"/>
  <c r="M96" i="1"/>
  <c r="L96" i="1"/>
  <c r="K96" i="1"/>
  <c r="J96" i="1"/>
  <c r="I96" i="1"/>
  <c r="H96" i="1"/>
  <c r="G96" i="1"/>
  <c r="F96" i="1"/>
  <c r="E96" i="1"/>
  <c r="R95" i="1"/>
  <c r="Q95" i="1"/>
  <c r="P95" i="1"/>
  <c r="O95" i="1"/>
  <c r="N95" i="1"/>
  <c r="M95" i="1"/>
  <c r="L95" i="1"/>
  <c r="K95" i="1"/>
  <c r="J95" i="1"/>
  <c r="I95" i="1"/>
  <c r="H95" i="1"/>
  <c r="G95" i="1"/>
  <c r="F95" i="1"/>
  <c r="E95" i="1"/>
  <c r="R93" i="1"/>
  <c r="Q93" i="1"/>
  <c r="P93" i="1"/>
  <c r="O93" i="1"/>
  <c r="N93" i="1"/>
  <c r="M93" i="1"/>
  <c r="L93" i="1"/>
  <c r="K93" i="1"/>
  <c r="J93" i="1"/>
  <c r="I93" i="1"/>
  <c r="H93" i="1"/>
  <c r="G93" i="1"/>
  <c r="F93" i="1"/>
  <c r="E93" i="1"/>
  <c r="R92" i="1"/>
  <c r="Q92" i="1"/>
  <c r="P92" i="1"/>
  <c r="O92" i="1"/>
  <c r="N92" i="1"/>
  <c r="M92" i="1"/>
  <c r="L92" i="1"/>
  <c r="K92" i="1"/>
  <c r="J92" i="1"/>
  <c r="I92" i="1"/>
  <c r="H92" i="1"/>
  <c r="G92" i="1"/>
  <c r="F92" i="1"/>
  <c r="E92" i="1"/>
  <c r="R91" i="1"/>
  <c r="Q91" i="1"/>
  <c r="P91" i="1"/>
  <c r="O91" i="1"/>
  <c r="N91" i="1"/>
  <c r="M91" i="1"/>
  <c r="L91" i="1"/>
  <c r="K91" i="1"/>
  <c r="J91" i="1"/>
  <c r="I91" i="1"/>
  <c r="H91" i="1"/>
  <c r="G91" i="1"/>
  <c r="F91" i="1"/>
  <c r="E91" i="1"/>
  <c r="R89" i="1"/>
  <c r="Q89" i="1"/>
  <c r="P89" i="1"/>
  <c r="O89" i="1"/>
  <c r="N89" i="1"/>
  <c r="M89" i="1"/>
  <c r="L89" i="1"/>
  <c r="K89" i="1"/>
  <c r="J89" i="1"/>
  <c r="I89" i="1"/>
  <c r="H89" i="1"/>
  <c r="G89" i="1"/>
  <c r="F89" i="1"/>
  <c r="E89" i="1"/>
  <c r="R88" i="1"/>
  <c r="Q88" i="1"/>
  <c r="P88" i="1"/>
  <c r="O88" i="1"/>
  <c r="N88" i="1"/>
  <c r="M88" i="1"/>
  <c r="L88" i="1"/>
  <c r="K88" i="1"/>
  <c r="J88" i="1"/>
  <c r="I88" i="1"/>
  <c r="H88" i="1"/>
  <c r="G88" i="1"/>
  <c r="F88" i="1"/>
  <c r="E88" i="1"/>
  <c r="R87" i="1"/>
  <c r="Q87" i="1"/>
  <c r="P87" i="1"/>
  <c r="O87" i="1"/>
  <c r="N87" i="1"/>
  <c r="M87" i="1"/>
  <c r="L87" i="1"/>
  <c r="K87" i="1"/>
  <c r="J87" i="1"/>
  <c r="I87" i="1"/>
  <c r="H87" i="1"/>
  <c r="G87" i="1"/>
  <c r="F87" i="1"/>
  <c r="E87" i="1"/>
  <c r="R86" i="1"/>
  <c r="Q86" i="1"/>
  <c r="P86" i="1"/>
  <c r="O86" i="1"/>
  <c r="N86" i="1"/>
  <c r="M86" i="1"/>
  <c r="L86" i="1"/>
  <c r="K86" i="1"/>
  <c r="J86" i="1"/>
  <c r="I86" i="1"/>
  <c r="H86" i="1"/>
  <c r="G86" i="1"/>
  <c r="F86" i="1"/>
  <c r="E86" i="1"/>
  <c r="R85" i="1"/>
  <c r="Q85" i="1"/>
  <c r="P85" i="1"/>
  <c r="O85" i="1"/>
  <c r="N85" i="1"/>
  <c r="M85" i="1"/>
  <c r="L85" i="1"/>
  <c r="K85" i="1"/>
  <c r="J85" i="1"/>
  <c r="I85" i="1"/>
  <c r="H85" i="1"/>
  <c r="G85" i="1"/>
  <c r="F85" i="1"/>
  <c r="E85" i="1"/>
  <c r="R84" i="1"/>
  <c r="Q84" i="1"/>
  <c r="P84" i="1"/>
  <c r="O84" i="1"/>
  <c r="N84" i="1"/>
  <c r="M84" i="1"/>
  <c r="K84" i="1"/>
  <c r="J84" i="1"/>
  <c r="I84" i="1"/>
  <c r="H84" i="1"/>
  <c r="G84" i="1"/>
  <c r="F84" i="1"/>
  <c r="E84" i="1"/>
  <c r="R83" i="1"/>
  <c r="Q83" i="1"/>
  <c r="P83" i="1"/>
  <c r="O83" i="1"/>
  <c r="N83" i="1"/>
  <c r="M83" i="1"/>
  <c r="L83" i="1"/>
  <c r="K83" i="1"/>
  <c r="J83" i="1"/>
  <c r="I83" i="1"/>
  <c r="H83" i="1"/>
  <c r="G83" i="1"/>
  <c r="F83" i="1"/>
  <c r="E83" i="1"/>
  <c r="R82" i="1"/>
  <c r="Q82" i="1"/>
  <c r="P82" i="1"/>
  <c r="O82" i="1"/>
  <c r="N82" i="1"/>
  <c r="M82" i="1"/>
  <c r="L82" i="1"/>
  <c r="K82" i="1"/>
  <c r="J82" i="1"/>
  <c r="I82" i="1"/>
  <c r="H82" i="1"/>
  <c r="G82" i="1"/>
  <c r="F82" i="1"/>
  <c r="E82" i="1"/>
  <c r="R80" i="1"/>
  <c r="Q80" i="1"/>
  <c r="P80" i="1"/>
  <c r="O80" i="1"/>
  <c r="N80" i="1"/>
  <c r="M80" i="1"/>
  <c r="L80" i="1"/>
  <c r="K80" i="1"/>
  <c r="J80" i="1"/>
  <c r="I80" i="1"/>
  <c r="H80" i="1"/>
  <c r="G80" i="1"/>
  <c r="F80" i="1"/>
  <c r="E80" i="1"/>
  <c r="R79" i="1"/>
  <c r="Q79" i="1"/>
  <c r="P79" i="1"/>
  <c r="O79" i="1"/>
  <c r="N79" i="1"/>
  <c r="M79" i="1"/>
  <c r="L79" i="1"/>
  <c r="K79" i="1"/>
  <c r="J79" i="1"/>
  <c r="I79" i="1"/>
  <c r="H79" i="1"/>
  <c r="G79" i="1"/>
  <c r="F79" i="1"/>
  <c r="E79" i="1"/>
  <c r="R78" i="1"/>
  <c r="Q78" i="1"/>
  <c r="P78" i="1"/>
  <c r="O78" i="1"/>
  <c r="N78" i="1"/>
  <c r="M78" i="1"/>
  <c r="L78" i="1"/>
  <c r="K78" i="1"/>
  <c r="J78" i="1"/>
  <c r="I78" i="1"/>
  <c r="H78" i="1"/>
  <c r="G78" i="1"/>
  <c r="F78" i="1"/>
  <c r="E78" i="1"/>
  <c r="R77" i="1"/>
  <c r="Q77" i="1"/>
  <c r="P77" i="1"/>
  <c r="O77" i="1"/>
  <c r="N77" i="1"/>
  <c r="M77" i="1"/>
  <c r="L77" i="1"/>
  <c r="K77" i="1"/>
  <c r="J77" i="1"/>
  <c r="I77" i="1"/>
  <c r="H77" i="1"/>
  <c r="G77" i="1"/>
  <c r="F77" i="1"/>
  <c r="E77" i="1"/>
  <c r="R76" i="1"/>
  <c r="Q76" i="1"/>
  <c r="P76" i="1"/>
  <c r="O76" i="1"/>
  <c r="N76" i="1"/>
  <c r="M76" i="1"/>
  <c r="L76" i="1"/>
  <c r="K76" i="1"/>
  <c r="J76" i="1"/>
  <c r="I76" i="1"/>
  <c r="H76" i="1"/>
  <c r="G76" i="1"/>
  <c r="F76" i="1"/>
  <c r="E76" i="1"/>
  <c r="R75" i="1"/>
  <c r="Q75" i="1"/>
  <c r="P75" i="1"/>
  <c r="O75" i="1"/>
  <c r="N75" i="1"/>
  <c r="M75" i="1"/>
  <c r="K75" i="1"/>
  <c r="J75" i="1"/>
  <c r="I75" i="1"/>
  <c r="H75" i="1"/>
  <c r="G75" i="1"/>
  <c r="F75" i="1"/>
  <c r="E75" i="1"/>
  <c r="R74" i="1"/>
  <c r="Q74" i="1"/>
  <c r="P74" i="1"/>
  <c r="O74" i="1"/>
  <c r="N74" i="1"/>
  <c r="M74" i="1"/>
  <c r="L74" i="1"/>
  <c r="K74" i="1"/>
  <c r="J74" i="1"/>
  <c r="I74" i="1"/>
  <c r="H74" i="1"/>
  <c r="G74" i="1"/>
  <c r="F74" i="1"/>
  <c r="E74" i="1"/>
  <c r="R73" i="1"/>
  <c r="Q73" i="1"/>
  <c r="P73" i="1"/>
  <c r="O73" i="1"/>
  <c r="N73" i="1"/>
  <c r="M73" i="1"/>
  <c r="L73" i="1"/>
  <c r="K73" i="1"/>
  <c r="J73" i="1"/>
  <c r="I73" i="1"/>
  <c r="H73" i="1"/>
  <c r="G73" i="1"/>
  <c r="F73" i="1"/>
  <c r="E73" i="1"/>
  <c r="R71" i="1"/>
  <c r="Q71" i="1"/>
  <c r="P71" i="1"/>
  <c r="O71" i="1"/>
  <c r="N71" i="1"/>
  <c r="M71" i="1"/>
  <c r="L71" i="1"/>
  <c r="K71" i="1"/>
  <c r="J71" i="1"/>
  <c r="I71" i="1"/>
  <c r="H71" i="1"/>
  <c r="G71" i="1"/>
  <c r="F71" i="1"/>
  <c r="E71" i="1"/>
  <c r="R70" i="1"/>
  <c r="Q70" i="1"/>
  <c r="P70" i="1"/>
  <c r="O70" i="1"/>
  <c r="N70" i="1"/>
  <c r="M70" i="1"/>
  <c r="L70" i="1"/>
  <c r="K70" i="1"/>
  <c r="J70" i="1"/>
  <c r="I70" i="1"/>
  <c r="H70" i="1"/>
  <c r="G70" i="1"/>
  <c r="F70" i="1"/>
  <c r="E70" i="1"/>
  <c r="R69" i="1"/>
  <c r="Q69" i="1"/>
  <c r="P69" i="1"/>
  <c r="O69" i="1"/>
  <c r="N69" i="1"/>
  <c r="M69" i="1"/>
  <c r="L69" i="1"/>
  <c r="K69" i="1"/>
  <c r="J69" i="1"/>
  <c r="I69" i="1"/>
  <c r="H69" i="1"/>
  <c r="G69" i="1"/>
  <c r="F69" i="1"/>
  <c r="E69" i="1"/>
  <c r="R68" i="1"/>
  <c r="Q68" i="1"/>
  <c r="P68" i="1"/>
  <c r="O68" i="1"/>
  <c r="N68" i="1"/>
  <c r="M68" i="1"/>
  <c r="L68" i="1"/>
  <c r="K68" i="1"/>
  <c r="J68" i="1"/>
  <c r="I68" i="1"/>
  <c r="H68" i="1"/>
  <c r="G68" i="1"/>
  <c r="F68" i="1"/>
  <c r="E68" i="1"/>
  <c r="R67" i="1"/>
  <c r="Q67" i="1"/>
  <c r="P67" i="1"/>
  <c r="O67" i="1"/>
  <c r="N67" i="1"/>
  <c r="M67" i="1"/>
  <c r="L67" i="1"/>
  <c r="K67" i="1"/>
  <c r="J67" i="1"/>
  <c r="I67" i="1"/>
  <c r="H67" i="1"/>
  <c r="G67" i="1"/>
  <c r="F67" i="1"/>
  <c r="E67" i="1"/>
  <c r="R66" i="1"/>
  <c r="Q66" i="1"/>
  <c r="P66" i="1"/>
  <c r="O66" i="1"/>
  <c r="N66" i="1"/>
  <c r="M66" i="1"/>
  <c r="L66" i="1"/>
  <c r="K66" i="1"/>
  <c r="J66" i="1"/>
  <c r="I66" i="1"/>
  <c r="H66" i="1"/>
  <c r="G66" i="1"/>
  <c r="F66" i="1"/>
  <c r="E66" i="1"/>
  <c r="R65" i="1"/>
  <c r="Q65" i="1"/>
  <c r="P65" i="1"/>
  <c r="O65" i="1"/>
  <c r="N65" i="1"/>
  <c r="M65" i="1"/>
  <c r="L65" i="1"/>
  <c r="K65" i="1"/>
  <c r="J65" i="1"/>
  <c r="I65" i="1"/>
  <c r="H65" i="1"/>
  <c r="G65" i="1"/>
  <c r="F65" i="1"/>
  <c r="E65" i="1"/>
  <c r="R64" i="1"/>
  <c r="Q64" i="1"/>
  <c r="P64" i="1"/>
  <c r="O64" i="1"/>
  <c r="N64" i="1"/>
  <c r="M64" i="1"/>
  <c r="K64" i="1"/>
  <c r="J64" i="1"/>
  <c r="I64" i="1"/>
  <c r="H64" i="1"/>
  <c r="G64" i="1"/>
  <c r="F64" i="1"/>
  <c r="E64" i="1"/>
  <c r="R63" i="1"/>
  <c r="Q63" i="1"/>
  <c r="P63" i="1"/>
  <c r="O63" i="1"/>
  <c r="N63" i="1"/>
  <c r="M63" i="1"/>
  <c r="L63" i="1"/>
  <c r="K63" i="1"/>
  <c r="J63" i="1"/>
  <c r="I63" i="1"/>
  <c r="H63" i="1"/>
  <c r="G63" i="1"/>
  <c r="F63" i="1"/>
  <c r="E63" i="1"/>
  <c r="R61" i="1"/>
  <c r="Q61" i="1"/>
  <c r="P61" i="1"/>
  <c r="O61" i="1"/>
  <c r="N61" i="1"/>
  <c r="M61" i="1"/>
  <c r="L61" i="1"/>
  <c r="K61" i="1"/>
  <c r="J61" i="1"/>
  <c r="I61" i="1"/>
  <c r="H61" i="1"/>
  <c r="G61" i="1"/>
  <c r="F61" i="1"/>
  <c r="E61" i="1"/>
  <c r="R60" i="1"/>
  <c r="Q60" i="1"/>
  <c r="P60" i="1"/>
  <c r="O60" i="1"/>
  <c r="N60" i="1"/>
  <c r="M60" i="1"/>
  <c r="K60" i="1"/>
  <c r="J60" i="1"/>
  <c r="I60" i="1"/>
  <c r="H60" i="1"/>
  <c r="G60" i="1"/>
  <c r="F60" i="1"/>
  <c r="E60" i="1"/>
  <c r="R59" i="1"/>
  <c r="Q59" i="1"/>
  <c r="P59" i="1"/>
  <c r="O59" i="1"/>
  <c r="N59" i="1"/>
  <c r="M59" i="1"/>
  <c r="L59" i="1"/>
  <c r="K59" i="1"/>
  <c r="J59" i="1"/>
  <c r="I59" i="1"/>
  <c r="H59" i="1"/>
  <c r="G59" i="1"/>
  <c r="F59" i="1"/>
  <c r="E59" i="1"/>
  <c r="R58" i="1"/>
  <c r="Q58" i="1"/>
  <c r="P58" i="1"/>
  <c r="O58" i="1"/>
  <c r="N58" i="1"/>
  <c r="M58" i="1"/>
  <c r="L58" i="1"/>
  <c r="K58" i="1"/>
  <c r="J58" i="1"/>
  <c r="I58" i="1"/>
  <c r="H58" i="1"/>
  <c r="G58" i="1"/>
  <c r="F58" i="1"/>
  <c r="E58" i="1"/>
  <c r="R57" i="1"/>
  <c r="Q57" i="1"/>
  <c r="P57" i="1"/>
  <c r="O57" i="1"/>
  <c r="N57" i="1"/>
  <c r="M57" i="1"/>
  <c r="L57" i="1"/>
  <c r="K57" i="1"/>
  <c r="J57" i="1"/>
  <c r="I57" i="1"/>
  <c r="H57" i="1"/>
  <c r="G57" i="1"/>
  <c r="F57" i="1"/>
  <c r="E57" i="1"/>
  <c r="R56" i="1"/>
  <c r="Q56" i="1"/>
  <c r="P56" i="1"/>
  <c r="O56" i="1"/>
  <c r="N56" i="1"/>
  <c r="M56" i="1"/>
  <c r="L56" i="1"/>
  <c r="K56" i="1"/>
  <c r="J56" i="1"/>
  <c r="I56" i="1"/>
  <c r="H56" i="1"/>
  <c r="G56" i="1"/>
  <c r="F56" i="1"/>
  <c r="E56" i="1"/>
  <c r="R55" i="1"/>
  <c r="Q55" i="1"/>
  <c r="P55" i="1"/>
  <c r="O55" i="1"/>
  <c r="N55" i="1"/>
  <c r="M55" i="1"/>
  <c r="L55" i="1"/>
  <c r="K55" i="1"/>
  <c r="J55" i="1"/>
  <c r="I55" i="1"/>
  <c r="H55" i="1"/>
  <c r="G55" i="1"/>
  <c r="F55" i="1"/>
  <c r="E55" i="1"/>
  <c r="R54" i="1"/>
  <c r="Q54" i="1"/>
  <c r="P54" i="1"/>
  <c r="O54" i="1"/>
  <c r="N54" i="1"/>
  <c r="M54" i="1"/>
  <c r="K54" i="1"/>
  <c r="J54" i="1"/>
  <c r="I54" i="1"/>
  <c r="H54" i="1"/>
  <c r="G54" i="1"/>
  <c r="F54" i="1"/>
  <c r="E54" i="1"/>
  <c r="R52" i="1"/>
  <c r="Q52" i="1"/>
  <c r="P52" i="1"/>
  <c r="O52" i="1"/>
  <c r="N52" i="1"/>
  <c r="M52" i="1"/>
  <c r="L52" i="1"/>
  <c r="K52" i="1"/>
  <c r="J52" i="1"/>
  <c r="I52" i="1"/>
  <c r="H52" i="1"/>
  <c r="G52" i="1"/>
  <c r="F52" i="1"/>
  <c r="E52" i="1"/>
  <c r="R51" i="1"/>
  <c r="Q51" i="1"/>
  <c r="P51" i="1"/>
  <c r="O51" i="1"/>
  <c r="N51" i="1"/>
  <c r="M51" i="1"/>
  <c r="L51" i="1"/>
  <c r="K51" i="1"/>
  <c r="J51" i="1"/>
  <c r="I51" i="1"/>
  <c r="H51" i="1"/>
  <c r="G51" i="1"/>
  <c r="F51" i="1"/>
  <c r="E51" i="1"/>
  <c r="R50" i="1"/>
  <c r="Q50" i="1"/>
  <c r="P50" i="1"/>
  <c r="O50" i="1"/>
  <c r="N50" i="1"/>
  <c r="M50" i="1"/>
  <c r="L50" i="1"/>
  <c r="K50" i="1"/>
  <c r="J50" i="1"/>
  <c r="I50" i="1"/>
  <c r="H50" i="1"/>
  <c r="G50" i="1"/>
  <c r="F50" i="1"/>
  <c r="E50" i="1"/>
  <c r="R49" i="1"/>
  <c r="Q49" i="1"/>
  <c r="P49" i="1"/>
  <c r="O49" i="1"/>
  <c r="N49" i="1"/>
  <c r="M49" i="1"/>
  <c r="L49" i="1"/>
  <c r="K49" i="1"/>
  <c r="J49" i="1"/>
  <c r="I49" i="1"/>
  <c r="H49" i="1"/>
  <c r="G49" i="1"/>
  <c r="F49" i="1"/>
  <c r="E49" i="1"/>
  <c r="R48" i="1"/>
  <c r="Q48" i="1"/>
  <c r="P48" i="1"/>
  <c r="O48" i="1"/>
  <c r="N48" i="1"/>
  <c r="M48" i="1"/>
  <c r="L48" i="1"/>
  <c r="K48" i="1"/>
  <c r="J48" i="1"/>
  <c r="I48" i="1"/>
  <c r="H48" i="1"/>
  <c r="G48" i="1"/>
  <c r="F48" i="1"/>
  <c r="E48" i="1"/>
  <c r="R47" i="1"/>
  <c r="Q47" i="1"/>
  <c r="P47" i="1"/>
  <c r="O47" i="1"/>
  <c r="N47" i="1"/>
  <c r="M47" i="1"/>
  <c r="L47" i="1"/>
  <c r="K47" i="1"/>
  <c r="J47" i="1"/>
  <c r="I47" i="1"/>
  <c r="H47" i="1"/>
  <c r="G47" i="1"/>
  <c r="F47" i="1"/>
  <c r="E47" i="1"/>
  <c r="R46" i="1"/>
  <c r="Q46" i="1"/>
  <c r="P46" i="1"/>
  <c r="O46" i="1"/>
  <c r="N46" i="1"/>
  <c r="M46" i="1"/>
  <c r="L46" i="1"/>
  <c r="K46" i="1"/>
  <c r="J46" i="1"/>
  <c r="I46" i="1"/>
  <c r="H46" i="1"/>
  <c r="G46" i="1"/>
  <c r="F46" i="1"/>
  <c r="E46" i="1"/>
  <c r="R45" i="1"/>
  <c r="Q45" i="1"/>
  <c r="P45" i="1"/>
  <c r="O45" i="1"/>
  <c r="N45" i="1"/>
  <c r="M45" i="1"/>
  <c r="L45" i="1"/>
  <c r="K45" i="1"/>
  <c r="J45" i="1"/>
  <c r="I45" i="1"/>
  <c r="H45" i="1"/>
  <c r="G45" i="1"/>
  <c r="F45" i="1"/>
  <c r="E45" i="1"/>
  <c r="R44" i="1"/>
  <c r="Q44" i="1"/>
  <c r="P44" i="1"/>
  <c r="O44" i="1"/>
  <c r="N44" i="1"/>
  <c r="M44" i="1"/>
  <c r="L44" i="1"/>
  <c r="K44" i="1"/>
  <c r="J44" i="1"/>
  <c r="I44" i="1"/>
  <c r="H44" i="1"/>
  <c r="G44" i="1"/>
  <c r="F44" i="1"/>
  <c r="E44" i="1"/>
  <c r="R43" i="1"/>
  <c r="Q43" i="1"/>
  <c r="P43" i="1"/>
  <c r="O43" i="1"/>
  <c r="N43" i="1"/>
  <c r="M43" i="1"/>
  <c r="L43" i="1"/>
  <c r="K43" i="1"/>
  <c r="J43" i="1"/>
  <c r="I43" i="1"/>
  <c r="H43" i="1"/>
  <c r="G43" i="1"/>
  <c r="F43" i="1"/>
  <c r="E43" i="1"/>
  <c r="R42" i="1"/>
  <c r="Q42" i="1"/>
  <c r="P42" i="1"/>
  <c r="O42" i="1"/>
  <c r="N42" i="1"/>
  <c r="M42" i="1"/>
  <c r="L42" i="1"/>
  <c r="K42" i="1"/>
  <c r="J42" i="1"/>
  <c r="I42" i="1"/>
  <c r="H42" i="1"/>
  <c r="G42" i="1"/>
  <c r="F42" i="1"/>
  <c r="E42" i="1"/>
  <c r="R41" i="1"/>
  <c r="Q41" i="1"/>
  <c r="P41" i="1"/>
  <c r="O41" i="1"/>
  <c r="N41" i="1"/>
  <c r="M41" i="1"/>
  <c r="L41" i="1"/>
  <c r="K41" i="1"/>
  <c r="J41" i="1"/>
  <c r="I41" i="1"/>
  <c r="H41" i="1"/>
  <c r="G41" i="1"/>
  <c r="F41" i="1"/>
  <c r="E41" i="1"/>
  <c r="R40" i="1"/>
  <c r="Q40" i="1"/>
  <c r="P40" i="1"/>
  <c r="O40" i="1"/>
  <c r="N40" i="1"/>
  <c r="M40" i="1"/>
  <c r="L40" i="1"/>
  <c r="K40" i="1"/>
  <c r="J40" i="1"/>
  <c r="I40" i="1"/>
  <c r="H40" i="1"/>
  <c r="G40" i="1"/>
  <c r="F40" i="1"/>
  <c r="E40" i="1"/>
  <c r="R39" i="1"/>
  <c r="Q39" i="1"/>
  <c r="P39" i="1"/>
  <c r="O39" i="1"/>
  <c r="N39" i="1"/>
  <c r="M39" i="1"/>
  <c r="L39" i="1"/>
  <c r="K39" i="1"/>
  <c r="J39" i="1"/>
  <c r="I39" i="1"/>
  <c r="H39" i="1"/>
  <c r="G39" i="1"/>
  <c r="F39" i="1"/>
  <c r="E39" i="1"/>
  <c r="R37" i="1"/>
  <c r="Q37" i="1"/>
  <c r="P37" i="1"/>
  <c r="O37" i="1"/>
  <c r="N37" i="1"/>
  <c r="M37" i="1"/>
  <c r="L37" i="1"/>
  <c r="K37" i="1"/>
  <c r="J37" i="1"/>
  <c r="I37" i="1"/>
  <c r="H37" i="1"/>
  <c r="F37" i="1"/>
  <c r="E37" i="1"/>
  <c r="R35" i="1"/>
  <c r="Q35" i="1"/>
  <c r="P35" i="1"/>
  <c r="O35" i="1"/>
  <c r="N35" i="1"/>
  <c r="M35" i="1"/>
  <c r="L35" i="1"/>
  <c r="K35" i="1"/>
  <c r="J35" i="1"/>
  <c r="I35" i="1"/>
  <c r="H35" i="1"/>
  <c r="G35" i="1"/>
  <c r="F35" i="1"/>
  <c r="E35" i="1"/>
  <c r="R34" i="1"/>
  <c r="Q34" i="1"/>
  <c r="P34" i="1"/>
  <c r="O34" i="1"/>
  <c r="N34" i="1"/>
  <c r="M34" i="1"/>
  <c r="L34" i="1"/>
  <c r="K34" i="1"/>
  <c r="J34" i="1"/>
  <c r="I34" i="1"/>
  <c r="H34" i="1"/>
  <c r="G34" i="1"/>
  <c r="F34" i="1"/>
  <c r="E34" i="1"/>
  <c r="R33" i="1"/>
  <c r="Q33" i="1"/>
  <c r="P33" i="1"/>
  <c r="O33" i="1"/>
  <c r="N33" i="1"/>
  <c r="M33" i="1"/>
  <c r="L33" i="1"/>
  <c r="K33" i="1"/>
  <c r="J33" i="1"/>
  <c r="I33" i="1"/>
  <c r="H33" i="1"/>
  <c r="G33" i="1"/>
  <c r="F33" i="1"/>
  <c r="E33" i="1"/>
  <c r="R32" i="1"/>
  <c r="Q32" i="1"/>
  <c r="P32" i="1"/>
  <c r="O32" i="1"/>
  <c r="N32" i="1"/>
  <c r="M32" i="1"/>
  <c r="L32" i="1"/>
  <c r="K32" i="1"/>
  <c r="J32" i="1"/>
  <c r="I32" i="1"/>
  <c r="H32" i="1"/>
  <c r="G32" i="1"/>
  <c r="F32" i="1"/>
  <c r="E32" i="1"/>
  <c r="R31" i="1"/>
  <c r="Q31" i="1"/>
  <c r="P31" i="1"/>
  <c r="O31" i="1"/>
  <c r="N31" i="1"/>
  <c r="M31" i="1"/>
  <c r="L31" i="1"/>
  <c r="K31" i="1"/>
  <c r="J31" i="1"/>
  <c r="I31" i="1"/>
  <c r="H31" i="1"/>
  <c r="G31" i="1"/>
  <c r="F31" i="1"/>
  <c r="E31" i="1"/>
  <c r="R30" i="1"/>
  <c r="Q30" i="1"/>
  <c r="P30" i="1"/>
  <c r="O30" i="1"/>
  <c r="N30" i="1"/>
  <c r="M30" i="1"/>
  <c r="L30" i="1"/>
  <c r="K30" i="1"/>
  <c r="J30" i="1"/>
  <c r="I30" i="1"/>
  <c r="H30" i="1"/>
  <c r="G30" i="1"/>
  <c r="F30" i="1"/>
  <c r="E30" i="1"/>
  <c r="R29" i="1"/>
  <c r="Q29" i="1"/>
  <c r="P29" i="1"/>
  <c r="O29" i="1"/>
  <c r="N29" i="1"/>
  <c r="M29" i="1"/>
  <c r="L29" i="1"/>
  <c r="K29" i="1"/>
  <c r="J29" i="1"/>
  <c r="I29" i="1"/>
  <c r="H29" i="1"/>
  <c r="G29" i="1"/>
  <c r="F29" i="1"/>
  <c r="E29" i="1"/>
  <c r="R28" i="1"/>
  <c r="Q28" i="1"/>
  <c r="P28" i="1"/>
  <c r="O28" i="1"/>
  <c r="N28" i="1"/>
  <c r="M28" i="1"/>
  <c r="L28" i="1"/>
  <c r="K28" i="1"/>
  <c r="J28" i="1"/>
  <c r="I28" i="1"/>
  <c r="H28" i="1"/>
  <c r="G28" i="1"/>
  <c r="F28" i="1"/>
  <c r="E28" i="1"/>
  <c r="R27" i="1"/>
  <c r="Q27" i="1"/>
  <c r="P27" i="1"/>
  <c r="O27" i="1"/>
  <c r="N27" i="1"/>
  <c r="M27" i="1"/>
  <c r="L27" i="1"/>
  <c r="K27" i="1"/>
  <c r="J27" i="1"/>
  <c r="I27" i="1"/>
  <c r="G27" i="1"/>
  <c r="F27" i="1"/>
  <c r="E27" i="1"/>
  <c r="R26" i="1"/>
  <c r="Q26" i="1"/>
  <c r="P26" i="1"/>
  <c r="O26" i="1"/>
  <c r="N26" i="1"/>
  <c r="M26" i="1"/>
  <c r="L26" i="1"/>
  <c r="K26" i="1"/>
  <c r="J26" i="1"/>
  <c r="I26" i="1"/>
  <c r="H26" i="1"/>
  <c r="G26" i="1"/>
  <c r="F26" i="1"/>
  <c r="E26" i="1"/>
  <c r="R25" i="1"/>
  <c r="Q25" i="1"/>
  <c r="P25" i="1"/>
  <c r="O25" i="1"/>
  <c r="N25" i="1"/>
  <c r="M25" i="1"/>
  <c r="L25" i="1"/>
  <c r="K25" i="1"/>
  <c r="J25" i="1"/>
  <c r="I25" i="1"/>
  <c r="H25" i="1"/>
  <c r="G25" i="1"/>
  <c r="F25" i="1"/>
  <c r="E25" i="1"/>
  <c r="R24" i="1"/>
  <c r="Q24" i="1"/>
  <c r="P24" i="1"/>
  <c r="O24" i="1"/>
  <c r="N24" i="1"/>
  <c r="M24" i="1"/>
  <c r="L24" i="1"/>
  <c r="K24" i="1"/>
  <c r="J24" i="1"/>
  <c r="I24" i="1"/>
  <c r="H24" i="1"/>
  <c r="G24" i="1"/>
  <c r="F24" i="1"/>
  <c r="E24" i="1"/>
  <c r="R23" i="1"/>
  <c r="Q23" i="1"/>
  <c r="P23" i="1"/>
  <c r="O23" i="1"/>
  <c r="N23" i="1"/>
  <c r="M23" i="1"/>
  <c r="L23" i="1"/>
  <c r="K23" i="1"/>
  <c r="J23" i="1"/>
  <c r="I23" i="1"/>
  <c r="H23" i="1"/>
  <c r="G23" i="1"/>
  <c r="F23" i="1"/>
  <c r="E23" i="1"/>
  <c r="R22" i="1"/>
  <c r="Q22" i="1"/>
  <c r="P22" i="1"/>
  <c r="O22" i="1"/>
  <c r="N22" i="1"/>
  <c r="M22" i="1"/>
  <c r="L22" i="1"/>
  <c r="K22" i="1"/>
  <c r="J22" i="1"/>
  <c r="I22" i="1"/>
  <c r="H22" i="1"/>
  <c r="G22" i="1"/>
  <c r="F22" i="1"/>
  <c r="E22" i="1"/>
  <c r="R21" i="1"/>
  <c r="Q21" i="1"/>
  <c r="P21" i="1"/>
  <c r="O21" i="1"/>
  <c r="N21" i="1"/>
  <c r="M21" i="1"/>
  <c r="L21" i="1"/>
  <c r="K21" i="1"/>
  <c r="J21" i="1"/>
  <c r="I21" i="1"/>
  <c r="H21" i="1"/>
  <c r="G21" i="1"/>
  <c r="F21" i="1"/>
  <c r="E21" i="1"/>
  <c r="R20" i="1"/>
  <c r="Q20" i="1"/>
  <c r="P20" i="1"/>
  <c r="O20" i="1"/>
  <c r="N20" i="1"/>
  <c r="M20" i="1"/>
  <c r="L20" i="1"/>
  <c r="K20" i="1"/>
  <c r="J20" i="1"/>
  <c r="I20" i="1"/>
  <c r="H20" i="1"/>
  <c r="G20" i="1"/>
  <c r="F20" i="1"/>
  <c r="E20" i="1"/>
  <c r="R19" i="1"/>
  <c r="Q19" i="1"/>
  <c r="P19" i="1"/>
  <c r="O19" i="1"/>
  <c r="N19" i="1"/>
  <c r="M19" i="1"/>
  <c r="L19" i="1"/>
  <c r="K19" i="1"/>
  <c r="J19" i="1"/>
  <c r="I19" i="1"/>
  <c r="H19" i="1"/>
  <c r="G19" i="1"/>
  <c r="F19" i="1"/>
  <c r="E19" i="1"/>
  <c r="R18" i="1"/>
  <c r="Q18" i="1"/>
  <c r="P18" i="1"/>
  <c r="O18" i="1"/>
  <c r="N18" i="1"/>
  <c r="M18" i="1"/>
  <c r="L18" i="1"/>
  <c r="K18" i="1"/>
  <c r="J18" i="1"/>
  <c r="I18" i="1"/>
  <c r="H18" i="1"/>
  <c r="G18" i="1"/>
  <c r="F18" i="1"/>
  <c r="E18" i="1"/>
  <c r="R16" i="1"/>
  <c r="Q16" i="1"/>
  <c r="P16" i="1"/>
  <c r="O16" i="1"/>
  <c r="N16" i="1"/>
  <c r="M16" i="1"/>
  <c r="K16" i="1"/>
  <c r="J16" i="1"/>
  <c r="I16" i="1"/>
  <c r="H16" i="1"/>
  <c r="G16" i="1"/>
  <c r="F16" i="1"/>
  <c r="E16" i="1"/>
  <c r="R15" i="1"/>
  <c r="Q15" i="1"/>
  <c r="P15" i="1"/>
  <c r="O15" i="1"/>
  <c r="N15" i="1"/>
  <c r="M15" i="1"/>
  <c r="L15" i="1"/>
  <c r="K15" i="1"/>
  <c r="J15" i="1"/>
  <c r="I15" i="1"/>
  <c r="H15" i="1"/>
  <c r="G15" i="1"/>
  <c r="F15" i="1"/>
  <c r="E15" i="1"/>
  <c r="R14" i="1"/>
  <c r="Q14" i="1"/>
  <c r="P14" i="1"/>
  <c r="O14" i="1"/>
  <c r="N14" i="1"/>
  <c r="M14" i="1"/>
  <c r="K14" i="1"/>
  <c r="J14" i="1"/>
  <c r="I14" i="1"/>
  <c r="H14" i="1"/>
  <c r="G14" i="1"/>
  <c r="F14" i="1"/>
  <c r="E14" i="1"/>
  <c r="R12" i="1"/>
  <c r="Q12" i="1"/>
  <c r="P12" i="1"/>
  <c r="O12" i="1"/>
  <c r="N12" i="1"/>
  <c r="M12" i="1"/>
  <c r="L12" i="1"/>
  <c r="K12" i="1"/>
  <c r="J12" i="1"/>
  <c r="I12" i="1"/>
  <c r="H12" i="1"/>
  <c r="G12" i="1"/>
  <c r="F12" i="1"/>
  <c r="E12" i="1"/>
  <c r="R11" i="1"/>
  <c r="Q11" i="1"/>
  <c r="P11" i="1"/>
  <c r="O11" i="1"/>
  <c r="N11" i="1"/>
  <c r="M11" i="1"/>
  <c r="L11" i="1"/>
  <c r="K11" i="1"/>
  <c r="J11" i="1"/>
  <c r="I11" i="1"/>
  <c r="H11" i="1"/>
  <c r="G11" i="1"/>
  <c r="F11" i="1"/>
  <c r="E11" i="1"/>
  <c r="R8" i="1"/>
  <c r="Q8" i="1"/>
  <c r="P8" i="1"/>
  <c r="O8" i="1"/>
  <c r="N8" i="1"/>
  <c r="M8" i="1"/>
  <c r="L8" i="1"/>
  <c r="K8" i="1"/>
  <c r="J8" i="1"/>
  <c r="I8" i="1"/>
  <c r="H8" i="1"/>
  <c r="G8" i="1"/>
  <c r="F8" i="1"/>
  <c r="E8" i="1"/>
  <c r="R7" i="1"/>
  <c r="Q7" i="1"/>
  <c r="P7" i="1"/>
  <c r="O7" i="1"/>
  <c r="N7" i="1"/>
  <c r="M7" i="1"/>
  <c r="K7" i="1"/>
  <c r="J7" i="1"/>
  <c r="I7" i="1"/>
  <c r="H7" i="1"/>
  <c r="G7" i="1"/>
  <c r="F7" i="1"/>
  <c r="E7" i="1"/>
  <c r="R6" i="1"/>
  <c r="Q6" i="1"/>
  <c r="P6" i="1"/>
  <c r="O6" i="1"/>
  <c r="N6" i="1"/>
  <c r="M6" i="1"/>
  <c r="L6" i="1"/>
  <c r="K6" i="1"/>
  <c r="J6" i="1"/>
  <c r="I6" i="1"/>
  <c r="H6" i="1"/>
  <c r="G6" i="1"/>
  <c r="F6" i="1"/>
  <c r="E6" i="1"/>
  <c r="R4" i="1"/>
  <c r="Q4" i="1"/>
  <c r="P4" i="1"/>
  <c r="O4" i="1"/>
  <c r="N4" i="1"/>
  <c r="M4" i="1"/>
  <c r="L4" i="1"/>
  <c r="K4" i="1"/>
  <c r="J4" i="1"/>
  <c r="I4" i="1"/>
  <c r="H4" i="1"/>
  <c r="G4" i="1"/>
  <c r="F4" i="1"/>
  <c r="E4" i="1"/>
  <c r="S279" i="1"/>
  <c r="S274" i="1"/>
  <c r="S249" i="1"/>
  <c r="S246" i="1"/>
  <c r="S239" i="1"/>
  <c r="S235" i="1"/>
  <c r="S229" i="1"/>
  <c r="S225" i="1"/>
  <c r="S220" i="1"/>
  <c r="S218" i="1"/>
  <c r="S206" i="1"/>
  <c r="S203" i="1"/>
  <c r="S200" i="1"/>
  <c r="S182" i="1"/>
  <c r="S171" i="1"/>
  <c r="S159" i="1"/>
  <c r="S157" i="1"/>
  <c r="S125" i="1"/>
  <c r="S94" i="1"/>
  <c r="S90" i="1"/>
  <c r="S53" i="1"/>
  <c r="S36" i="1"/>
  <c r="S17" i="1"/>
  <c r="S13" i="1"/>
  <c r="S5" i="1"/>
  <c r="R3" i="1"/>
  <c r="Q3" i="1"/>
  <c r="P3" i="1"/>
  <c r="O3" i="1"/>
  <c r="N3" i="1"/>
  <c r="M3" i="1"/>
  <c r="L3" i="1"/>
  <c r="K3" i="1"/>
  <c r="J3" i="1"/>
  <c r="I3" i="1"/>
  <c r="H3" i="1"/>
  <c r="G3" i="1"/>
  <c r="F3" i="1"/>
  <c r="E3" i="1"/>
  <c r="Z307" i="2"/>
  <c r="AA307" i="2" s="1"/>
  <c r="Z306" i="2"/>
  <c r="Z305" i="2"/>
  <c r="Z304" i="2"/>
  <c r="AA304" i="2" s="1"/>
  <c r="Z303" i="2"/>
  <c r="AA303" i="2" s="1"/>
  <c r="Z302" i="2"/>
  <c r="AA302" i="2" s="1"/>
  <c r="Z301" i="2"/>
  <c r="AA301" i="2" s="1"/>
  <c r="Z300" i="2"/>
  <c r="AA300" i="2" s="1"/>
  <c r="Z299" i="2"/>
  <c r="AA299" i="2" s="1"/>
  <c r="Z298" i="2"/>
  <c r="AA298" i="2" s="1"/>
  <c r="Z297" i="2"/>
  <c r="AA297" i="2" s="1"/>
  <c r="Z296" i="2"/>
  <c r="AA296" i="2" s="1"/>
  <c r="Z295" i="2"/>
  <c r="AA295" i="2" s="1"/>
  <c r="Z294" i="2"/>
  <c r="AA294" i="2" s="1"/>
  <c r="Z293" i="2"/>
  <c r="AA293" i="2" s="1"/>
  <c r="Z292" i="2"/>
  <c r="AA292" i="2" s="1"/>
  <c r="Z291" i="2"/>
  <c r="AA291" i="2" s="1"/>
  <c r="Z290" i="2"/>
  <c r="AA290" i="2" s="1"/>
  <c r="Z289" i="2"/>
  <c r="AA289" i="2" s="1"/>
  <c r="Z288" i="2"/>
  <c r="AA288" i="2" s="1"/>
  <c r="Z287" i="2"/>
  <c r="AA287" i="2" s="1"/>
  <c r="Z286" i="2"/>
  <c r="AA286" i="2" s="1"/>
  <c r="Z285" i="2"/>
  <c r="AA285" i="2" s="1"/>
  <c r="Z284" i="2"/>
  <c r="Z283" i="2"/>
  <c r="AA283" i="2" s="1"/>
  <c r="Z282" i="2"/>
  <c r="AA282" i="2" s="1"/>
  <c r="Z281" i="2"/>
  <c r="AA281" i="2" s="1"/>
  <c r="Z280" i="2"/>
  <c r="AA280" i="2" s="1"/>
  <c r="Z279" i="2"/>
  <c r="AA279" i="2" s="1"/>
  <c r="Z278" i="2"/>
  <c r="AA278" i="2" s="1"/>
  <c r="Z277" i="2"/>
  <c r="AA277" i="2" s="1"/>
  <c r="Z276" i="2"/>
  <c r="AA276" i="2" s="1"/>
  <c r="Z275" i="2"/>
  <c r="AA275" i="2" s="1"/>
  <c r="Z274" i="2"/>
  <c r="AA274" i="2" s="1"/>
  <c r="Z273" i="2"/>
  <c r="AA273" i="2" s="1"/>
  <c r="Z272" i="2"/>
  <c r="AA272" i="2" s="1"/>
  <c r="Z271" i="2"/>
  <c r="AA271" i="2" s="1"/>
  <c r="L1" i="8"/>
  <c r="AA1" i="8"/>
  <c r="Z1" i="8"/>
  <c r="Y1" i="8"/>
  <c r="X1" i="8"/>
  <c r="W1" i="8"/>
  <c r="V1" i="8"/>
  <c r="U1" i="8"/>
  <c r="T1" i="8"/>
  <c r="S1" i="8"/>
  <c r="R1" i="8"/>
  <c r="Q1" i="8"/>
  <c r="P1" i="8"/>
  <c r="O1" i="8"/>
  <c r="N1" i="8"/>
  <c r="Q2830" i="8"/>
  <c r="C13" i="36" l="1"/>
  <c r="S48" i="1"/>
  <c r="S285" i="1"/>
  <c r="S35" i="1"/>
  <c r="S57" i="1"/>
  <c r="S233" i="1"/>
  <c r="S255" i="1"/>
  <c r="S24" i="1"/>
  <c r="S32" i="1"/>
  <c r="S45" i="1"/>
  <c r="S217" i="1"/>
  <c r="S11" i="1"/>
  <c r="S272" i="1"/>
  <c r="S21" i="1"/>
  <c r="S204" i="1"/>
  <c r="S214" i="1"/>
  <c r="S190" i="1"/>
  <c r="S199" i="1"/>
  <c r="S6" i="1"/>
  <c r="S162" i="1"/>
  <c r="S170" i="1"/>
  <c r="S185" i="1"/>
  <c r="S174" i="1"/>
  <c r="S110" i="1"/>
  <c r="S122" i="1"/>
  <c r="S98" i="1"/>
  <c r="S119" i="1"/>
  <c r="S85" i="1"/>
  <c r="S107" i="1"/>
  <c r="S149" i="1"/>
  <c r="S111" i="1"/>
  <c r="S73" i="1"/>
  <c r="S95" i="1"/>
  <c r="S248" i="1"/>
  <c r="S254" i="1"/>
  <c r="S270" i="1"/>
  <c r="S82" i="1"/>
  <c r="S258" i="1"/>
  <c r="S280" i="1"/>
  <c r="S288" i="1"/>
  <c r="S23" i="1"/>
  <c r="S26" i="1"/>
  <c r="S69" i="1"/>
  <c r="S266" i="1"/>
  <c r="S296" i="1"/>
  <c r="S60" i="1"/>
  <c r="S132" i="1"/>
  <c r="S135" i="1"/>
  <c r="S146" i="1"/>
  <c r="S158" i="1"/>
  <c r="S18" i="1"/>
  <c r="S29" i="1"/>
  <c r="S42" i="1"/>
  <c r="S54" i="1"/>
  <c r="S66" i="1"/>
  <c r="S78" i="1"/>
  <c r="S91" i="1"/>
  <c r="S104" i="1"/>
  <c r="S115" i="1"/>
  <c r="S129" i="1"/>
  <c r="S142" i="1"/>
  <c r="S154" i="1"/>
  <c r="S50" i="1"/>
  <c r="S207" i="1"/>
  <c r="S112" i="1"/>
  <c r="S40" i="1"/>
  <c r="S58" i="1"/>
  <c r="S77" i="1"/>
  <c r="S96" i="1"/>
  <c r="S113" i="1"/>
  <c r="S133" i="1"/>
  <c r="S172" i="1"/>
  <c r="S194" i="1"/>
  <c r="S215" i="1"/>
  <c r="S237" i="1"/>
  <c r="S167" i="1"/>
  <c r="S4" i="1"/>
  <c r="S25" i="1"/>
  <c r="S55" i="1"/>
  <c r="S100" i="1"/>
  <c r="S114" i="1"/>
  <c r="S160" i="1"/>
  <c r="S177" i="1"/>
  <c r="S201" i="1"/>
  <c r="S242" i="1"/>
  <c r="S181" i="1"/>
  <c r="S196" i="1"/>
  <c r="S210" i="1"/>
  <c r="S226" i="1"/>
  <c r="S240" i="1"/>
  <c r="S252" i="1"/>
  <c r="S15" i="1"/>
  <c r="S28" i="1"/>
  <c r="S46" i="1"/>
  <c r="S64" i="1"/>
  <c r="S83" i="1"/>
  <c r="S120" i="1"/>
  <c r="S139" i="1"/>
  <c r="S156" i="1"/>
  <c r="S197" i="1"/>
  <c r="S59" i="1"/>
  <c r="S161" i="1"/>
  <c r="S31" i="1"/>
  <c r="S49" i="1"/>
  <c r="S68" i="1"/>
  <c r="S105" i="1"/>
  <c r="S143" i="1"/>
  <c r="S163" i="1"/>
  <c r="S186" i="1"/>
  <c r="S208" i="1"/>
  <c r="S231" i="1"/>
  <c r="S109" i="1"/>
  <c r="S138" i="1"/>
  <c r="S202" i="1"/>
  <c r="S221" i="1"/>
  <c r="S67" i="1"/>
  <c r="S102" i="1"/>
  <c r="S116" i="1"/>
  <c r="S166" i="1"/>
  <c r="S180" i="1"/>
  <c r="S222" i="1"/>
  <c r="S244" i="1"/>
  <c r="S16" i="1"/>
  <c r="S33" i="1"/>
  <c r="S52" i="1"/>
  <c r="S74" i="1"/>
  <c r="S92" i="1"/>
  <c r="S165" i="1"/>
  <c r="S183" i="1"/>
  <c r="S227" i="1"/>
  <c r="S34" i="1"/>
  <c r="S121" i="1"/>
  <c r="S216" i="1"/>
  <c r="S251" i="1"/>
  <c r="S12" i="1"/>
  <c r="S30" i="1"/>
  <c r="S70" i="1"/>
  <c r="S88" i="1"/>
  <c r="S123" i="1"/>
  <c r="S141" i="1"/>
  <c r="S209" i="1"/>
  <c r="S71" i="1"/>
  <c r="S134" i="1"/>
  <c r="S232" i="1"/>
  <c r="S287" i="1"/>
  <c r="S89" i="1"/>
  <c r="S294" i="1"/>
  <c r="S247" i="1"/>
  <c r="S76" i="1"/>
  <c r="S93" i="1"/>
  <c r="S130" i="1"/>
  <c r="S152" i="1"/>
  <c r="S205" i="1"/>
  <c r="S224" i="1"/>
  <c r="S47" i="1"/>
  <c r="S148" i="1"/>
  <c r="S19" i="1"/>
  <c r="S51" i="1"/>
  <c r="S108" i="1"/>
  <c r="S126" i="1"/>
  <c r="S147" i="1"/>
  <c r="S168" i="1"/>
  <c r="S212" i="1"/>
  <c r="S8" i="1"/>
  <c r="S97" i="1"/>
  <c r="S188" i="1"/>
  <c r="S283" i="1"/>
  <c r="S7" i="1"/>
  <c r="S27" i="1"/>
  <c r="S79" i="1"/>
  <c r="S137" i="1"/>
  <c r="S155" i="1"/>
  <c r="S84" i="1"/>
  <c r="S173" i="1"/>
  <c r="S265" i="1"/>
  <c r="S291" i="1"/>
  <c r="S245" i="1"/>
  <c r="S250" i="1"/>
  <c r="S253" i="1"/>
  <c r="S256" i="1"/>
  <c r="S260" i="1"/>
  <c r="S259" i="1"/>
  <c r="S261" i="1"/>
  <c r="S264" i="1"/>
  <c r="S267" i="1"/>
  <c r="S269" i="1"/>
  <c r="S271" i="1"/>
  <c r="S273" i="1"/>
  <c r="S275" i="1"/>
  <c r="S277" i="1"/>
  <c r="S281" i="1"/>
  <c r="S284" i="1"/>
  <c r="S286" i="1"/>
  <c r="S289" i="1"/>
  <c r="S290" i="1"/>
  <c r="S292" i="1"/>
  <c r="S293" i="1"/>
  <c r="S295" i="1"/>
  <c r="S14" i="1"/>
  <c r="S39" i="1"/>
  <c r="S63" i="1"/>
  <c r="S75" i="1"/>
  <c r="S87" i="1"/>
  <c r="S101" i="1"/>
  <c r="S124" i="1"/>
  <c r="S151" i="1"/>
  <c r="S164" i="1"/>
  <c r="S176" i="1"/>
  <c r="S193" i="1"/>
  <c r="S236" i="1"/>
  <c r="S263" i="1"/>
  <c r="S276" i="1"/>
  <c r="S131" i="1"/>
  <c r="S213" i="1"/>
  <c r="S41" i="1"/>
  <c r="S65" i="1"/>
  <c r="S103" i="1"/>
  <c r="S230" i="1"/>
  <c r="S184" i="1"/>
  <c r="S80" i="1"/>
  <c r="S234" i="1"/>
  <c r="S238" i="1"/>
  <c r="S262" i="1"/>
  <c r="S278" i="1"/>
  <c r="S22" i="1"/>
  <c r="S106" i="1"/>
  <c r="S282" i="1"/>
  <c r="S175" i="1"/>
  <c r="S198" i="1"/>
  <c r="S86" i="1"/>
  <c r="S195" i="1"/>
  <c r="S44" i="1"/>
  <c r="S56" i="1"/>
  <c r="S144" i="1"/>
  <c r="S257" i="1"/>
  <c r="S153" i="1"/>
  <c r="S219" i="1"/>
  <c r="S43" i="1"/>
  <c r="S20" i="1"/>
  <c r="S118" i="1"/>
  <c r="S228" i="1"/>
  <c r="S61" i="1"/>
  <c r="S127" i="1"/>
  <c r="S169" i="1"/>
  <c r="S37" i="1"/>
  <c r="S150" i="1"/>
  <c r="S191" i="1"/>
  <c r="F1" i="8"/>
  <c r="D1" i="8"/>
  <c r="C1" i="8"/>
  <c r="G2829" i="8"/>
  <c r="E2829" i="8" s="1"/>
  <c r="G2828" i="8"/>
  <c r="E2828" i="8" s="1"/>
  <c r="G2827" i="8"/>
  <c r="E2827" i="8" s="1"/>
  <c r="G2826" i="8"/>
  <c r="E2826" i="8" s="1"/>
  <c r="G2825" i="8"/>
  <c r="E2825" i="8" s="1"/>
  <c r="G2824" i="8"/>
  <c r="E2824" i="8" s="1"/>
  <c r="G2823" i="8"/>
  <c r="E2823" i="8" s="1"/>
  <c r="G2822" i="8"/>
  <c r="E2822" i="8" s="1"/>
  <c r="G2821" i="8"/>
  <c r="E2821" i="8" s="1"/>
  <c r="G2820" i="8"/>
  <c r="E2820" i="8" s="1"/>
  <c r="G2819" i="8"/>
  <c r="E2819" i="8" s="1"/>
  <c r="G2818" i="8"/>
  <c r="E2818" i="8" s="1"/>
  <c r="G2817" i="8"/>
  <c r="E2817" i="8" s="1"/>
  <c r="G2816" i="8"/>
  <c r="E2816" i="8" s="1"/>
  <c r="G2815" i="8"/>
  <c r="E2815" i="8" s="1"/>
  <c r="G2814" i="8"/>
  <c r="E2814" i="8" s="1"/>
  <c r="G2813" i="8"/>
  <c r="E2813" i="8" s="1"/>
  <c r="G2812" i="8"/>
  <c r="E2812" i="8" s="1"/>
  <c r="G2811" i="8"/>
  <c r="E2811" i="8" s="1"/>
  <c r="G2810" i="8"/>
  <c r="E2810" i="8" s="1"/>
  <c r="G2809" i="8"/>
  <c r="E2809" i="8" s="1"/>
  <c r="G2808" i="8"/>
  <c r="E2808" i="8" s="1"/>
  <c r="G2807" i="8"/>
  <c r="E2807" i="8" s="1"/>
  <c r="G2806" i="8"/>
  <c r="E2806" i="8" s="1"/>
  <c r="G2805" i="8"/>
  <c r="E2805" i="8" s="1"/>
  <c r="G2804" i="8"/>
  <c r="E2804" i="8" s="1"/>
  <c r="G2803" i="8"/>
  <c r="E2803" i="8" s="1"/>
  <c r="G2802" i="8"/>
  <c r="E2802" i="8" s="1"/>
  <c r="G2801" i="8"/>
  <c r="E2801" i="8" s="1"/>
  <c r="G2800" i="8"/>
  <c r="E2800" i="8" s="1"/>
  <c r="G2799" i="8"/>
  <c r="E2799" i="8" s="1"/>
  <c r="G2798" i="8"/>
  <c r="E2798" i="8" s="1"/>
  <c r="G2797" i="8"/>
  <c r="E2797" i="8" s="1"/>
  <c r="G2796" i="8"/>
  <c r="E2796" i="8" s="1"/>
  <c r="G2795" i="8"/>
  <c r="E2795" i="8" s="1"/>
  <c r="G2794" i="8"/>
  <c r="E2794" i="8" s="1"/>
  <c r="G2793" i="8"/>
  <c r="E2793" i="8" s="1"/>
  <c r="G2792" i="8"/>
  <c r="E2792" i="8" s="1"/>
  <c r="G2791" i="8"/>
  <c r="E2791" i="8" s="1"/>
  <c r="G2790" i="8"/>
  <c r="E2790" i="8" s="1"/>
  <c r="G2789" i="8"/>
  <c r="E2789" i="8" s="1"/>
  <c r="G2788" i="8"/>
  <c r="E2788" i="8" s="1"/>
  <c r="G2787" i="8"/>
  <c r="E2787" i="8" s="1"/>
  <c r="G2786" i="8"/>
  <c r="E2786" i="8" s="1"/>
  <c r="G2785" i="8"/>
  <c r="E2785" i="8" s="1"/>
  <c r="G2784" i="8"/>
  <c r="E2784" i="8" s="1"/>
  <c r="G2783" i="8"/>
  <c r="E2783" i="8" s="1"/>
  <c r="G2782" i="8"/>
  <c r="E2782" i="8" s="1"/>
  <c r="G2781" i="8"/>
  <c r="E2781" i="8" s="1"/>
  <c r="G2780" i="8"/>
  <c r="E2780" i="8" s="1"/>
  <c r="G2779" i="8"/>
  <c r="E2779" i="8" s="1"/>
  <c r="G2778" i="8"/>
  <c r="E2778" i="8" s="1"/>
  <c r="G2777" i="8"/>
  <c r="E2777" i="8" s="1"/>
  <c r="G2776" i="8"/>
  <c r="E2776" i="8" s="1"/>
  <c r="G2775" i="8"/>
  <c r="E2775" i="8" s="1"/>
  <c r="G2774" i="8"/>
  <c r="E2774" i="8" s="1"/>
  <c r="G2773" i="8"/>
  <c r="E2773" i="8" s="1"/>
  <c r="G2772" i="8"/>
  <c r="E2772" i="8" s="1"/>
  <c r="G2771" i="8"/>
  <c r="E2771" i="8" s="1"/>
  <c r="G2770" i="8"/>
  <c r="E2770" i="8" s="1"/>
  <c r="G2769" i="8"/>
  <c r="E2769" i="8" s="1"/>
  <c r="G2768" i="8"/>
  <c r="E2768" i="8" s="1"/>
  <c r="G2767" i="8"/>
  <c r="E2767" i="8" s="1"/>
  <c r="G2766" i="8"/>
  <c r="E2766" i="8" s="1"/>
  <c r="G2765" i="8"/>
  <c r="E2765" i="8" s="1"/>
  <c r="G2764" i="8"/>
  <c r="E2764" i="8" s="1"/>
  <c r="G2763" i="8"/>
  <c r="E2763" i="8" s="1"/>
  <c r="G2762" i="8"/>
  <c r="E2762" i="8" s="1"/>
  <c r="G2761" i="8"/>
  <c r="E2761" i="8" s="1"/>
  <c r="G2760" i="8"/>
  <c r="E2760" i="8" s="1"/>
  <c r="G2759" i="8"/>
  <c r="E2759" i="8" s="1"/>
  <c r="G2758" i="8"/>
  <c r="E2758" i="8" s="1"/>
  <c r="G2757" i="8"/>
  <c r="E2757" i="8" s="1"/>
  <c r="G2756" i="8"/>
  <c r="E2756" i="8" s="1"/>
  <c r="G2755" i="8"/>
  <c r="E2755" i="8" s="1"/>
  <c r="G2754" i="8"/>
  <c r="E2754" i="8" s="1"/>
  <c r="G2753" i="8"/>
  <c r="E2753" i="8" s="1"/>
  <c r="G2752" i="8"/>
  <c r="E2752" i="8" s="1"/>
  <c r="G2751" i="8"/>
  <c r="E2751" i="8" s="1"/>
  <c r="G2750" i="8"/>
  <c r="E2750" i="8" s="1"/>
  <c r="G2749" i="8"/>
  <c r="E2749" i="8" s="1"/>
  <c r="G2748" i="8"/>
  <c r="E2748" i="8" s="1"/>
  <c r="G2747" i="8"/>
  <c r="E2747" i="8" s="1"/>
  <c r="G2746" i="8"/>
  <c r="E2746" i="8" s="1"/>
  <c r="G2745" i="8"/>
  <c r="E2745" i="8" s="1"/>
  <c r="G2744" i="8"/>
  <c r="E2744" i="8" s="1"/>
  <c r="G2743" i="8"/>
  <c r="E2743" i="8" s="1"/>
  <c r="G2742" i="8"/>
  <c r="E2742" i="8" s="1"/>
  <c r="G2741" i="8"/>
  <c r="E2741" i="8" s="1"/>
  <c r="G2740" i="8"/>
  <c r="E2740" i="8" s="1"/>
  <c r="G2739" i="8"/>
  <c r="E2739" i="8" s="1"/>
  <c r="G2738" i="8"/>
  <c r="E2738" i="8" s="1"/>
  <c r="G2737" i="8"/>
  <c r="E2737" i="8" s="1"/>
  <c r="G2736" i="8"/>
  <c r="E2736" i="8" s="1"/>
  <c r="G2735" i="8"/>
  <c r="E2735" i="8" s="1"/>
  <c r="G2734" i="8"/>
  <c r="E2734" i="8" s="1"/>
  <c r="G2733" i="8"/>
  <c r="E2733" i="8" s="1"/>
  <c r="G2732" i="8"/>
  <c r="E2732" i="8" s="1"/>
  <c r="G2731" i="8"/>
  <c r="E2731" i="8" s="1"/>
  <c r="G2730" i="8"/>
  <c r="E2730" i="8" s="1"/>
  <c r="G2729" i="8"/>
  <c r="E2729" i="8" s="1"/>
  <c r="G2728" i="8"/>
  <c r="E2728" i="8" s="1"/>
  <c r="G2727" i="8"/>
  <c r="E2727" i="8" s="1"/>
  <c r="G2726" i="8"/>
  <c r="E2726" i="8" s="1"/>
  <c r="G2725" i="8"/>
  <c r="E2725" i="8" s="1"/>
  <c r="G2724" i="8"/>
  <c r="E2724" i="8" s="1"/>
  <c r="G2723" i="8"/>
  <c r="E2723" i="8" s="1"/>
  <c r="G2722" i="8"/>
  <c r="E2722" i="8" s="1"/>
  <c r="G2721" i="8"/>
  <c r="E2721" i="8" s="1"/>
  <c r="G2720" i="8"/>
  <c r="E2720" i="8" s="1"/>
  <c r="G2719" i="8"/>
  <c r="E2719" i="8" s="1"/>
  <c r="G2718" i="8"/>
  <c r="E2718" i="8" s="1"/>
  <c r="G2717" i="8"/>
  <c r="E2717" i="8" s="1"/>
  <c r="G2716" i="8"/>
  <c r="E2716" i="8" s="1"/>
  <c r="G2715" i="8"/>
  <c r="E2715" i="8" s="1"/>
  <c r="G2714" i="8"/>
  <c r="E2714" i="8" s="1"/>
  <c r="G2713" i="8"/>
  <c r="E2713" i="8" s="1"/>
  <c r="G2712" i="8"/>
  <c r="E2712" i="8" s="1"/>
  <c r="G2711" i="8"/>
  <c r="E2711" i="8" s="1"/>
  <c r="G2710" i="8"/>
  <c r="E2710" i="8" s="1"/>
  <c r="G2709" i="8"/>
  <c r="E2709" i="8" s="1"/>
  <c r="G2708" i="8"/>
  <c r="E2708" i="8" s="1"/>
  <c r="G2707" i="8"/>
  <c r="E2707" i="8" s="1"/>
  <c r="G2706" i="8"/>
  <c r="E2706" i="8" s="1"/>
  <c r="G2705" i="8"/>
  <c r="E2705" i="8" s="1"/>
  <c r="G2704" i="8"/>
  <c r="E2704" i="8" s="1"/>
  <c r="G2703" i="8"/>
  <c r="E2703" i="8" s="1"/>
  <c r="G2702" i="8"/>
  <c r="E2702" i="8" s="1"/>
  <c r="G2701" i="8"/>
  <c r="E2701" i="8" s="1"/>
  <c r="G2700" i="8"/>
  <c r="E2700" i="8" s="1"/>
  <c r="G2699" i="8"/>
  <c r="E2699" i="8" s="1"/>
  <c r="G2698" i="8"/>
  <c r="E2698" i="8" s="1"/>
  <c r="G2697" i="8"/>
  <c r="E2697" i="8" s="1"/>
  <c r="G2696" i="8"/>
  <c r="E2696" i="8" s="1"/>
  <c r="G2695" i="8"/>
  <c r="E2695" i="8" s="1"/>
  <c r="G2694" i="8"/>
  <c r="E2694" i="8" s="1"/>
  <c r="G2693" i="8"/>
  <c r="E2693" i="8" s="1"/>
  <c r="G2692" i="8"/>
  <c r="E2692" i="8" s="1"/>
  <c r="G2691" i="8"/>
  <c r="E2691" i="8" s="1"/>
  <c r="G2690" i="8"/>
  <c r="E2690" i="8" s="1"/>
  <c r="G2689" i="8"/>
  <c r="E2689" i="8" s="1"/>
  <c r="G2688" i="8"/>
  <c r="E2688" i="8" s="1"/>
  <c r="G2687" i="8"/>
  <c r="E2687" i="8" s="1"/>
  <c r="G2686" i="8"/>
  <c r="E2686" i="8" s="1"/>
  <c r="G2685" i="8"/>
  <c r="E2685" i="8" s="1"/>
  <c r="G2684" i="8"/>
  <c r="E2684" i="8" s="1"/>
  <c r="G2683" i="8"/>
  <c r="E2683" i="8" s="1"/>
  <c r="G2682" i="8"/>
  <c r="E2682" i="8" s="1"/>
  <c r="G2681" i="8"/>
  <c r="E2681" i="8" s="1"/>
  <c r="U2681" i="8" s="1"/>
  <c r="G2680" i="8"/>
  <c r="E2680" i="8" s="1"/>
  <c r="U2680" i="8" s="1"/>
  <c r="G2679" i="8"/>
  <c r="E2679" i="8" s="1"/>
  <c r="G2678" i="8"/>
  <c r="E2678" i="8" s="1"/>
  <c r="U2678" i="8" s="1"/>
  <c r="G2677" i="8"/>
  <c r="E2677" i="8" s="1"/>
  <c r="G2676" i="8"/>
  <c r="E2676" i="8" s="1"/>
  <c r="G2675" i="8"/>
  <c r="E2675" i="8" s="1"/>
  <c r="G2674" i="8"/>
  <c r="E2674" i="8" s="1"/>
  <c r="G2673" i="8"/>
  <c r="E2673" i="8" s="1"/>
  <c r="G2672" i="8"/>
  <c r="E2672" i="8" s="1"/>
  <c r="G2671" i="8"/>
  <c r="E2671" i="8" s="1"/>
  <c r="G2670" i="8"/>
  <c r="E2670" i="8" s="1"/>
  <c r="G2669" i="8"/>
  <c r="E2669" i="8" s="1"/>
  <c r="U2669" i="8" s="1"/>
  <c r="M2669" i="8" s="1"/>
  <c r="G2668" i="8"/>
  <c r="E2668" i="8" s="1"/>
  <c r="G2667" i="8"/>
  <c r="E2667" i="8" s="1"/>
  <c r="G2666" i="8"/>
  <c r="E2666" i="8" s="1"/>
  <c r="G2665" i="8"/>
  <c r="E2665" i="8" s="1"/>
  <c r="G2664" i="8"/>
  <c r="E2664" i="8" s="1"/>
  <c r="G2663" i="8"/>
  <c r="E2663" i="8" s="1"/>
  <c r="G2662" i="8"/>
  <c r="E2662" i="8" s="1"/>
  <c r="G2661" i="8"/>
  <c r="E2661" i="8" s="1"/>
  <c r="G2660" i="8"/>
  <c r="E2660" i="8" s="1"/>
  <c r="G2659" i="8"/>
  <c r="E2659" i="8" s="1"/>
  <c r="G2658" i="8"/>
  <c r="E2658" i="8" s="1"/>
  <c r="G2657" i="8"/>
  <c r="E2657" i="8" s="1"/>
  <c r="G2656" i="8"/>
  <c r="E2656" i="8" s="1"/>
  <c r="G2655" i="8"/>
  <c r="E2655" i="8" s="1"/>
  <c r="U2655" i="8" s="1"/>
  <c r="G2654" i="8"/>
  <c r="E2654" i="8" s="1"/>
  <c r="G2653" i="8"/>
  <c r="E2653" i="8" s="1"/>
  <c r="U2653" i="8" s="1"/>
  <c r="G2652" i="8"/>
  <c r="E2652" i="8" s="1"/>
  <c r="G2651" i="8"/>
  <c r="E2651" i="8" s="1"/>
  <c r="U2651" i="8" s="1"/>
  <c r="G2650" i="8"/>
  <c r="E2650" i="8" s="1"/>
  <c r="U2650" i="8" s="1"/>
  <c r="G2649" i="8"/>
  <c r="E2649" i="8" s="1"/>
  <c r="G2648" i="8"/>
  <c r="E2648" i="8" s="1"/>
  <c r="G2647" i="8"/>
  <c r="E2647" i="8" s="1"/>
  <c r="U2647" i="8" s="1"/>
  <c r="G2646" i="8"/>
  <c r="E2646" i="8" s="1"/>
  <c r="G2645" i="8"/>
  <c r="E2645" i="8" s="1"/>
  <c r="G2644" i="8"/>
  <c r="E2644" i="8" s="1"/>
  <c r="G2643" i="8"/>
  <c r="E2643" i="8" s="1"/>
  <c r="G2642" i="8"/>
  <c r="E2642" i="8" s="1"/>
  <c r="U2642" i="8" s="1"/>
  <c r="G2641" i="8"/>
  <c r="E2641" i="8" s="1"/>
  <c r="G2640" i="8"/>
  <c r="E2640" i="8" s="1"/>
  <c r="G2639" i="8"/>
  <c r="E2639" i="8" s="1"/>
  <c r="G2638" i="8"/>
  <c r="E2638" i="8" s="1"/>
  <c r="U2638" i="8" s="1"/>
  <c r="G2637" i="8"/>
  <c r="E2637" i="8" s="1"/>
  <c r="U2637" i="8" s="1"/>
  <c r="M2637" i="8" s="1"/>
  <c r="G2636" i="8"/>
  <c r="E2636" i="8" s="1"/>
  <c r="G2635" i="8"/>
  <c r="E2635" i="8" s="1"/>
  <c r="G2634" i="8"/>
  <c r="E2634" i="8" s="1"/>
  <c r="G2633" i="8"/>
  <c r="E2633" i="8" s="1"/>
  <c r="G2632" i="8"/>
  <c r="E2632" i="8" s="1"/>
  <c r="G2631" i="8"/>
  <c r="E2631" i="8" s="1"/>
  <c r="G2630" i="8"/>
  <c r="E2630" i="8" s="1"/>
  <c r="G2629" i="8"/>
  <c r="E2629" i="8" s="1"/>
  <c r="G2628" i="8"/>
  <c r="E2628" i="8" s="1"/>
  <c r="G2627" i="8"/>
  <c r="E2627" i="8" s="1"/>
  <c r="G2626" i="8"/>
  <c r="E2626" i="8" s="1"/>
  <c r="U2626" i="8" s="1"/>
  <c r="M2626" i="8" s="1"/>
  <c r="G2625" i="8"/>
  <c r="E2625" i="8" s="1"/>
  <c r="G2624" i="8"/>
  <c r="E2624" i="8" s="1"/>
  <c r="G2623" i="8"/>
  <c r="E2623" i="8" s="1"/>
  <c r="G2622" i="8"/>
  <c r="E2622" i="8" s="1"/>
  <c r="U2622" i="8" s="1"/>
  <c r="G2621" i="8"/>
  <c r="E2621" i="8" s="1"/>
  <c r="G2620" i="8"/>
  <c r="E2620" i="8" s="1"/>
  <c r="G2619" i="8"/>
  <c r="E2619" i="8" s="1"/>
  <c r="G2618" i="8"/>
  <c r="E2618" i="8" s="1"/>
  <c r="G2617" i="8"/>
  <c r="E2617" i="8" s="1"/>
  <c r="G2616" i="8"/>
  <c r="E2616" i="8" s="1"/>
  <c r="G2615" i="8"/>
  <c r="E2615" i="8" s="1"/>
  <c r="G2614" i="8"/>
  <c r="E2614" i="8" s="1"/>
  <c r="G2613" i="8"/>
  <c r="E2613" i="8" s="1"/>
  <c r="G2612" i="8"/>
  <c r="E2612" i="8" s="1"/>
  <c r="G2611" i="8"/>
  <c r="E2611" i="8" s="1"/>
  <c r="G2610" i="8"/>
  <c r="E2610" i="8" s="1"/>
  <c r="U2610" i="8" s="1"/>
  <c r="G2609" i="8"/>
  <c r="E2609" i="8" s="1"/>
  <c r="G2608" i="8"/>
  <c r="E2608" i="8" s="1"/>
  <c r="G2607" i="8"/>
  <c r="E2607" i="8" s="1"/>
  <c r="G2606" i="8"/>
  <c r="E2606" i="8" s="1"/>
  <c r="G2605" i="8"/>
  <c r="E2605" i="8" s="1"/>
  <c r="G2604" i="8"/>
  <c r="E2604" i="8" s="1"/>
  <c r="U2604" i="8" s="1"/>
  <c r="M2604" i="8" s="1"/>
  <c r="G2603" i="8"/>
  <c r="E2603" i="8" s="1"/>
  <c r="G2602" i="8"/>
  <c r="E2602" i="8" s="1"/>
  <c r="G2601" i="8"/>
  <c r="E2601" i="8" s="1"/>
  <c r="G2600" i="8"/>
  <c r="E2600" i="8" s="1"/>
  <c r="G2599" i="8"/>
  <c r="E2599" i="8" s="1"/>
  <c r="G2598" i="8"/>
  <c r="E2598" i="8" s="1"/>
  <c r="U2598" i="8" s="1"/>
  <c r="G2597" i="8"/>
  <c r="E2597" i="8" s="1"/>
  <c r="G2596" i="8"/>
  <c r="E2596" i="8" s="1"/>
  <c r="G2595" i="8"/>
  <c r="E2595" i="8" s="1"/>
  <c r="G2594" i="8"/>
  <c r="E2594" i="8" s="1"/>
  <c r="G2593" i="8"/>
  <c r="E2593" i="8" s="1"/>
  <c r="G2592" i="8"/>
  <c r="E2592" i="8" s="1"/>
  <c r="G2591" i="8"/>
  <c r="E2591" i="8" s="1"/>
  <c r="G2590" i="8"/>
  <c r="E2590" i="8" s="1"/>
  <c r="G2589" i="8"/>
  <c r="E2589" i="8" s="1"/>
  <c r="G2588" i="8"/>
  <c r="E2588" i="8" s="1"/>
  <c r="G2587" i="8"/>
  <c r="E2587" i="8" s="1"/>
  <c r="G2586" i="8"/>
  <c r="E2586" i="8" s="1"/>
  <c r="G2585" i="8"/>
  <c r="E2585" i="8" s="1"/>
  <c r="G2584" i="8"/>
  <c r="E2584" i="8" s="1"/>
  <c r="G2583" i="8"/>
  <c r="E2583" i="8" s="1"/>
  <c r="G2582" i="8"/>
  <c r="E2582" i="8" s="1"/>
  <c r="G2581" i="8"/>
  <c r="E2581" i="8" s="1"/>
  <c r="G2580" i="8"/>
  <c r="E2580" i="8" s="1"/>
  <c r="G2579" i="8"/>
  <c r="E2579" i="8" s="1"/>
  <c r="G2578" i="8"/>
  <c r="E2578" i="8" s="1"/>
  <c r="G2577" i="8"/>
  <c r="E2577" i="8" s="1"/>
  <c r="G2576" i="8"/>
  <c r="E2576" i="8" s="1"/>
  <c r="G2575" i="8"/>
  <c r="E2575" i="8" s="1"/>
  <c r="G2574" i="8"/>
  <c r="E2574" i="8" s="1"/>
  <c r="G2573" i="8"/>
  <c r="E2573" i="8" s="1"/>
  <c r="G2572" i="8"/>
  <c r="E2572" i="8" s="1"/>
  <c r="G2571" i="8"/>
  <c r="E2571" i="8" s="1"/>
  <c r="P2571" i="8" s="1"/>
  <c r="M2571" i="8" s="1"/>
  <c r="G2570" i="8"/>
  <c r="E2570" i="8" s="1"/>
  <c r="G2569" i="8"/>
  <c r="E2569" i="8" s="1"/>
  <c r="G2568" i="8"/>
  <c r="E2568" i="8" s="1"/>
  <c r="G2567" i="8"/>
  <c r="E2567" i="8" s="1"/>
  <c r="G2566" i="8"/>
  <c r="E2566" i="8" s="1"/>
  <c r="G2565" i="8"/>
  <c r="E2565" i="8" s="1"/>
  <c r="G2564" i="8"/>
  <c r="E2564" i="8" s="1"/>
  <c r="G2563" i="8"/>
  <c r="E2563" i="8" s="1"/>
  <c r="G2562" i="8"/>
  <c r="E2562" i="8" s="1"/>
  <c r="G2561" i="8"/>
  <c r="E2561" i="8" s="1"/>
  <c r="G2560" i="8"/>
  <c r="E2560" i="8" s="1"/>
  <c r="G2559" i="8"/>
  <c r="E2559" i="8" s="1"/>
  <c r="G2558" i="8"/>
  <c r="E2558" i="8" s="1"/>
  <c r="G2557" i="8"/>
  <c r="E2557" i="8" s="1"/>
  <c r="G2556" i="8"/>
  <c r="E2556" i="8" s="1"/>
  <c r="G2555" i="8"/>
  <c r="E2555" i="8" s="1"/>
  <c r="G2554" i="8"/>
  <c r="E2554" i="8" s="1"/>
  <c r="G2553" i="8"/>
  <c r="E2553" i="8" s="1"/>
  <c r="G2552" i="8"/>
  <c r="E2552" i="8" s="1"/>
  <c r="G2551" i="8"/>
  <c r="E2551" i="8" s="1"/>
  <c r="G2550" i="8"/>
  <c r="E2550" i="8" s="1"/>
  <c r="G2549" i="8"/>
  <c r="E2549" i="8" s="1"/>
  <c r="G2548" i="8"/>
  <c r="E2548" i="8" s="1"/>
  <c r="G2547" i="8"/>
  <c r="E2547" i="8" s="1"/>
  <c r="G2546" i="8"/>
  <c r="E2546" i="8" s="1"/>
  <c r="G2545" i="8"/>
  <c r="E2545" i="8" s="1"/>
  <c r="G2544" i="8"/>
  <c r="E2544" i="8" s="1"/>
  <c r="G2543" i="8"/>
  <c r="E2543" i="8" s="1"/>
  <c r="G2542" i="8"/>
  <c r="E2542" i="8" s="1"/>
  <c r="U2542" i="8" s="1"/>
  <c r="G2541" i="8"/>
  <c r="E2541" i="8" s="1"/>
  <c r="G2540" i="8"/>
  <c r="E2540" i="8" s="1"/>
  <c r="G2539" i="8"/>
  <c r="E2539" i="8" s="1"/>
  <c r="G2538" i="8"/>
  <c r="E2538" i="8" s="1"/>
  <c r="P2538" i="8" s="1"/>
  <c r="M2538" i="8" s="1"/>
  <c r="G2537" i="8"/>
  <c r="E2537" i="8" s="1"/>
  <c r="G2536" i="8"/>
  <c r="E2536" i="8" s="1"/>
  <c r="G2535" i="8"/>
  <c r="E2535" i="8" s="1"/>
  <c r="G2534" i="8"/>
  <c r="E2534" i="8" s="1"/>
  <c r="G2533" i="8"/>
  <c r="E2533" i="8" s="1"/>
  <c r="G2532" i="8"/>
  <c r="E2532" i="8" s="1"/>
  <c r="G2531" i="8"/>
  <c r="E2531" i="8" s="1"/>
  <c r="U2531" i="8" s="1"/>
  <c r="G2530" i="8"/>
  <c r="E2530" i="8" s="1"/>
  <c r="U2530" i="8" s="1"/>
  <c r="G2529" i="8"/>
  <c r="E2529" i="8" s="1"/>
  <c r="U2529" i="8" s="1"/>
  <c r="G2528" i="8"/>
  <c r="E2528" i="8" s="1"/>
  <c r="U2528" i="8" s="1"/>
  <c r="G2527" i="8"/>
  <c r="E2527" i="8" s="1"/>
  <c r="G2526" i="8"/>
  <c r="E2526" i="8" s="1"/>
  <c r="U2526" i="8" s="1"/>
  <c r="G2525" i="8"/>
  <c r="E2525" i="8" s="1"/>
  <c r="U2525" i="8" s="1"/>
  <c r="G2524" i="8"/>
  <c r="E2524" i="8" s="1"/>
  <c r="G2523" i="8"/>
  <c r="E2523" i="8" s="1"/>
  <c r="U2523" i="8" s="1"/>
  <c r="M2523" i="8" s="1"/>
  <c r="G2522" i="8"/>
  <c r="E2522" i="8" s="1"/>
  <c r="G2521" i="8"/>
  <c r="E2521" i="8" s="1"/>
  <c r="U2521" i="8" s="1"/>
  <c r="G2520" i="8"/>
  <c r="E2520" i="8" s="1"/>
  <c r="G2519" i="8"/>
  <c r="E2519" i="8" s="1"/>
  <c r="G2518" i="8"/>
  <c r="E2518" i="8" s="1"/>
  <c r="U2518" i="8" s="1"/>
  <c r="G2517" i="8"/>
  <c r="E2517" i="8" s="1"/>
  <c r="G2516" i="8"/>
  <c r="E2516" i="8" s="1"/>
  <c r="G2515" i="8"/>
  <c r="E2515" i="8" s="1"/>
  <c r="G2514" i="8"/>
  <c r="E2514" i="8" s="1"/>
  <c r="G2513" i="8"/>
  <c r="E2513" i="8" s="1"/>
  <c r="G2512" i="8"/>
  <c r="E2512" i="8" s="1"/>
  <c r="G2511" i="8"/>
  <c r="E2511" i="8" s="1"/>
  <c r="G2510" i="8"/>
  <c r="E2510" i="8" s="1"/>
  <c r="G2509" i="8"/>
  <c r="E2509" i="8" s="1"/>
  <c r="G2508" i="8"/>
  <c r="E2508" i="8" s="1"/>
  <c r="U2508" i="8" s="1"/>
  <c r="G2507" i="8"/>
  <c r="E2507" i="8" s="1"/>
  <c r="U2507" i="8" s="1"/>
  <c r="G2506" i="8"/>
  <c r="E2506" i="8" s="1"/>
  <c r="U2506" i="8" s="1"/>
  <c r="M2506" i="8" s="1"/>
  <c r="G2505" i="8"/>
  <c r="E2505" i="8" s="1"/>
  <c r="G2504" i="8"/>
  <c r="E2504" i="8" s="1"/>
  <c r="U2504" i="8" s="1"/>
  <c r="G2503" i="8"/>
  <c r="E2503" i="8" s="1"/>
  <c r="U2503" i="8" s="1"/>
  <c r="M2503" i="8" s="1"/>
  <c r="G2502" i="8"/>
  <c r="E2502" i="8" s="1"/>
  <c r="U2502" i="8" s="1"/>
  <c r="G2501" i="8"/>
  <c r="E2501" i="8" s="1"/>
  <c r="G2500" i="8"/>
  <c r="E2500" i="8" s="1"/>
  <c r="G2499" i="8"/>
  <c r="E2499" i="8" s="1"/>
  <c r="G2498" i="8"/>
  <c r="E2498" i="8" s="1"/>
  <c r="U2498" i="8" s="1"/>
  <c r="G2497" i="8"/>
  <c r="E2497" i="8" s="1"/>
  <c r="G2496" i="8"/>
  <c r="E2496" i="8" s="1"/>
  <c r="G2495" i="8"/>
  <c r="E2495" i="8" s="1"/>
  <c r="G2494" i="8"/>
  <c r="E2494" i="8" s="1"/>
  <c r="U2494" i="8" s="1"/>
  <c r="M2494" i="8" s="1"/>
  <c r="G2493" i="8"/>
  <c r="E2493" i="8" s="1"/>
  <c r="G2492" i="8"/>
  <c r="E2492" i="8" s="1"/>
  <c r="G2491" i="8"/>
  <c r="E2491" i="8" s="1"/>
  <c r="G2490" i="8"/>
  <c r="E2490" i="8" s="1"/>
  <c r="G2489" i="8"/>
  <c r="E2489" i="8" s="1"/>
  <c r="G2488" i="8"/>
  <c r="E2488" i="8" s="1"/>
  <c r="G2487" i="8"/>
  <c r="E2487" i="8" s="1"/>
  <c r="U2487" i="8" s="1"/>
  <c r="G2486" i="8"/>
  <c r="E2486" i="8" s="1"/>
  <c r="G2485" i="8"/>
  <c r="E2485" i="8" s="1"/>
  <c r="G2484" i="8"/>
  <c r="E2484" i="8" s="1"/>
  <c r="G2483" i="8"/>
  <c r="E2483" i="8" s="1"/>
  <c r="G2482" i="8"/>
  <c r="E2482" i="8" s="1"/>
  <c r="G2481" i="8"/>
  <c r="E2481" i="8" s="1"/>
  <c r="U2481" i="8" s="1"/>
  <c r="G2480" i="8"/>
  <c r="E2480" i="8" s="1"/>
  <c r="G2479" i="8"/>
  <c r="E2479" i="8" s="1"/>
  <c r="U2479" i="8" s="1"/>
  <c r="G2478" i="8"/>
  <c r="E2478" i="8" s="1"/>
  <c r="G2477" i="8"/>
  <c r="E2477" i="8" s="1"/>
  <c r="G2476" i="8"/>
  <c r="E2476" i="8" s="1"/>
  <c r="G2475" i="8"/>
  <c r="E2475" i="8" s="1"/>
  <c r="G2474" i="8"/>
  <c r="E2474" i="8" s="1"/>
  <c r="U2474" i="8" s="1"/>
  <c r="G2473" i="8"/>
  <c r="E2473" i="8" s="1"/>
  <c r="G2472" i="8"/>
  <c r="E2472" i="8" s="1"/>
  <c r="U2472" i="8" s="1"/>
  <c r="G2471" i="8"/>
  <c r="E2471" i="8" s="1"/>
  <c r="G2470" i="8"/>
  <c r="E2470" i="8" s="1"/>
  <c r="G2469" i="8"/>
  <c r="E2469" i="8" s="1"/>
  <c r="G2468" i="8"/>
  <c r="E2468" i="8" s="1"/>
  <c r="G2467" i="8"/>
  <c r="E2467" i="8" s="1"/>
  <c r="G2466" i="8"/>
  <c r="E2466" i="8" s="1"/>
  <c r="G2465" i="8"/>
  <c r="E2465" i="8" s="1"/>
  <c r="G2464" i="8"/>
  <c r="E2464" i="8" s="1"/>
  <c r="G2463" i="8"/>
  <c r="E2463" i="8" s="1"/>
  <c r="G2462" i="8"/>
  <c r="E2462" i="8" s="1"/>
  <c r="G2461" i="8"/>
  <c r="E2461" i="8" s="1"/>
  <c r="G2460" i="8"/>
  <c r="E2460" i="8" s="1"/>
  <c r="G2459" i="8"/>
  <c r="E2459" i="8" s="1"/>
  <c r="G2458" i="8"/>
  <c r="E2458" i="8" s="1"/>
  <c r="G2457" i="8"/>
  <c r="E2457" i="8" s="1"/>
  <c r="G2456" i="8"/>
  <c r="E2456" i="8" s="1"/>
  <c r="G2455" i="8"/>
  <c r="G2454" i="8"/>
  <c r="G2453" i="8"/>
  <c r="G2452" i="8"/>
  <c r="G2451" i="8"/>
  <c r="G2450" i="8"/>
  <c r="G2449" i="8"/>
  <c r="G2448" i="8"/>
  <c r="G2447" i="8"/>
  <c r="G2446" i="8"/>
  <c r="G2445" i="8"/>
  <c r="G2444" i="8"/>
  <c r="G2443" i="8"/>
  <c r="G2442" i="8"/>
  <c r="G2441" i="8"/>
  <c r="G2440" i="8"/>
  <c r="G2439" i="8"/>
  <c r="G2438" i="8"/>
  <c r="G2437" i="8"/>
  <c r="G2436" i="8"/>
  <c r="G2435" i="8"/>
  <c r="G2434" i="8"/>
  <c r="G2433" i="8"/>
  <c r="G2432" i="8"/>
  <c r="G2431" i="8"/>
  <c r="G2430" i="8"/>
  <c r="G2429" i="8"/>
  <c r="G2428" i="8"/>
  <c r="G2427" i="8"/>
  <c r="G2426" i="8"/>
  <c r="G2425" i="8"/>
  <c r="G2424" i="8"/>
  <c r="G2423" i="8"/>
  <c r="G2422" i="8"/>
  <c r="G2421" i="8"/>
  <c r="G2420" i="8"/>
  <c r="G2419" i="8"/>
  <c r="G2418" i="8"/>
  <c r="G2417" i="8"/>
  <c r="G2416" i="8"/>
  <c r="G2415" i="8"/>
  <c r="G2414" i="8"/>
  <c r="G2413" i="8"/>
  <c r="G2412" i="8"/>
  <c r="G2411" i="8"/>
  <c r="G2410" i="8"/>
  <c r="G2409" i="8"/>
  <c r="G2408" i="8"/>
  <c r="G2407" i="8"/>
  <c r="G2406" i="8"/>
  <c r="G2405" i="8"/>
  <c r="G2404" i="8"/>
  <c r="G2403" i="8"/>
  <c r="G2402" i="8"/>
  <c r="G2401" i="8"/>
  <c r="G2400" i="8"/>
  <c r="G2399" i="8"/>
  <c r="G2398" i="8"/>
  <c r="G2397" i="8"/>
  <c r="G2396" i="8"/>
  <c r="G2395" i="8"/>
  <c r="G2394" i="8"/>
  <c r="G2393" i="8"/>
  <c r="G2392" i="8"/>
  <c r="G2391" i="8"/>
  <c r="G2390" i="8"/>
  <c r="G2389" i="8"/>
  <c r="G2388" i="8"/>
  <c r="G2387" i="8"/>
  <c r="G2386" i="8"/>
  <c r="G2385" i="8"/>
  <c r="G2384" i="8"/>
  <c r="G2383" i="8"/>
  <c r="G2382" i="8"/>
  <c r="G2381" i="8"/>
  <c r="G2380" i="8"/>
  <c r="G2379" i="8"/>
  <c r="G2378" i="8"/>
  <c r="G2377" i="8"/>
  <c r="G2376" i="8"/>
  <c r="G2375" i="8"/>
  <c r="G2374" i="8"/>
  <c r="G2373" i="8"/>
  <c r="G2372" i="8"/>
  <c r="G2371" i="8"/>
  <c r="G2370" i="8"/>
  <c r="G2369" i="8"/>
  <c r="G2368" i="8"/>
  <c r="G2367" i="8"/>
  <c r="G2366" i="8"/>
  <c r="G2365" i="8"/>
  <c r="G2364" i="8"/>
  <c r="G2363" i="8"/>
  <c r="G2362" i="8"/>
  <c r="G2361" i="8"/>
  <c r="G2360" i="8"/>
  <c r="G2359" i="8"/>
  <c r="G2358" i="8"/>
  <c r="G2357" i="8"/>
  <c r="G2356" i="8"/>
  <c r="G2355" i="8"/>
  <c r="G2354" i="8"/>
  <c r="G2353" i="8"/>
  <c r="G2352" i="8"/>
  <c r="G2351" i="8"/>
  <c r="G2350" i="8"/>
  <c r="G2349" i="8"/>
  <c r="G2348" i="8"/>
  <c r="G2347" i="8"/>
  <c r="G2346" i="8"/>
  <c r="G2345" i="8"/>
  <c r="G2344" i="8"/>
  <c r="G2343" i="8"/>
  <c r="G2342" i="8"/>
  <c r="G2341" i="8"/>
  <c r="G2340" i="8"/>
  <c r="G2339" i="8"/>
  <c r="G2338" i="8"/>
  <c r="G2337" i="8"/>
  <c r="G2336" i="8"/>
  <c r="G2335" i="8"/>
  <c r="G2334" i="8"/>
  <c r="G2333" i="8"/>
  <c r="G2332" i="8"/>
  <c r="G2331" i="8"/>
  <c r="G2330" i="8"/>
  <c r="G2329" i="8"/>
  <c r="G2328" i="8"/>
  <c r="G2327" i="8"/>
  <c r="G2326" i="8"/>
  <c r="G2325" i="8"/>
  <c r="G2324" i="8"/>
  <c r="G2323" i="8"/>
  <c r="G2322" i="8"/>
  <c r="G2321" i="8"/>
  <c r="G2320" i="8"/>
  <c r="G2319" i="8"/>
  <c r="G2318" i="8"/>
  <c r="G2317" i="8"/>
  <c r="G2316" i="8"/>
  <c r="G2315" i="8"/>
  <c r="G2314" i="8"/>
  <c r="G2313" i="8"/>
  <c r="G2312" i="8"/>
  <c r="G2311" i="8"/>
  <c r="G2310" i="8"/>
  <c r="G2309" i="8"/>
  <c r="G2308" i="8"/>
  <c r="G2307" i="8"/>
  <c r="G2306" i="8"/>
  <c r="G2305" i="8"/>
  <c r="G2304" i="8"/>
  <c r="G2303" i="8"/>
  <c r="G2302" i="8"/>
  <c r="G2301" i="8"/>
  <c r="G2300" i="8"/>
  <c r="G2299" i="8"/>
  <c r="G2298" i="8"/>
  <c r="G2297" i="8"/>
  <c r="G2296" i="8"/>
  <c r="G2295" i="8"/>
  <c r="G2294" i="8"/>
  <c r="G2293" i="8"/>
  <c r="G2292" i="8"/>
  <c r="G2291" i="8"/>
  <c r="G2290" i="8"/>
  <c r="G2289" i="8"/>
  <c r="G2288" i="8"/>
  <c r="G2287" i="8"/>
  <c r="G2286" i="8"/>
  <c r="G2285" i="8"/>
  <c r="G2284" i="8"/>
  <c r="G2283" i="8"/>
  <c r="G2282" i="8"/>
  <c r="G2281" i="8"/>
  <c r="G2280" i="8"/>
  <c r="G2279" i="8"/>
  <c r="G2278" i="8"/>
  <c r="G2277" i="8"/>
  <c r="G2276" i="8"/>
  <c r="G2275" i="8"/>
  <c r="G2274" i="8"/>
  <c r="G2273" i="8"/>
  <c r="G2272" i="8"/>
  <c r="G2271" i="8"/>
  <c r="G2270" i="8"/>
  <c r="G2269" i="8"/>
  <c r="G2268" i="8"/>
  <c r="G2267" i="8"/>
  <c r="G2266" i="8"/>
  <c r="G2265" i="8"/>
  <c r="G2264" i="8"/>
  <c r="G2263" i="8"/>
  <c r="G2262" i="8"/>
  <c r="G2261" i="8"/>
  <c r="G2260" i="8"/>
  <c r="G2259" i="8"/>
  <c r="G2258" i="8"/>
  <c r="G2257" i="8"/>
  <c r="G2256" i="8"/>
  <c r="G2255" i="8"/>
  <c r="G2254" i="8"/>
  <c r="G2253" i="8"/>
  <c r="G2252" i="8"/>
  <c r="G2251" i="8"/>
  <c r="G2250" i="8"/>
  <c r="G2249" i="8"/>
  <c r="G2248" i="8"/>
  <c r="G2247" i="8"/>
  <c r="G2246" i="8"/>
  <c r="G2245" i="8"/>
  <c r="G2244" i="8"/>
  <c r="G2243" i="8"/>
  <c r="G2242" i="8"/>
  <c r="G2241" i="8"/>
  <c r="G2240" i="8"/>
  <c r="G2239" i="8"/>
  <c r="G2238" i="8"/>
  <c r="G2237" i="8"/>
  <c r="G2236" i="8"/>
  <c r="G2235" i="8"/>
  <c r="G2234" i="8"/>
  <c r="G2233" i="8"/>
  <c r="G2232" i="8"/>
  <c r="G2231" i="8"/>
  <c r="G2230" i="8"/>
  <c r="G2229" i="8"/>
  <c r="G2228" i="8"/>
  <c r="G2227" i="8"/>
  <c r="G2226" i="8"/>
  <c r="G2225" i="8"/>
  <c r="G2224" i="8"/>
  <c r="G2223" i="8"/>
  <c r="G2222" i="8"/>
  <c r="G2221" i="8"/>
  <c r="G2220" i="8"/>
  <c r="G2219" i="8"/>
  <c r="G2218" i="8"/>
  <c r="G2217" i="8"/>
  <c r="G2216" i="8"/>
  <c r="G2215" i="8"/>
  <c r="G2214" i="8"/>
  <c r="G2213" i="8"/>
  <c r="G2212" i="8"/>
  <c r="G2211" i="8"/>
  <c r="G2210" i="8"/>
  <c r="G2209" i="8"/>
  <c r="G2208" i="8"/>
  <c r="G2207" i="8"/>
  <c r="G2206" i="8"/>
  <c r="G2205" i="8"/>
  <c r="G2204" i="8"/>
  <c r="G2203" i="8"/>
  <c r="G2202" i="8"/>
  <c r="G2201" i="8"/>
  <c r="G2200" i="8"/>
  <c r="G2199" i="8"/>
  <c r="G2198" i="8"/>
  <c r="G2197" i="8"/>
  <c r="G2196" i="8"/>
  <c r="G2195" i="8"/>
  <c r="G2194" i="8"/>
  <c r="G2193" i="8"/>
  <c r="G2192" i="8"/>
  <c r="G2191" i="8"/>
  <c r="G2190" i="8"/>
  <c r="G2189" i="8"/>
  <c r="G2188" i="8"/>
  <c r="G2187" i="8"/>
  <c r="G2186" i="8"/>
  <c r="G2185" i="8"/>
  <c r="G2184" i="8"/>
  <c r="G2183" i="8"/>
  <c r="G2182" i="8"/>
  <c r="G2181" i="8"/>
  <c r="G2180" i="8"/>
  <c r="G2179" i="8"/>
  <c r="G2178" i="8"/>
  <c r="G2177" i="8"/>
  <c r="G2176" i="8"/>
  <c r="G2175" i="8"/>
  <c r="G2174" i="8"/>
  <c r="G2173" i="8"/>
  <c r="G2172" i="8"/>
  <c r="G2171" i="8"/>
  <c r="G2170" i="8"/>
  <c r="G2169" i="8"/>
  <c r="G2168" i="8"/>
  <c r="G2167" i="8"/>
  <c r="G2166" i="8"/>
  <c r="G2165" i="8"/>
  <c r="G2164" i="8"/>
  <c r="G2163" i="8"/>
  <c r="G2162" i="8"/>
  <c r="G2161" i="8"/>
  <c r="G2160" i="8"/>
  <c r="G2159" i="8"/>
  <c r="G2158" i="8"/>
  <c r="G2157" i="8"/>
  <c r="G2156" i="8"/>
  <c r="G2155" i="8"/>
  <c r="G2154" i="8"/>
  <c r="G2153" i="8"/>
  <c r="G2152" i="8"/>
  <c r="G2151" i="8"/>
  <c r="G2150" i="8"/>
  <c r="G2149" i="8"/>
  <c r="G2148" i="8"/>
  <c r="G2147" i="8"/>
  <c r="G2146" i="8"/>
  <c r="G2145" i="8"/>
  <c r="G2144" i="8"/>
  <c r="G2143" i="8"/>
  <c r="G2142" i="8"/>
  <c r="G2141" i="8"/>
  <c r="G2140" i="8"/>
  <c r="G2139" i="8"/>
  <c r="G2138" i="8"/>
  <c r="G2137" i="8"/>
  <c r="G2136" i="8"/>
  <c r="G2135" i="8"/>
  <c r="G2134" i="8"/>
  <c r="G2133" i="8"/>
  <c r="G2132" i="8"/>
  <c r="G2131" i="8"/>
  <c r="G2130" i="8"/>
  <c r="G2129" i="8"/>
  <c r="G2128" i="8"/>
  <c r="G2127" i="8"/>
  <c r="G2126" i="8"/>
  <c r="G2125" i="8"/>
  <c r="G2124" i="8"/>
  <c r="G2123" i="8"/>
  <c r="G2122" i="8"/>
  <c r="G2121" i="8"/>
  <c r="G2120" i="8"/>
  <c r="G2119" i="8"/>
  <c r="G2118" i="8"/>
  <c r="G2117" i="8"/>
  <c r="G2116" i="8"/>
  <c r="G2115" i="8"/>
  <c r="G2114" i="8"/>
  <c r="G2113" i="8"/>
  <c r="G2112" i="8"/>
  <c r="G2111" i="8"/>
  <c r="G2110" i="8"/>
  <c r="G2109" i="8"/>
  <c r="G2108" i="8"/>
  <c r="G2107" i="8"/>
  <c r="G2106" i="8"/>
  <c r="G2105" i="8"/>
  <c r="G2104" i="8"/>
  <c r="G2103" i="8"/>
  <c r="G2102" i="8"/>
  <c r="G2101" i="8"/>
  <c r="G2100" i="8"/>
  <c r="G2099" i="8"/>
  <c r="G2098" i="8"/>
  <c r="G2097" i="8"/>
  <c r="G2096" i="8"/>
  <c r="G2095" i="8"/>
  <c r="G2094" i="8"/>
  <c r="G2093" i="8"/>
  <c r="G2092" i="8"/>
  <c r="G2091" i="8"/>
  <c r="G2090" i="8"/>
  <c r="G2089" i="8"/>
  <c r="G2088" i="8"/>
  <c r="G2087" i="8"/>
  <c r="G2086" i="8"/>
  <c r="G2085" i="8"/>
  <c r="G2084" i="8"/>
  <c r="G2083" i="8"/>
  <c r="G2082" i="8"/>
  <c r="G2081" i="8"/>
  <c r="G2080" i="8"/>
  <c r="G2079" i="8"/>
  <c r="G2078" i="8"/>
  <c r="G2077" i="8"/>
  <c r="G2076" i="8"/>
  <c r="G2075" i="8"/>
  <c r="G2074" i="8"/>
  <c r="G2073" i="8"/>
  <c r="G2072" i="8"/>
  <c r="G2071" i="8"/>
  <c r="G2070" i="8"/>
  <c r="G2069" i="8"/>
  <c r="G2068" i="8"/>
  <c r="G2067" i="8"/>
  <c r="G2066" i="8"/>
  <c r="G2065" i="8"/>
  <c r="G2064" i="8"/>
  <c r="G2063" i="8"/>
  <c r="G2062" i="8"/>
  <c r="G2061" i="8"/>
  <c r="G2060" i="8"/>
  <c r="G2059" i="8"/>
  <c r="G2058" i="8"/>
  <c r="G2057" i="8"/>
  <c r="G2056" i="8"/>
  <c r="G2055" i="8"/>
  <c r="G2054" i="8"/>
  <c r="G2053" i="8"/>
  <c r="G2052" i="8"/>
  <c r="G2051" i="8"/>
  <c r="G2050" i="8"/>
  <c r="G2049" i="8"/>
  <c r="G2048" i="8"/>
  <c r="G2047" i="8"/>
  <c r="G2046" i="8"/>
  <c r="G2045" i="8"/>
  <c r="G2044" i="8"/>
  <c r="G2043" i="8"/>
  <c r="G2042" i="8"/>
  <c r="G2041" i="8"/>
  <c r="G2040" i="8"/>
  <c r="G2039" i="8"/>
  <c r="G2038" i="8"/>
  <c r="G2037" i="8"/>
  <c r="G2036" i="8"/>
  <c r="G2035" i="8"/>
  <c r="G2034" i="8"/>
  <c r="G2033" i="8"/>
  <c r="G2032" i="8"/>
  <c r="G2031" i="8"/>
  <c r="G2030" i="8"/>
  <c r="G2029" i="8"/>
  <c r="G2028" i="8"/>
  <c r="G2027" i="8"/>
  <c r="G2026" i="8"/>
  <c r="G2025" i="8"/>
  <c r="G2024" i="8"/>
  <c r="G2023" i="8"/>
  <c r="G2022" i="8"/>
  <c r="G2021" i="8"/>
  <c r="G2020" i="8"/>
  <c r="G2019" i="8"/>
  <c r="G2018" i="8"/>
  <c r="G2017" i="8"/>
  <c r="G2016" i="8"/>
  <c r="G2015" i="8"/>
  <c r="G2014" i="8"/>
  <c r="G2013" i="8"/>
  <c r="G2012" i="8"/>
  <c r="G2011" i="8"/>
  <c r="G2010" i="8"/>
  <c r="G2009" i="8"/>
  <c r="G2008" i="8"/>
  <c r="G2007" i="8"/>
  <c r="G2006" i="8"/>
  <c r="G2005" i="8"/>
  <c r="G2004" i="8"/>
  <c r="G2003" i="8"/>
  <c r="G2002" i="8"/>
  <c r="G2001" i="8"/>
  <c r="G2000" i="8"/>
  <c r="G1999" i="8"/>
  <c r="G1998" i="8"/>
  <c r="G1997" i="8"/>
  <c r="G1996" i="8"/>
  <c r="G1995" i="8"/>
  <c r="G1994" i="8"/>
  <c r="G1993" i="8"/>
  <c r="G1992" i="8"/>
  <c r="G1991" i="8"/>
  <c r="G1990" i="8"/>
  <c r="G1989" i="8"/>
  <c r="G1988" i="8"/>
  <c r="G1987" i="8"/>
  <c r="G1986" i="8"/>
  <c r="G1985" i="8"/>
  <c r="G1984" i="8"/>
  <c r="G1983" i="8"/>
  <c r="G1982" i="8"/>
  <c r="G1981" i="8"/>
  <c r="G1980" i="8"/>
  <c r="G1979" i="8"/>
  <c r="G1978" i="8"/>
  <c r="G1977" i="8"/>
  <c r="G1976" i="8"/>
  <c r="G1975" i="8"/>
  <c r="G1974" i="8"/>
  <c r="G1973" i="8"/>
  <c r="G1972" i="8"/>
  <c r="G1971" i="8"/>
  <c r="G1970" i="8"/>
  <c r="G1969" i="8"/>
  <c r="G1968" i="8"/>
  <c r="G1967" i="8"/>
  <c r="G1966" i="8"/>
  <c r="G1965" i="8"/>
  <c r="G1964" i="8"/>
  <c r="G1963" i="8"/>
  <c r="G1962" i="8"/>
  <c r="G1961" i="8"/>
  <c r="G1960" i="8"/>
  <c r="G1959" i="8"/>
  <c r="G1958" i="8"/>
  <c r="G1957" i="8"/>
  <c r="G1956" i="8"/>
  <c r="G1955" i="8"/>
  <c r="G1954" i="8"/>
  <c r="G1953" i="8"/>
  <c r="G1952" i="8"/>
  <c r="G1951" i="8"/>
  <c r="G1950" i="8"/>
  <c r="G1949" i="8"/>
  <c r="G1948" i="8"/>
  <c r="G1947" i="8"/>
  <c r="G1946" i="8"/>
  <c r="G1945" i="8"/>
  <c r="G1944" i="8"/>
  <c r="G1943" i="8"/>
  <c r="G1942" i="8"/>
  <c r="G1941" i="8"/>
  <c r="G1940" i="8"/>
  <c r="G1939" i="8"/>
  <c r="G1938" i="8"/>
  <c r="G1937" i="8"/>
  <c r="G1936" i="8"/>
  <c r="G1935" i="8"/>
  <c r="G1934" i="8"/>
  <c r="G1933" i="8"/>
  <c r="G1932" i="8"/>
  <c r="G1931" i="8"/>
  <c r="G1930" i="8"/>
  <c r="G1929" i="8"/>
  <c r="G1928" i="8"/>
  <c r="G1927" i="8"/>
  <c r="G1926" i="8"/>
  <c r="G1925" i="8"/>
  <c r="G1924" i="8"/>
  <c r="G1923" i="8"/>
  <c r="G1922" i="8"/>
  <c r="G1921" i="8"/>
  <c r="G1920" i="8"/>
  <c r="G1919" i="8"/>
  <c r="G1918" i="8"/>
  <c r="G1917" i="8"/>
  <c r="G1916" i="8"/>
  <c r="G1915" i="8"/>
  <c r="G1914" i="8"/>
  <c r="G1913" i="8"/>
  <c r="G1912" i="8"/>
  <c r="G1911" i="8"/>
  <c r="G1910" i="8"/>
  <c r="G1909" i="8"/>
  <c r="G1908" i="8"/>
  <c r="G1907" i="8"/>
  <c r="G1906" i="8"/>
  <c r="G1905" i="8"/>
  <c r="G1904" i="8"/>
  <c r="G1903" i="8"/>
  <c r="G1902" i="8"/>
  <c r="G1901" i="8"/>
  <c r="G1900" i="8"/>
  <c r="G1899" i="8"/>
  <c r="G1898" i="8"/>
  <c r="G1897" i="8"/>
  <c r="G1896" i="8"/>
  <c r="G1895" i="8"/>
  <c r="G1894" i="8"/>
  <c r="G1893" i="8"/>
  <c r="G1892" i="8"/>
  <c r="G1891" i="8"/>
  <c r="G1890" i="8"/>
  <c r="G1889" i="8"/>
  <c r="G1888" i="8"/>
  <c r="G1887" i="8"/>
  <c r="G1886" i="8"/>
  <c r="G1885" i="8"/>
  <c r="G1884" i="8"/>
  <c r="G1883" i="8"/>
  <c r="G1882" i="8"/>
  <c r="G1881" i="8"/>
  <c r="G1880" i="8"/>
  <c r="G1879" i="8"/>
  <c r="G1878" i="8"/>
  <c r="G1877" i="8"/>
  <c r="G1876" i="8"/>
  <c r="G1875" i="8"/>
  <c r="G1874" i="8"/>
  <c r="G1873" i="8"/>
  <c r="G1872" i="8"/>
  <c r="G1871" i="8"/>
  <c r="G1870" i="8"/>
  <c r="G1869" i="8"/>
  <c r="G1868" i="8"/>
  <c r="G1867" i="8"/>
  <c r="G1866" i="8"/>
  <c r="G1865" i="8"/>
  <c r="G1864" i="8"/>
  <c r="G1863" i="8"/>
  <c r="G1862" i="8"/>
  <c r="G1861" i="8"/>
  <c r="G1860" i="8"/>
  <c r="G1859" i="8"/>
  <c r="G1858" i="8"/>
  <c r="G1857" i="8"/>
  <c r="G1856" i="8"/>
  <c r="G1855" i="8"/>
  <c r="G1854" i="8"/>
  <c r="G1853" i="8"/>
  <c r="G1852" i="8"/>
  <c r="G1851" i="8"/>
  <c r="G1850" i="8"/>
  <c r="G1849" i="8"/>
  <c r="G1848" i="8"/>
  <c r="G1847" i="8"/>
  <c r="G1846" i="8"/>
  <c r="G1845" i="8"/>
  <c r="G1844" i="8"/>
  <c r="G1843" i="8"/>
  <c r="G1842" i="8"/>
  <c r="G1841" i="8"/>
  <c r="G1840" i="8"/>
  <c r="G1839" i="8"/>
  <c r="G1838" i="8"/>
  <c r="G1837" i="8"/>
  <c r="G1836" i="8"/>
  <c r="G1835" i="8"/>
  <c r="G1834" i="8"/>
  <c r="G1833" i="8"/>
  <c r="G1832" i="8"/>
  <c r="G1831" i="8"/>
  <c r="G1830" i="8"/>
  <c r="G1829" i="8"/>
  <c r="G1828" i="8"/>
  <c r="G1827" i="8"/>
  <c r="G1826" i="8"/>
  <c r="G1825" i="8"/>
  <c r="G1824" i="8"/>
  <c r="G1823" i="8"/>
  <c r="G1822" i="8"/>
  <c r="G1821" i="8"/>
  <c r="G1820" i="8"/>
  <c r="G1819" i="8"/>
  <c r="G1818" i="8"/>
  <c r="G1817" i="8"/>
  <c r="G1816" i="8"/>
  <c r="G1815" i="8"/>
  <c r="G1814" i="8"/>
  <c r="G1813" i="8"/>
  <c r="G1812" i="8"/>
  <c r="G1811" i="8"/>
  <c r="G1810" i="8"/>
  <c r="G1809" i="8"/>
  <c r="G1808" i="8"/>
  <c r="G1807" i="8"/>
  <c r="G1806" i="8"/>
  <c r="G1805" i="8"/>
  <c r="G1804" i="8"/>
  <c r="G1803" i="8"/>
  <c r="G1802" i="8"/>
  <c r="G1801" i="8"/>
  <c r="G1800" i="8"/>
  <c r="G1799" i="8"/>
  <c r="G1798" i="8"/>
  <c r="G1797" i="8"/>
  <c r="G1796" i="8"/>
  <c r="G1795" i="8"/>
  <c r="G1794" i="8"/>
  <c r="G1793" i="8"/>
  <c r="G1792" i="8"/>
  <c r="G1791" i="8"/>
  <c r="G1790" i="8"/>
  <c r="G1789" i="8"/>
  <c r="G1788" i="8"/>
  <c r="G1787" i="8"/>
  <c r="G1786" i="8"/>
  <c r="G1785" i="8"/>
  <c r="G1784" i="8"/>
  <c r="G1783" i="8"/>
  <c r="G1782" i="8"/>
  <c r="G1781" i="8"/>
  <c r="G1780" i="8"/>
  <c r="G1779" i="8"/>
  <c r="G1778" i="8"/>
  <c r="G1777" i="8"/>
  <c r="G1776" i="8"/>
  <c r="G1775" i="8"/>
  <c r="G1774" i="8"/>
  <c r="G1773" i="8"/>
  <c r="G1772" i="8"/>
  <c r="G1771" i="8"/>
  <c r="G1770" i="8"/>
  <c r="G1769" i="8"/>
  <c r="G1768" i="8"/>
  <c r="G1767" i="8"/>
  <c r="G1766" i="8"/>
  <c r="G1765" i="8"/>
  <c r="G1764" i="8"/>
  <c r="G1763" i="8"/>
  <c r="G1762" i="8"/>
  <c r="G1761" i="8"/>
  <c r="G1760" i="8"/>
  <c r="G1759" i="8"/>
  <c r="G1758" i="8"/>
  <c r="G1757" i="8"/>
  <c r="G1756" i="8"/>
  <c r="G1755" i="8"/>
  <c r="G1754" i="8"/>
  <c r="G1753" i="8"/>
  <c r="G1752" i="8"/>
  <c r="G1751" i="8"/>
  <c r="G1750" i="8"/>
  <c r="G1749" i="8"/>
  <c r="G1748" i="8"/>
  <c r="G1747" i="8"/>
  <c r="G1746" i="8"/>
  <c r="G1745" i="8"/>
  <c r="G1744" i="8"/>
  <c r="G1743" i="8"/>
  <c r="G1742" i="8"/>
  <c r="G1741" i="8"/>
  <c r="G1740" i="8"/>
  <c r="G1739" i="8"/>
  <c r="G1738" i="8"/>
  <c r="G1737" i="8"/>
  <c r="G1736" i="8"/>
  <c r="G1735" i="8"/>
  <c r="G1734" i="8"/>
  <c r="G1733" i="8"/>
  <c r="G1732" i="8"/>
  <c r="G1731" i="8"/>
  <c r="G1730" i="8"/>
  <c r="G1729" i="8"/>
  <c r="G1728" i="8"/>
  <c r="G1727" i="8"/>
  <c r="G1726" i="8"/>
  <c r="G1725" i="8"/>
  <c r="G1724" i="8"/>
  <c r="G1723" i="8"/>
  <c r="G1722" i="8"/>
  <c r="G1721" i="8"/>
  <c r="G1720" i="8"/>
  <c r="G1719" i="8"/>
  <c r="G1718" i="8"/>
  <c r="G1717" i="8"/>
  <c r="G1716" i="8"/>
  <c r="G1715" i="8"/>
  <c r="G1714" i="8"/>
  <c r="G1713" i="8"/>
  <c r="G1712" i="8"/>
  <c r="G1711" i="8"/>
  <c r="G1710" i="8"/>
  <c r="G1709" i="8"/>
  <c r="G1708" i="8"/>
  <c r="G1707" i="8"/>
  <c r="G1706" i="8"/>
  <c r="G1705" i="8"/>
  <c r="G1704" i="8"/>
  <c r="G1703" i="8"/>
  <c r="G1702" i="8"/>
  <c r="G1701" i="8"/>
  <c r="G1700" i="8"/>
  <c r="G1699" i="8"/>
  <c r="G1698" i="8"/>
  <c r="G1697" i="8"/>
  <c r="G1696" i="8"/>
  <c r="G1695" i="8"/>
  <c r="G1694" i="8"/>
  <c r="G1693" i="8"/>
  <c r="G1692" i="8"/>
  <c r="G1691" i="8"/>
  <c r="G1690" i="8"/>
  <c r="G1689" i="8"/>
  <c r="G1688" i="8"/>
  <c r="G1687" i="8"/>
  <c r="G1686" i="8"/>
  <c r="G1685" i="8"/>
  <c r="G1684" i="8"/>
  <c r="G1683" i="8"/>
  <c r="G1682" i="8"/>
  <c r="G1681" i="8"/>
  <c r="G1680" i="8"/>
  <c r="G1679" i="8"/>
  <c r="G1678" i="8"/>
  <c r="G1677" i="8"/>
  <c r="G1676" i="8"/>
  <c r="G1675" i="8"/>
  <c r="G1674" i="8"/>
  <c r="G1673" i="8"/>
  <c r="G1672" i="8"/>
  <c r="G1671" i="8"/>
  <c r="G1670" i="8"/>
  <c r="G1669" i="8"/>
  <c r="G1668" i="8"/>
  <c r="G1667" i="8"/>
  <c r="G1666" i="8"/>
  <c r="G1665" i="8"/>
  <c r="G1664" i="8"/>
  <c r="G1663" i="8"/>
  <c r="G1662" i="8"/>
  <c r="G1661" i="8"/>
  <c r="G1660" i="8"/>
  <c r="G1659" i="8"/>
  <c r="G1658" i="8"/>
  <c r="G1657" i="8"/>
  <c r="G1656" i="8"/>
  <c r="G1655" i="8"/>
  <c r="G1654" i="8"/>
  <c r="G1653" i="8"/>
  <c r="G1652" i="8"/>
  <c r="G1651" i="8"/>
  <c r="G1650" i="8"/>
  <c r="G1649" i="8"/>
  <c r="G1648" i="8"/>
  <c r="G1647" i="8"/>
  <c r="G1646" i="8"/>
  <c r="G1645" i="8"/>
  <c r="G1644" i="8"/>
  <c r="G1643" i="8"/>
  <c r="G1642" i="8"/>
  <c r="G1641" i="8"/>
  <c r="G1640" i="8"/>
  <c r="G1639" i="8"/>
  <c r="G1638" i="8"/>
  <c r="G1637" i="8"/>
  <c r="G1636" i="8"/>
  <c r="G1635" i="8"/>
  <c r="G1634" i="8"/>
  <c r="G1633" i="8"/>
  <c r="G1632" i="8"/>
  <c r="G1631" i="8"/>
  <c r="G1630" i="8"/>
  <c r="G1629" i="8"/>
  <c r="G1628" i="8"/>
  <c r="G1627" i="8"/>
  <c r="G1626" i="8"/>
  <c r="G1625" i="8"/>
  <c r="G1624" i="8"/>
  <c r="G1623" i="8"/>
  <c r="G1622" i="8"/>
  <c r="G1621" i="8"/>
  <c r="G1620" i="8"/>
  <c r="G1619" i="8"/>
  <c r="G1618" i="8"/>
  <c r="G1617" i="8"/>
  <c r="G1616" i="8"/>
  <c r="G1615" i="8"/>
  <c r="G1614" i="8"/>
  <c r="G1613" i="8"/>
  <c r="G1612" i="8"/>
  <c r="G1611" i="8"/>
  <c r="G1610" i="8"/>
  <c r="G1609" i="8"/>
  <c r="G1608" i="8"/>
  <c r="G1607" i="8"/>
  <c r="G1606" i="8"/>
  <c r="G1605" i="8"/>
  <c r="G1604" i="8"/>
  <c r="G1603" i="8"/>
  <c r="G1602" i="8"/>
  <c r="G1601" i="8"/>
  <c r="G1600" i="8"/>
  <c r="G1599" i="8"/>
  <c r="G1598" i="8"/>
  <c r="G1597" i="8"/>
  <c r="G1596" i="8"/>
  <c r="G1595" i="8"/>
  <c r="G1594" i="8"/>
  <c r="G1593" i="8"/>
  <c r="G1592" i="8"/>
  <c r="G1591" i="8"/>
  <c r="G1590" i="8"/>
  <c r="G1589" i="8"/>
  <c r="G1588" i="8"/>
  <c r="G1587" i="8"/>
  <c r="G1586" i="8"/>
  <c r="G1585" i="8"/>
  <c r="G1584" i="8"/>
  <c r="G1583" i="8"/>
  <c r="G1582" i="8"/>
  <c r="G1581" i="8"/>
  <c r="G1580" i="8"/>
  <c r="G1579" i="8"/>
  <c r="G1578" i="8"/>
  <c r="G1577" i="8"/>
  <c r="G1576" i="8"/>
  <c r="G1575" i="8"/>
  <c r="G1574" i="8"/>
  <c r="G1573" i="8"/>
  <c r="G1572" i="8"/>
  <c r="G1571" i="8"/>
  <c r="G1570" i="8"/>
  <c r="G1569" i="8"/>
  <c r="G1568" i="8"/>
  <c r="G1567" i="8"/>
  <c r="G1566" i="8"/>
  <c r="G1565" i="8"/>
  <c r="G1564" i="8"/>
  <c r="G1563" i="8"/>
  <c r="G1562" i="8"/>
  <c r="G1561" i="8"/>
  <c r="G1560" i="8"/>
  <c r="G1559" i="8"/>
  <c r="G1558" i="8"/>
  <c r="G1557" i="8"/>
  <c r="G1556" i="8"/>
  <c r="G1555" i="8"/>
  <c r="G1554" i="8"/>
  <c r="G1553" i="8"/>
  <c r="G1552" i="8"/>
  <c r="G1551" i="8"/>
  <c r="G1550" i="8"/>
  <c r="G1549" i="8"/>
  <c r="G1548" i="8"/>
  <c r="G1547" i="8"/>
  <c r="G1546" i="8"/>
  <c r="G1545" i="8"/>
  <c r="G1544" i="8"/>
  <c r="G1543" i="8"/>
  <c r="G1542" i="8"/>
  <c r="G1541" i="8"/>
  <c r="G1540" i="8"/>
  <c r="G1539" i="8"/>
  <c r="G1538" i="8"/>
  <c r="G1537" i="8"/>
  <c r="G1536" i="8"/>
  <c r="G1535" i="8"/>
  <c r="G1534" i="8"/>
  <c r="G1533" i="8"/>
  <c r="G1532" i="8"/>
  <c r="G1531" i="8"/>
  <c r="G1530" i="8"/>
  <c r="G1529" i="8"/>
  <c r="G1528" i="8"/>
  <c r="G1527" i="8"/>
  <c r="G1526" i="8"/>
  <c r="G1525" i="8"/>
  <c r="G1524" i="8"/>
  <c r="G1523" i="8"/>
  <c r="G1522" i="8"/>
  <c r="G1521" i="8"/>
  <c r="G1520" i="8"/>
  <c r="G1519" i="8"/>
  <c r="G1518" i="8"/>
  <c r="G1517" i="8"/>
  <c r="G1516" i="8"/>
  <c r="G1515" i="8"/>
  <c r="G1514" i="8"/>
  <c r="G1513" i="8"/>
  <c r="G1512" i="8"/>
  <c r="G1511" i="8"/>
  <c r="G1510" i="8"/>
  <c r="G1509" i="8"/>
  <c r="G1508" i="8"/>
  <c r="G1507" i="8"/>
  <c r="G1506" i="8"/>
  <c r="G1505" i="8"/>
  <c r="G1504" i="8"/>
  <c r="G1503" i="8"/>
  <c r="G1502" i="8"/>
  <c r="G1501" i="8"/>
  <c r="G1500" i="8"/>
  <c r="G1499" i="8"/>
  <c r="G1498" i="8"/>
  <c r="G1497" i="8"/>
  <c r="G1496" i="8"/>
  <c r="G1495" i="8"/>
  <c r="G1494" i="8"/>
  <c r="G1493" i="8"/>
  <c r="G1492" i="8"/>
  <c r="G1491" i="8"/>
  <c r="G1490" i="8"/>
  <c r="G1489" i="8"/>
  <c r="G1488" i="8"/>
  <c r="G1487" i="8"/>
  <c r="G1486" i="8"/>
  <c r="G1485" i="8"/>
  <c r="G1484" i="8"/>
  <c r="G1483" i="8"/>
  <c r="G1482" i="8"/>
  <c r="G1481" i="8"/>
  <c r="G1480" i="8"/>
  <c r="G1479" i="8"/>
  <c r="G1478" i="8"/>
  <c r="G1477" i="8"/>
  <c r="G1476" i="8"/>
  <c r="G1475" i="8"/>
  <c r="G1474" i="8"/>
  <c r="G1473" i="8"/>
  <c r="G1472" i="8"/>
  <c r="G1471" i="8"/>
  <c r="G1470" i="8"/>
  <c r="G1469" i="8"/>
  <c r="G1468" i="8"/>
  <c r="G1467" i="8"/>
  <c r="G1466" i="8"/>
  <c r="G1465" i="8"/>
  <c r="G1464" i="8"/>
  <c r="G1463" i="8"/>
  <c r="G1462" i="8"/>
  <c r="G1461" i="8"/>
  <c r="G1460" i="8"/>
  <c r="G1459" i="8"/>
  <c r="G1458" i="8"/>
  <c r="G1457" i="8"/>
  <c r="G1456" i="8"/>
  <c r="G1455" i="8"/>
  <c r="G1454" i="8"/>
  <c r="G1453" i="8"/>
  <c r="G1452" i="8"/>
  <c r="G1451" i="8"/>
  <c r="G1450" i="8"/>
  <c r="G1449" i="8"/>
  <c r="G1448" i="8"/>
  <c r="G1447" i="8"/>
  <c r="G1446" i="8"/>
  <c r="G1445" i="8"/>
  <c r="G1444" i="8"/>
  <c r="G1443" i="8"/>
  <c r="G1442" i="8"/>
  <c r="G1441" i="8"/>
  <c r="G1440" i="8"/>
  <c r="G1439" i="8"/>
  <c r="G1438" i="8"/>
  <c r="G1437" i="8"/>
  <c r="G1436" i="8"/>
  <c r="G1435" i="8"/>
  <c r="G1434" i="8"/>
  <c r="G1433" i="8"/>
  <c r="G1432" i="8"/>
  <c r="G1431" i="8"/>
  <c r="G1430" i="8"/>
  <c r="G1429" i="8"/>
  <c r="G1428" i="8"/>
  <c r="G1427" i="8"/>
  <c r="G1426" i="8"/>
  <c r="G1425" i="8"/>
  <c r="G1424" i="8"/>
  <c r="G1423" i="8"/>
  <c r="G1422" i="8"/>
  <c r="G1421" i="8"/>
  <c r="G1420" i="8"/>
  <c r="G1419" i="8"/>
  <c r="G1418" i="8"/>
  <c r="G1417" i="8"/>
  <c r="G1416" i="8"/>
  <c r="G1415" i="8"/>
  <c r="G1414" i="8"/>
  <c r="G1413" i="8"/>
  <c r="G1412" i="8"/>
  <c r="G1411" i="8"/>
  <c r="G1410" i="8"/>
  <c r="G1409" i="8"/>
  <c r="G1408" i="8"/>
  <c r="G1407" i="8"/>
  <c r="G1406" i="8"/>
  <c r="G1405" i="8"/>
  <c r="G1404" i="8"/>
  <c r="G1403" i="8"/>
  <c r="G1402" i="8"/>
  <c r="G1401" i="8"/>
  <c r="G1400" i="8"/>
  <c r="G1399" i="8"/>
  <c r="G1398" i="8"/>
  <c r="G1397" i="8"/>
  <c r="G1396" i="8"/>
  <c r="G1395" i="8"/>
  <c r="G1394" i="8"/>
  <c r="G1393" i="8"/>
  <c r="G1392" i="8"/>
  <c r="G1391" i="8"/>
  <c r="G1390" i="8"/>
  <c r="G1389" i="8"/>
  <c r="G1388" i="8"/>
  <c r="G1387" i="8"/>
  <c r="G1386" i="8"/>
  <c r="G1385" i="8"/>
  <c r="G1384" i="8"/>
  <c r="G1383" i="8"/>
  <c r="G1382" i="8"/>
  <c r="G1381" i="8"/>
  <c r="G1380" i="8"/>
  <c r="G1379" i="8"/>
  <c r="G1378" i="8"/>
  <c r="G1377" i="8"/>
  <c r="G1376" i="8"/>
  <c r="G1375" i="8"/>
  <c r="G1374" i="8"/>
  <c r="G1373" i="8"/>
  <c r="G1372" i="8"/>
  <c r="G1371" i="8"/>
  <c r="G1370" i="8"/>
  <c r="G1369" i="8"/>
  <c r="G1368" i="8"/>
  <c r="G1367" i="8"/>
  <c r="G1366" i="8"/>
  <c r="G1365" i="8"/>
  <c r="G1364" i="8"/>
  <c r="G1363" i="8"/>
  <c r="G1362" i="8"/>
  <c r="G1361" i="8"/>
  <c r="G1360" i="8"/>
  <c r="G1359" i="8"/>
  <c r="G1358" i="8"/>
  <c r="G1357" i="8"/>
  <c r="G1356" i="8"/>
  <c r="G1355" i="8"/>
  <c r="G1354" i="8"/>
  <c r="G1353" i="8"/>
  <c r="G1352" i="8"/>
  <c r="G1351" i="8"/>
  <c r="G1350" i="8"/>
  <c r="G1349" i="8"/>
  <c r="G1348" i="8"/>
  <c r="G1347" i="8"/>
  <c r="G1346" i="8"/>
  <c r="G1345" i="8"/>
  <c r="G1344" i="8"/>
  <c r="G1343" i="8"/>
  <c r="G1342" i="8"/>
  <c r="G1341" i="8"/>
  <c r="G1340" i="8"/>
  <c r="G1339" i="8"/>
  <c r="G1338" i="8"/>
  <c r="G1337" i="8"/>
  <c r="G1336" i="8"/>
  <c r="G1335" i="8"/>
  <c r="G1334" i="8"/>
  <c r="G1333" i="8"/>
  <c r="G1332" i="8"/>
  <c r="G1331" i="8"/>
  <c r="G1330" i="8"/>
  <c r="G1329" i="8"/>
  <c r="G1328" i="8"/>
  <c r="G1327" i="8"/>
  <c r="G1326" i="8"/>
  <c r="G1325" i="8"/>
  <c r="G1324" i="8"/>
  <c r="G1323" i="8"/>
  <c r="G1322" i="8"/>
  <c r="G1321" i="8"/>
  <c r="G1320" i="8"/>
  <c r="G1319" i="8"/>
  <c r="G1318" i="8"/>
  <c r="G1317" i="8"/>
  <c r="G1316" i="8"/>
  <c r="G1315" i="8"/>
  <c r="G1314" i="8"/>
  <c r="G1313" i="8"/>
  <c r="G1312" i="8"/>
  <c r="G1311" i="8"/>
  <c r="G1310" i="8"/>
  <c r="G1309" i="8"/>
  <c r="G1308" i="8"/>
  <c r="G1307" i="8"/>
  <c r="G1306" i="8"/>
  <c r="G1305" i="8"/>
  <c r="G1304" i="8"/>
  <c r="G1303" i="8"/>
  <c r="G1302" i="8"/>
  <c r="G1301" i="8"/>
  <c r="G1300" i="8"/>
  <c r="G1299" i="8"/>
  <c r="G1298" i="8"/>
  <c r="G1297" i="8"/>
  <c r="G1296" i="8"/>
  <c r="G1295" i="8"/>
  <c r="G1294" i="8"/>
  <c r="G1293" i="8"/>
  <c r="G1292" i="8"/>
  <c r="G1291" i="8"/>
  <c r="G1290" i="8"/>
  <c r="G1289" i="8"/>
  <c r="G1288" i="8"/>
  <c r="G1287" i="8"/>
  <c r="G1286" i="8"/>
  <c r="G1285" i="8"/>
  <c r="G1284" i="8"/>
  <c r="G1283" i="8"/>
  <c r="G1282" i="8"/>
  <c r="G1281" i="8"/>
  <c r="G1280" i="8"/>
  <c r="G1279" i="8"/>
  <c r="G1278" i="8"/>
  <c r="G1277" i="8"/>
  <c r="G1276" i="8"/>
  <c r="G1275" i="8"/>
  <c r="G1274" i="8"/>
  <c r="G1273" i="8"/>
  <c r="G1272" i="8"/>
  <c r="G1271" i="8"/>
  <c r="G1270" i="8"/>
  <c r="G1269" i="8"/>
  <c r="G1268" i="8"/>
  <c r="G1267" i="8"/>
  <c r="G1266" i="8"/>
  <c r="G1265" i="8"/>
  <c r="G1264" i="8"/>
  <c r="G1263" i="8"/>
  <c r="G1262" i="8"/>
  <c r="G1261" i="8"/>
  <c r="G1260" i="8"/>
  <c r="G1259" i="8"/>
  <c r="G1258" i="8"/>
  <c r="G1257" i="8"/>
  <c r="G1256" i="8"/>
  <c r="G1255" i="8"/>
  <c r="G1254" i="8"/>
  <c r="G1253" i="8"/>
  <c r="G1252" i="8"/>
  <c r="G1251" i="8"/>
  <c r="G1250" i="8"/>
  <c r="G1249" i="8"/>
  <c r="G1248" i="8"/>
  <c r="G1247" i="8"/>
  <c r="G1246" i="8"/>
  <c r="G1245" i="8"/>
  <c r="G1244" i="8"/>
  <c r="G1243" i="8"/>
  <c r="G1242" i="8"/>
  <c r="G1241" i="8"/>
  <c r="G1240" i="8"/>
  <c r="G1239" i="8"/>
  <c r="G1238" i="8"/>
  <c r="G1237" i="8"/>
  <c r="G1236" i="8"/>
  <c r="G1235" i="8"/>
  <c r="G1234" i="8"/>
  <c r="G1233" i="8"/>
  <c r="G1232" i="8"/>
  <c r="G1231" i="8"/>
  <c r="G1230" i="8"/>
  <c r="G1229" i="8"/>
  <c r="G1228" i="8"/>
  <c r="G1227" i="8"/>
  <c r="G1226" i="8"/>
  <c r="G1225" i="8"/>
  <c r="G1224" i="8"/>
  <c r="G1223" i="8"/>
  <c r="G1222" i="8"/>
  <c r="G1221" i="8"/>
  <c r="G1220" i="8"/>
  <c r="G1219" i="8"/>
  <c r="G1218" i="8"/>
  <c r="G1217" i="8"/>
  <c r="G1216" i="8"/>
  <c r="G1215" i="8"/>
  <c r="G1214" i="8"/>
  <c r="G1213" i="8"/>
  <c r="G1212" i="8"/>
  <c r="G1211" i="8"/>
  <c r="G1210" i="8"/>
  <c r="G1209" i="8"/>
  <c r="G1208" i="8"/>
  <c r="G1207" i="8"/>
  <c r="G1206" i="8"/>
  <c r="G1205" i="8"/>
  <c r="G1204" i="8"/>
  <c r="G1203" i="8"/>
  <c r="G1202" i="8"/>
  <c r="G1201" i="8"/>
  <c r="G1200" i="8"/>
  <c r="G1199" i="8"/>
  <c r="G1198" i="8"/>
  <c r="G1197" i="8"/>
  <c r="G1196" i="8"/>
  <c r="G1195" i="8"/>
  <c r="G1194" i="8"/>
  <c r="G1193" i="8"/>
  <c r="G1192" i="8"/>
  <c r="G1191" i="8"/>
  <c r="G1190" i="8"/>
  <c r="G1189" i="8"/>
  <c r="G1188" i="8"/>
  <c r="G1187" i="8"/>
  <c r="G1186" i="8"/>
  <c r="G1185" i="8"/>
  <c r="G1184" i="8"/>
  <c r="G1183" i="8"/>
  <c r="G1182" i="8"/>
  <c r="G1181" i="8"/>
  <c r="G1180" i="8"/>
  <c r="G1179" i="8"/>
  <c r="G1178" i="8"/>
  <c r="G1177" i="8"/>
  <c r="G1176" i="8"/>
  <c r="G1175" i="8"/>
  <c r="G1174" i="8"/>
  <c r="G1173" i="8"/>
  <c r="G1172" i="8"/>
  <c r="G1171" i="8"/>
  <c r="G1170" i="8"/>
  <c r="G1169" i="8"/>
  <c r="G1168" i="8"/>
  <c r="G1167" i="8"/>
  <c r="G1166" i="8"/>
  <c r="G1165" i="8"/>
  <c r="G1164" i="8"/>
  <c r="G1163" i="8"/>
  <c r="G1162" i="8"/>
  <c r="G1161" i="8"/>
  <c r="G1160" i="8"/>
  <c r="G1159" i="8"/>
  <c r="G1158" i="8"/>
  <c r="G1157" i="8"/>
  <c r="G1156" i="8"/>
  <c r="G1155" i="8"/>
  <c r="G1154" i="8"/>
  <c r="G1153" i="8"/>
  <c r="G1152" i="8"/>
  <c r="G1151" i="8"/>
  <c r="G1150" i="8"/>
  <c r="G1149" i="8"/>
  <c r="G1148" i="8"/>
  <c r="G1147" i="8"/>
  <c r="G1146" i="8"/>
  <c r="G1145" i="8"/>
  <c r="G1144" i="8"/>
  <c r="G1143" i="8"/>
  <c r="G1142" i="8"/>
  <c r="G1141" i="8"/>
  <c r="G1140" i="8"/>
  <c r="G1139" i="8"/>
  <c r="G1138" i="8"/>
  <c r="G1137" i="8"/>
  <c r="G1136" i="8"/>
  <c r="G1135" i="8"/>
  <c r="G1134" i="8"/>
  <c r="G1133" i="8"/>
  <c r="G1132" i="8"/>
  <c r="G1131" i="8"/>
  <c r="G1130" i="8"/>
  <c r="G1129" i="8"/>
  <c r="G1128" i="8"/>
  <c r="G1127" i="8"/>
  <c r="G1126" i="8"/>
  <c r="G1125" i="8"/>
  <c r="G1124" i="8"/>
  <c r="G1123" i="8"/>
  <c r="G1122" i="8"/>
  <c r="G1121" i="8"/>
  <c r="G1120" i="8"/>
  <c r="G1119" i="8"/>
  <c r="G1118" i="8"/>
  <c r="G1117" i="8"/>
  <c r="G1116" i="8"/>
  <c r="G1115" i="8"/>
  <c r="G1114" i="8"/>
  <c r="G1113" i="8"/>
  <c r="G1112" i="8"/>
  <c r="G1111" i="8"/>
  <c r="G1110" i="8"/>
  <c r="G1109" i="8"/>
  <c r="G1108" i="8"/>
  <c r="G1107" i="8"/>
  <c r="G1106" i="8"/>
  <c r="G1105" i="8"/>
  <c r="G1104" i="8"/>
  <c r="G1103" i="8"/>
  <c r="G1102" i="8"/>
  <c r="G1101" i="8"/>
  <c r="G1100" i="8"/>
  <c r="G1099" i="8"/>
  <c r="G1098" i="8"/>
  <c r="G1097" i="8"/>
  <c r="G1096" i="8"/>
  <c r="G1095" i="8"/>
  <c r="G1094" i="8"/>
  <c r="G1093" i="8"/>
  <c r="G1092" i="8"/>
  <c r="G1091" i="8"/>
  <c r="G1090" i="8"/>
  <c r="G1089" i="8"/>
  <c r="G1088" i="8"/>
  <c r="G1087" i="8"/>
  <c r="G1086" i="8"/>
  <c r="G1085" i="8"/>
  <c r="G1084" i="8"/>
  <c r="G1083" i="8"/>
  <c r="G1082" i="8"/>
  <c r="G1081" i="8"/>
  <c r="G1080" i="8"/>
  <c r="G1079" i="8"/>
  <c r="G1078" i="8"/>
  <c r="G1077" i="8"/>
  <c r="G1076" i="8"/>
  <c r="G1075" i="8"/>
  <c r="G1074" i="8"/>
  <c r="G1073" i="8"/>
  <c r="G1072" i="8"/>
  <c r="G1071" i="8"/>
  <c r="G1070" i="8"/>
  <c r="G1069" i="8"/>
  <c r="G1068" i="8"/>
  <c r="G1067" i="8"/>
  <c r="G1066" i="8"/>
  <c r="G1065" i="8"/>
  <c r="G1064" i="8"/>
  <c r="G1063" i="8"/>
  <c r="G1062" i="8"/>
  <c r="G1061" i="8"/>
  <c r="G1060" i="8"/>
  <c r="G1059" i="8"/>
  <c r="G1058" i="8"/>
  <c r="G1057" i="8"/>
  <c r="G1056" i="8"/>
  <c r="G1055" i="8"/>
  <c r="G1054" i="8"/>
  <c r="G1053" i="8"/>
  <c r="G1052" i="8"/>
  <c r="G1051" i="8"/>
  <c r="G1050" i="8"/>
  <c r="G1049" i="8"/>
  <c r="G1048" i="8"/>
  <c r="G1047" i="8"/>
  <c r="G1046" i="8"/>
  <c r="G1045" i="8"/>
  <c r="G1044" i="8"/>
  <c r="G1043" i="8"/>
  <c r="G1042" i="8"/>
  <c r="G1041" i="8"/>
  <c r="G1040" i="8"/>
  <c r="G1039" i="8"/>
  <c r="G1038" i="8"/>
  <c r="G1037" i="8"/>
  <c r="G1036" i="8"/>
  <c r="G1035" i="8"/>
  <c r="G1034" i="8"/>
  <c r="G1033" i="8"/>
  <c r="G1032" i="8"/>
  <c r="G1031" i="8"/>
  <c r="G1030" i="8"/>
  <c r="G1029" i="8"/>
  <c r="G1028" i="8"/>
  <c r="G1027" i="8"/>
  <c r="G1026" i="8"/>
  <c r="G1025" i="8"/>
  <c r="G1024" i="8"/>
  <c r="G1023" i="8"/>
  <c r="G1022" i="8"/>
  <c r="G1021" i="8"/>
  <c r="G1020" i="8"/>
  <c r="G1019" i="8"/>
  <c r="G1018" i="8"/>
  <c r="G1017" i="8"/>
  <c r="G1016" i="8"/>
  <c r="G1015" i="8"/>
  <c r="G1014" i="8"/>
  <c r="G1013" i="8"/>
  <c r="G1012" i="8"/>
  <c r="G1011" i="8"/>
  <c r="G1010" i="8"/>
  <c r="G1009" i="8"/>
  <c r="G1008" i="8"/>
  <c r="G1007" i="8"/>
  <c r="G1006" i="8"/>
  <c r="G1005" i="8"/>
  <c r="G1004" i="8"/>
  <c r="G1003" i="8"/>
  <c r="G1002" i="8"/>
  <c r="G1001" i="8"/>
  <c r="G1000" i="8"/>
  <c r="G999" i="8"/>
  <c r="G998" i="8"/>
  <c r="G997" i="8"/>
  <c r="G996" i="8"/>
  <c r="G995" i="8"/>
  <c r="G994" i="8"/>
  <c r="G993" i="8"/>
  <c r="G992" i="8"/>
  <c r="G991" i="8"/>
  <c r="G990" i="8"/>
  <c r="G989" i="8"/>
  <c r="G988" i="8"/>
  <c r="G987" i="8"/>
  <c r="G986" i="8"/>
  <c r="G985" i="8"/>
  <c r="G984" i="8"/>
  <c r="G983" i="8"/>
  <c r="G982" i="8"/>
  <c r="G981" i="8"/>
  <c r="G980" i="8"/>
  <c r="G979" i="8"/>
  <c r="G978" i="8"/>
  <c r="G977" i="8"/>
  <c r="G976" i="8"/>
  <c r="G975" i="8"/>
  <c r="G974" i="8"/>
  <c r="G973" i="8"/>
  <c r="G972" i="8"/>
  <c r="G971" i="8"/>
  <c r="G970" i="8"/>
  <c r="G969" i="8"/>
  <c r="G968" i="8"/>
  <c r="G967" i="8"/>
  <c r="G966" i="8"/>
  <c r="G965" i="8"/>
  <c r="G964" i="8"/>
  <c r="G963" i="8"/>
  <c r="G962" i="8"/>
  <c r="G961" i="8"/>
  <c r="G960" i="8"/>
  <c r="G959" i="8"/>
  <c r="G958" i="8"/>
  <c r="G957" i="8"/>
  <c r="G956" i="8"/>
  <c r="G955" i="8"/>
  <c r="G954" i="8"/>
  <c r="G953" i="8"/>
  <c r="G952" i="8"/>
  <c r="G951" i="8"/>
  <c r="G950" i="8"/>
  <c r="G949" i="8"/>
  <c r="G948" i="8"/>
  <c r="G947" i="8"/>
  <c r="G946" i="8"/>
  <c r="G945" i="8"/>
  <c r="G944" i="8"/>
  <c r="G943" i="8"/>
  <c r="G942" i="8"/>
  <c r="G941" i="8"/>
  <c r="G940" i="8"/>
  <c r="G939" i="8"/>
  <c r="G938" i="8"/>
  <c r="G937" i="8"/>
  <c r="G936" i="8"/>
  <c r="G935" i="8"/>
  <c r="G934" i="8"/>
  <c r="G933" i="8"/>
  <c r="G932" i="8"/>
  <c r="G931" i="8"/>
  <c r="G930" i="8"/>
  <c r="G929" i="8"/>
  <c r="G928" i="8"/>
  <c r="G927" i="8"/>
  <c r="G926" i="8"/>
  <c r="G925" i="8"/>
  <c r="G924" i="8"/>
  <c r="G923" i="8"/>
  <c r="G922" i="8"/>
  <c r="G921" i="8"/>
  <c r="G920" i="8"/>
  <c r="G919" i="8"/>
  <c r="G918" i="8"/>
  <c r="G917" i="8"/>
  <c r="G916" i="8"/>
  <c r="G915" i="8"/>
  <c r="G914" i="8"/>
  <c r="G913" i="8"/>
  <c r="G912" i="8"/>
  <c r="G911" i="8"/>
  <c r="G910" i="8"/>
  <c r="G909" i="8"/>
  <c r="G908" i="8"/>
  <c r="G907" i="8"/>
  <c r="G906" i="8"/>
  <c r="G905" i="8"/>
  <c r="G904" i="8"/>
  <c r="G903" i="8"/>
  <c r="G902" i="8"/>
  <c r="G901" i="8"/>
  <c r="G900" i="8"/>
  <c r="G899" i="8"/>
  <c r="G898" i="8"/>
  <c r="G897" i="8"/>
  <c r="G896" i="8"/>
  <c r="G895" i="8"/>
  <c r="G894" i="8"/>
  <c r="G893" i="8"/>
  <c r="G892" i="8"/>
  <c r="G891" i="8"/>
  <c r="G890" i="8"/>
  <c r="G889" i="8"/>
  <c r="G888" i="8"/>
  <c r="G887" i="8"/>
  <c r="G886" i="8"/>
  <c r="G885" i="8"/>
  <c r="G884" i="8"/>
  <c r="G883" i="8"/>
  <c r="G882" i="8"/>
  <c r="G881" i="8"/>
  <c r="G880" i="8"/>
  <c r="G879" i="8"/>
  <c r="G878" i="8"/>
  <c r="G877" i="8"/>
  <c r="G876" i="8"/>
  <c r="G875" i="8"/>
  <c r="G874" i="8"/>
  <c r="G873" i="8"/>
  <c r="G872" i="8"/>
  <c r="G871" i="8"/>
  <c r="G870" i="8"/>
  <c r="G869" i="8"/>
  <c r="G868" i="8"/>
  <c r="G867" i="8"/>
  <c r="G866" i="8"/>
  <c r="G865" i="8"/>
  <c r="G864" i="8"/>
  <c r="G863" i="8"/>
  <c r="G862" i="8"/>
  <c r="G861" i="8"/>
  <c r="G860" i="8"/>
  <c r="G859" i="8"/>
  <c r="G858" i="8"/>
  <c r="G857" i="8"/>
  <c r="G856" i="8"/>
  <c r="G855" i="8"/>
  <c r="G854" i="8"/>
  <c r="G853" i="8"/>
  <c r="G852" i="8"/>
  <c r="G851" i="8"/>
  <c r="G850" i="8"/>
  <c r="G849" i="8"/>
  <c r="G848" i="8"/>
  <c r="G847" i="8"/>
  <c r="G846" i="8"/>
  <c r="G845" i="8"/>
  <c r="G844" i="8"/>
  <c r="G843" i="8"/>
  <c r="G842" i="8"/>
  <c r="G841" i="8"/>
  <c r="G840" i="8"/>
  <c r="G839" i="8"/>
  <c r="G838" i="8"/>
  <c r="G837" i="8"/>
  <c r="G836" i="8"/>
  <c r="G835" i="8"/>
  <c r="G834" i="8"/>
  <c r="G833" i="8"/>
  <c r="G832" i="8"/>
  <c r="G831" i="8"/>
  <c r="G830" i="8"/>
  <c r="G829" i="8"/>
  <c r="G828" i="8"/>
  <c r="G827" i="8"/>
  <c r="G826" i="8"/>
  <c r="G825" i="8"/>
  <c r="G824" i="8"/>
  <c r="G823" i="8"/>
  <c r="G822" i="8"/>
  <c r="G821" i="8"/>
  <c r="G820" i="8"/>
  <c r="G819" i="8"/>
  <c r="G818" i="8"/>
  <c r="G817" i="8"/>
  <c r="G816" i="8"/>
  <c r="G815" i="8"/>
  <c r="G814" i="8"/>
  <c r="G813" i="8"/>
  <c r="G812" i="8"/>
  <c r="G811" i="8"/>
  <c r="G810" i="8"/>
  <c r="G809" i="8"/>
  <c r="G808" i="8"/>
  <c r="G807" i="8"/>
  <c r="G806" i="8"/>
  <c r="G805" i="8"/>
  <c r="G804" i="8"/>
  <c r="G803" i="8"/>
  <c r="G802" i="8"/>
  <c r="G801" i="8"/>
  <c r="G800" i="8"/>
  <c r="G799" i="8"/>
  <c r="G798" i="8"/>
  <c r="G797" i="8"/>
  <c r="G796" i="8"/>
  <c r="G795" i="8"/>
  <c r="G794" i="8"/>
  <c r="G793" i="8"/>
  <c r="G792" i="8"/>
  <c r="G791" i="8"/>
  <c r="G790" i="8"/>
  <c r="G789" i="8"/>
  <c r="G788" i="8"/>
  <c r="G787" i="8"/>
  <c r="G786" i="8"/>
  <c r="G785" i="8"/>
  <c r="G784" i="8"/>
  <c r="G783" i="8"/>
  <c r="G782" i="8"/>
  <c r="G781" i="8"/>
  <c r="G780" i="8"/>
  <c r="G779" i="8"/>
  <c r="G778" i="8"/>
  <c r="G777" i="8"/>
  <c r="G776" i="8"/>
  <c r="G775" i="8"/>
  <c r="G774" i="8"/>
  <c r="G773" i="8"/>
  <c r="G772" i="8"/>
  <c r="G771" i="8"/>
  <c r="G770" i="8"/>
  <c r="G769" i="8"/>
  <c r="G768" i="8"/>
  <c r="G767" i="8"/>
  <c r="G766" i="8"/>
  <c r="G765" i="8"/>
  <c r="G764" i="8"/>
  <c r="G763" i="8"/>
  <c r="G762" i="8"/>
  <c r="G761" i="8"/>
  <c r="G760" i="8"/>
  <c r="G759" i="8"/>
  <c r="G758" i="8"/>
  <c r="G757" i="8"/>
  <c r="G756" i="8"/>
  <c r="G755" i="8"/>
  <c r="G754" i="8"/>
  <c r="G753" i="8"/>
  <c r="G752" i="8"/>
  <c r="G751" i="8"/>
  <c r="G750" i="8"/>
  <c r="G749" i="8"/>
  <c r="G748" i="8"/>
  <c r="G747" i="8"/>
  <c r="G746" i="8"/>
  <c r="G745" i="8"/>
  <c r="G744" i="8"/>
  <c r="G743" i="8"/>
  <c r="G742" i="8"/>
  <c r="G741" i="8"/>
  <c r="G740" i="8"/>
  <c r="G739" i="8"/>
  <c r="G738" i="8"/>
  <c r="G737" i="8"/>
  <c r="G736" i="8"/>
  <c r="G735" i="8"/>
  <c r="G734" i="8"/>
  <c r="G733" i="8"/>
  <c r="G732" i="8"/>
  <c r="G731" i="8"/>
  <c r="G730" i="8"/>
  <c r="G729" i="8"/>
  <c r="G728" i="8"/>
  <c r="G727" i="8"/>
  <c r="G726" i="8"/>
  <c r="G725" i="8"/>
  <c r="G724" i="8"/>
  <c r="G723" i="8"/>
  <c r="G722" i="8"/>
  <c r="G721" i="8"/>
  <c r="G720" i="8"/>
  <c r="G719" i="8"/>
  <c r="G718" i="8"/>
  <c r="G717" i="8"/>
  <c r="G716" i="8"/>
  <c r="G715" i="8"/>
  <c r="G714" i="8"/>
  <c r="G713" i="8"/>
  <c r="G712" i="8"/>
  <c r="G711" i="8"/>
  <c r="G710" i="8"/>
  <c r="G709" i="8"/>
  <c r="G708" i="8"/>
  <c r="G707" i="8"/>
  <c r="G706" i="8"/>
  <c r="G705" i="8"/>
  <c r="G704" i="8"/>
  <c r="G703" i="8"/>
  <c r="G702" i="8"/>
  <c r="G701" i="8"/>
  <c r="G700" i="8"/>
  <c r="G699" i="8"/>
  <c r="G698" i="8"/>
  <c r="G697" i="8"/>
  <c r="G696" i="8"/>
  <c r="G695" i="8"/>
  <c r="G694" i="8"/>
  <c r="G693" i="8"/>
  <c r="G692" i="8"/>
  <c r="G691" i="8"/>
  <c r="G690" i="8"/>
  <c r="G689" i="8"/>
  <c r="G688" i="8"/>
  <c r="G687" i="8"/>
  <c r="G686" i="8"/>
  <c r="G685" i="8"/>
  <c r="G684" i="8"/>
  <c r="G683" i="8"/>
  <c r="G682" i="8"/>
  <c r="G681" i="8"/>
  <c r="G680" i="8"/>
  <c r="G679" i="8"/>
  <c r="G678" i="8"/>
  <c r="G677" i="8"/>
  <c r="G676" i="8"/>
  <c r="G675" i="8"/>
  <c r="G674" i="8"/>
  <c r="G673" i="8"/>
  <c r="G672" i="8"/>
  <c r="G671" i="8"/>
  <c r="G670" i="8"/>
  <c r="G669" i="8"/>
  <c r="G668" i="8"/>
  <c r="G667" i="8"/>
  <c r="G666" i="8"/>
  <c r="G665" i="8"/>
  <c r="G664" i="8"/>
  <c r="G663" i="8"/>
  <c r="G662" i="8"/>
  <c r="G661" i="8"/>
  <c r="G660" i="8"/>
  <c r="G659" i="8"/>
  <c r="G658" i="8"/>
  <c r="G657" i="8"/>
  <c r="G656" i="8"/>
  <c r="G655" i="8"/>
  <c r="G654" i="8"/>
  <c r="G653" i="8"/>
  <c r="G652" i="8"/>
  <c r="G651" i="8"/>
  <c r="G650" i="8"/>
  <c r="G649" i="8"/>
  <c r="G648" i="8"/>
  <c r="G647" i="8"/>
  <c r="G646" i="8"/>
  <c r="G645" i="8"/>
  <c r="G644" i="8"/>
  <c r="G643" i="8"/>
  <c r="G642" i="8"/>
  <c r="G641" i="8"/>
  <c r="G640" i="8"/>
  <c r="G639" i="8"/>
  <c r="G638" i="8"/>
  <c r="G637" i="8"/>
  <c r="G636" i="8"/>
  <c r="G635" i="8"/>
  <c r="G634" i="8"/>
  <c r="G633" i="8"/>
  <c r="G632" i="8"/>
  <c r="G631" i="8"/>
  <c r="G630" i="8"/>
  <c r="G629" i="8"/>
  <c r="G628" i="8"/>
  <c r="G627" i="8"/>
  <c r="G626" i="8"/>
  <c r="G625" i="8"/>
  <c r="G624" i="8"/>
  <c r="G623" i="8"/>
  <c r="G622" i="8"/>
  <c r="G621" i="8"/>
  <c r="G620" i="8"/>
  <c r="G619" i="8"/>
  <c r="G618" i="8"/>
  <c r="G617" i="8"/>
  <c r="G616" i="8"/>
  <c r="G615" i="8"/>
  <c r="G614" i="8"/>
  <c r="G613" i="8"/>
  <c r="G612" i="8"/>
  <c r="G611" i="8"/>
  <c r="G610" i="8"/>
  <c r="G609" i="8"/>
  <c r="G608" i="8"/>
  <c r="G607" i="8"/>
  <c r="G606" i="8"/>
  <c r="G605" i="8"/>
  <c r="G604" i="8"/>
  <c r="G603" i="8"/>
  <c r="G602" i="8"/>
  <c r="G601" i="8"/>
  <c r="G600" i="8"/>
  <c r="G599" i="8"/>
  <c r="G598" i="8"/>
  <c r="G597" i="8"/>
  <c r="G596" i="8"/>
  <c r="G595" i="8"/>
  <c r="G594" i="8"/>
  <c r="G593" i="8"/>
  <c r="G592" i="8"/>
  <c r="G591" i="8"/>
  <c r="G590" i="8"/>
  <c r="G589" i="8"/>
  <c r="G588" i="8"/>
  <c r="G587" i="8"/>
  <c r="G586" i="8"/>
  <c r="G585" i="8"/>
  <c r="G584" i="8"/>
  <c r="G583" i="8"/>
  <c r="G582" i="8"/>
  <c r="G581" i="8"/>
  <c r="G580" i="8"/>
  <c r="G579" i="8"/>
  <c r="G578" i="8"/>
  <c r="G577" i="8"/>
  <c r="G576" i="8"/>
  <c r="G575" i="8"/>
  <c r="G574" i="8"/>
  <c r="G573" i="8"/>
  <c r="G572" i="8"/>
  <c r="G571" i="8"/>
  <c r="G570" i="8"/>
  <c r="G569" i="8"/>
  <c r="G568" i="8"/>
  <c r="G567" i="8"/>
  <c r="G566" i="8"/>
  <c r="G565" i="8"/>
  <c r="G564" i="8"/>
  <c r="G563" i="8"/>
  <c r="G562" i="8"/>
  <c r="G561" i="8"/>
  <c r="G560" i="8"/>
  <c r="G559" i="8"/>
  <c r="G558" i="8"/>
  <c r="G557" i="8"/>
  <c r="G556" i="8"/>
  <c r="G555" i="8"/>
  <c r="G554" i="8"/>
  <c r="G553" i="8"/>
  <c r="G552" i="8"/>
  <c r="G551" i="8"/>
  <c r="G550" i="8"/>
  <c r="G549" i="8"/>
  <c r="G548" i="8"/>
  <c r="G547" i="8"/>
  <c r="G546" i="8"/>
  <c r="G545" i="8"/>
  <c r="G544" i="8"/>
  <c r="G543" i="8"/>
  <c r="G542" i="8"/>
  <c r="G541" i="8"/>
  <c r="G540" i="8"/>
  <c r="G539" i="8"/>
  <c r="G538" i="8"/>
  <c r="G537" i="8"/>
  <c r="G536" i="8"/>
  <c r="G535" i="8"/>
  <c r="G534" i="8"/>
  <c r="G533" i="8"/>
  <c r="G532" i="8"/>
  <c r="G531" i="8"/>
  <c r="G530" i="8"/>
  <c r="G529" i="8"/>
  <c r="G528" i="8"/>
  <c r="G527" i="8"/>
  <c r="G526" i="8"/>
  <c r="G525" i="8"/>
  <c r="G524" i="8"/>
  <c r="G523" i="8"/>
  <c r="G522" i="8"/>
  <c r="G521" i="8"/>
  <c r="G520" i="8"/>
  <c r="G519" i="8"/>
  <c r="G518" i="8"/>
  <c r="G517" i="8"/>
  <c r="G516" i="8"/>
  <c r="G515" i="8"/>
  <c r="G514" i="8"/>
  <c r="G513" i="8"/>
  <c r="G512" i="8"/>
  <c r="G511" i="8"/>
  <c r="G510" i="8"/>
  <c r="G509" i="8"/>
  <c r="G508" i="8"/>
  <c r="G507" i="8"/>
  <c r="G506" i="8"/>
  <c r="G505" i="8"/>
  <c r="G504" i="8"/>
  <c r="G503" i="8"/>
  <c r="G502" i="8"/>
  <c r="G501" i="8"/>
  <c r="G500" i="8"/>
  <c r="G499" i="8"/>
  <c r="G498" i="8"/>
  <c r="G497" i="8"/>
  <c r="G496" i="8"/>
  <c r="G495" i="8"/>
  <c r="G494" i="8"/>
  <c r="G493" i="8"/>
  <c r="G492" i="8"/>
  <c r="G491" i="8"/>
  <c r="G490" i="8"/>
  <c r="G489" i="8"/>
  <c r="G488" i="8"/>
  <c r="G487" i="8"/>
  <c r="G486" i="8"/>
  <c r="G485" i="8"/>
  <c r="G484" i="8"/>
  <c r="G483" i="8"/>
  <c r="G482" i="8"/>
  <c r="G481" i="8"/>
  <c r="G480" i="8"/>
  <c r="G479" i="8"/>
  <c r="G478" i="8"/>
  <c r="G477" i="8"/>
  <c r="G476" i="8"/>
  <c r="G475" i="8"/>
  <c r="G474" i="8"/>
  <c r="G473" i="8"/>
  <c r="G472" i="8"/>
  <c r="G471" i="8"/>
  <c r="G470" i="8"/>
  <c r="G469" i="8"/>
  <c r="G468" i="8"/>
  <c r="G467" i="8"/>
  <c r="G466" i="8"/>
  <c r="G465" i="8"/>
  <c r="G464" i="8"/>
  <c r="G463" i="8"/>
  <c r="G462" i="8"/>
  <c r="G461" i="8"/>
  <c r="G460" i="8"/>
  <c r="G459" i="8"/>
  <c r="G458" i="8"/>
  <c r="G457" i="8"/>
  <c r="G456" i="8"/>
  <c r="G455" i="8"/>
  <c r="G454" i="8"/>
  <c r="G453" i="8"/>
  <c r="G452" i="8"/>
  <c r="G451" i="8"/>
  <c r="G450" i="8"/>
  <c r="G449" i="8"/>
  <c r="G448" i="8"/>
  <c r="G447" i="8"/>
  <c r="G446" i="8"/>
  <c r="G445" i="8"/>
  <c r="G444" i="8"/>
  <c r="G443" i="8"/>
  <c r="G442" i="8"/>
  <c r="G441" i="8"/>
  <c r="G440" i="8"/>
  <c r="G439" i="8"/>
  <c r="G438" i="8"/>
  <c r="G437" i="8"/>
  <c r="G436" i="8"/>
  <c r="G435" i="8"/>
  <c r="G434" i="8"/>
  <c r="G433" i="8"/>
  <c r="G432" i="8"/>
  <c r="G431" i="8"/>
  <c r="G430" i="8"/>
  <c r="G429" i="8"/>
  <c r="G428" i="8"/>
  <c r="G427" i="8"/>
  <c r="G426" i="8"/>
  <c r="G425" i="8"/>
  <c r="G424" i="8"/>
  <c r="G423" i="8"/>
  <c r="G422" i="8"/>
  <c r="G421" i="8"/>
  <c r="G420" i="8"/>
  <c r="G419" i="8"/>
  <c r="G418" i="8"/>
  <c r="G417" i="8"/>
  <c r="G416" i="8"/>
  <c r="G415" i="8"/>
  <c r="G414" i="8"/>
  <c r="G413" i="8"/>
  <c r="G412" i="8"/>
  <c r="G411" i="8"/>
  <c r="G410" i="8"/>
  <c r="G409" i="8"/>
  <c r="G408" i="8"/>
  <c r="G407" i="8"/>
  <c r="G406" i="8"/>
  <c r="G405" i="8"/>
  <c r="G404" i="8"/>
  <c r="G403" i="8"/>
  <c r="G402" i="8"/>
  <c r="G401" i="8"/>
  <c r="G400" i="8"/>
  <c r="G399" i="8"/>
  <c r="G398" i="8"/>
  <c r="G397" i="8"/>
  <c r="G396" i="8"/>
  <c r="G395" i="8"/>
  <c r="G394" i="8"/>
  <c r="G393" i="8"/>
  <c r="G392" i="8"/>
  <c r="G391" i="8"/>
  <c r="G390" i="8"/>
  <c r="G389" i="8"/>
  <c r="G388" i="8"/>
  <c r="G387" i="8"/>
  <c r="G386" i="8"/>
  <c r="G385" i="8"/>
  <c r="G384" i="8"/>
  <c r="G383" i="8"/>
  <c r="G382" i="8"/>
  <c r="G381" i="8"/>
  <c r="G380" i="8"/>
  <c r="G379" i="8"/>
  <c r="G378" i="8"/>
  <c r="G377" i="8"/>
  <c r="G376" i="8"/>
  <c r="G375" i="8"/>
  <c r="G374" i="8"/>
  <c r="G373" i="8"/>
  <c r="G372" i="8"/>
  <c r="G371" i="8"/>
  <c r="G370" i="8"/>
  <c r="G369" i="8"/>
  <c r="G368" i="8"/>
  <c r="G367" i="8"/>
  <c r="G366" i="8"/>
  <c r="G365" i="8"/>
  <c r="G364" i="8"/>
  <c r="G363" i="8"/>
  <c r="G362" i="8"/>
  <c r="G361" i="8"/>
  <c r="G360" i="8"/>
  <c r="G359" i="8"/>
  <c r="G358" i="8"/>
  <c r="G357" i="8"/>
  <c r="G356" i="8"/>
  <c r="G355" i="8"/>
  <c r="G354" i="8"/>
  <c r="G353" i="8"/>
  <c r="G352" i="8"/>
  <c r="G351" i="8"/>
  <c r="G350" i="8"/>
  <c r="G349" i="8"/>
  <c r="G348" i="8"/>
  <c r="G347" i="8"/>
  <c r="G346" i="8"/>
  <c r="G345" i="8"/>
  <c r="G344" i="8"/>
  <c r="G343" i="8"/>
  <c r="G342" i="8"/>
  <c r="G341" i="8"/>
  <c r="G340" i="8"/>
  <c r="G339" i="8"/>
  <c r="G338" i="8"/>
  <c r="G337" i="8"/>
  <c r="G336" i="8"/>
  <c r="G335" i="8"/>
  <c r="G334" i="8"/>
  <c r="G333" i="8"/>
  <c r="G332" i="8"/>
  <c r="G331" i="8"/>
  <c r="G330" i="8"/>
  <c r="G329" i="8"/>
  <c r="G328" i="8"/>
  <c r="G327" i="8"/>
  <c r="G326" i="8"/>
  <c r="G325" i="8"/>
  <c r="G324" i="8"/>
  <c r="G323" i="8"/>
  <c r="G322" i="8"/>
  <c r="G321" i="8"/>
  <c r="G320" i="8"/>
  <c r="G319" i="8"/>
  <c r="G318" i="8"/>
  <c r="G317" i="8"/>
  <c r="G316" i="8"/>
  <c r="G315" i="8"/>
  <c r="G314" i="8"/>
  <c r="G313" i="8"/>
  <c r="G312" i="8"/>
  <c r="G311" i="8"/>
  <c r="G310" i="8"/>
  <c r="G309" i="8"/>
  <c r="G308" i="8"/>
  <c r="G307" i="8"/>
  <c r="G306" i="8"/>
  <c r="G305" i="8"/>
  <c r="G304" i="8"/>
  <c r="G303" i="8"/>
  <c r="G302" i="8"/>
  <c r="G301" i="8"/>
  <c r="G300" i="8"/>
  <c r="G299" i="8"/>
  <c r="G298" i="8"/>
  <c r="G297" i="8"/>
  <c r="G296" i="8"/>
  <c r="G295" i="8"/>
  <c r="G294" i="8"/>
  <c r="G293" i="8"/>
  <c r="G292" i="8"/>
  <c r="G291" i="8"/>
  <c r="G290" i="8"/>
  <c r="G289" i="8"/>
  <c r="G288" i="8"/>
  <c r="G287" i="8"/>
  <c r="G286" i="8"/>
  <c r="G285" i="8"/>
  <c r="G284" i="8"/>
  <c r="G283" i="8"/>
  <c r="G282"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56" i="8"/>
  <c r="G255" i="8"/>
  <c r="G254" i="8"/>
  <c r="G253" i="8"/>
  <c r="G252" i="8"/>
  <c r="G251" i="8"/>
  <c r="G250" i="8"/>
  <c r="G249" i="8"/>
  <c r="G248" i="8"/>
  <c r="G247" i="8"/>
  <c r="G246" i="8"/>
  <c r="G245" i="8"/>
  <c r="G244" i="8"/>
  <c r="G243" i="8"/>
  <c r="G242" i="8"/>
  <c r="G241" i="8"/>
  <c r="G240" i="8"/>
  <c r="G239" i="8"/>
  <c r="G238" i="8"/>
  <c r="G237" i="8"/>
  <c r="G236" i="8"/>
  <c r="G235" i="8"/>
  <c r="G234" i="8"/>
  <c r="G233" i="8"/>
  <c r="G232" i="8"/>
  <c r="G231" i="8"/>
  <c r="G230" i="8"/>
  <c r="G229" i="8"/>
  <c r="G228" i="8"/>
  <c r="G227" i="8"/>
  <c r="G226" i="8"/>
  <c r="G225" i="8"/>
  <c r="G224" i="8"/>
  <c r="G223" i="8"/>
  <c r="G222" i="8"/>
  <c r="G221" i="8"/>
  <c r="G220" i="8"/>
  <c r="G219" i="8"/>
  <c r="G218" i="8"/>
  <c r="G217" i="8"/>
  <c r="G216" i="8"/>
  <c r="G215" i="8"/>
  <c r="G214" i="8"/>
  <c r="G213" i="8"/>
  <c r="G212" i="8"/>
  <c r="G211" i="8"/>
  <c r="G210" i="8"/>
  <c r="G209" i="8"/>
  <c r="G208" i="8"/>
  <c r="G207" i="8"/>
  <c r="G206" i="8"/>
  <c r="G205" i="8"/>
  <c r="G204" i="8"/>
  <c r="G203" i="8"/>
  <c r="G202" i="8"/>
  <c r="G201" i="8"/>
  <c r="G200" i="8"/>
  <c r="G199" i="8"/>
  <c r="G198" i="8"/>
  <c r="G197" i="8"/>
  <c r="G196" i="8"/>
  <c r="G195" i="8"/>
  <c r="G194" i="8"/>
  <c r="G193" i="8"/>
  <c r="G192" i="8"/>
  <c r="G191" i="8"/>
  <c r="G190" i="8"/>
  <c r="G189" i="8"/>
  <c r="G188"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O32" i="31"/>
  <c r="O31" i="31"/>
  <c r="O28" i="31"/>
  <c r="O23" i="31"/>
  <c r="H95" i="42"/>
  <c r="L94" i="42"/>
  <c r="L89" i="42" s="1"/>
  <c r="L12" i="42" s="1"/>
  <c r="H94" i="42"/>
  <c r="H89" i="42" s="1"/>
  <c r="G12" i="42" s="1"/>
  <c r="G94" i="42"/>
  <c r="G89" i="42" s="1"/>
  <c r="E12" i="42" s="1"/>
  <c r="E94" i="42"/>
  <c r="E89" i="42" s="1"/>
  <c r="D94" i="42"/>
  <c r="I89" i="42"/>
  <c r="K94" i="42"/>
  <c r="F94" i="42"/>
  <c r="D89" i="42"/>
  <c r="L10" i="42"/>
  <c r="H85" i="42"/>
  <c r="L84" i="42"/>
  <c r="L79" i="42" s="1"/>
  <c r="L11" i="42" s="1"/>
  <c r="H84" i="42"/>
  <c r="H79" i="42" s="1"/>
  <c r="G11" i="42" s="1"/>
  <c r="G84" i="42"/>
  <c r="G79" i="42" s="1"/>
  <c r="E11" i="42" s="1"/>
  <c r="E84" i="42"/>
  <c r="D84" i="42"/>
  <c r="D79" i="42" s="1"/>
  <c r="I82" i="42"/>
  <c r="I81" i="42" s="1"/>
  <c r="I79" i="42" s="1"/>
  <c r="K84" i="42"/>
  <c r="F81" i="42"/>
  <c r="F84" i="42" s="1"/>
  <c r="E79" i="42"/>
  <c r="F71" i="42"/>
  <c r="F74" i="42" s="1"/>
  <c r="K72" i="42"/>
  <c r="K74" i="42" s="1"/>
  <c r="H75" i="42"/>
  <c r="H74" i="42"/>
  <c r="H69" i="42" s="1"/>
  <c r="G10" i="42" s="1"/>
  <c r="G74" i="42"/>
  <c r="G69" i="42" s="1"/>
  <c r="E10" i="42" s="1"/>
  <c r="E74" i="42"/>
  <c r="E69" i="42" s="1"/>
  <c r="D74" i="42"/>
  <c r="D69" i="42" s="1"/>
  <c r="H64" i="42"/>
  <c r="H19" i="42" s="1"/>
  <c r="G9" i="42" s="1"/>
  <c r="I62" i="42"/>
  <c r="I61" i="42" s="1"/>
  <c r="I60" i="42" s="1"/>
  <c r="I59" i="42" s="1"/>
  <c r="I58" i="42" s="1"/>
  <c r="I57" i="42" s="1"/>
  <c r="I56" i="42" s="1"/>
  <c r="I55" i="42" s="1"/>
  <c r="I54" i="42" s="1"/>
  <c r="I53" i="42" s="1"/>
  <c r="I52" i="42" s="1"/>
  <c r="I51" i="42" s="1"/>
  <c r="I50" i="42" s="1"/>
  <c r="I49" i="42" s="1"/>
  <c r="I48" i="42" s="1"/>
  <c r="I47" i="42" s="1"/>
  <c r="I46" i="42" s="1"/>
  <c r="I45" i="42" s="1"/>
  <c r="I44" i="42" s="1"/>
  <c r="I43" i="42" s="1"/>
  <c r="I42" i="42" s="1"/>
  <c r="I41" i="42" s="1"/>
  <c r="I40" i="42" s="1"/>
  <c r="I39" i="42" s="1"/>
  <c r="I38" i="42" s="1"/>
  <c r="I37" i="42" s="1"/>
  <c r="I36" i="42" s="1"/>
  <c r="I35" i="42" s="1"/>
  <c r="H65" i="42"/>
  <c r="K56" i="42"/>
  <c r="L49" i="42"/>
  <c r="L47" i="42"/>
  <c r="L46" i="42"/>
  <c r="G64" i="42"/>
  <c r="G19" i="42" s="1"/>
  <c r="E9" i="42" s="1"/>
  <c r="F60" i="42"/>
  <c r="F57" i="42"/>
  <c r="F50" i="42"/>
  <c r="F45" i="42"/>
  <c r="E64" i="42"/>
  <c r="D64" i="42"/>
  <c r="D19" i="42" s="1"/>
  <c r="M23" i="21"/>
  <c r="L23" i="21"/>
  <c r="F19" i="21"/>
  <c r="E17" i="21"/>
  <c r="E16" i="21"/>
  <c r="E15" i="21"/>
  <c r="E14" i="21"/>
  <c r="E13" i="21"/>
  <c r="I142" i="6"/>
  <c r="H139" i="6"/>
  <c r="D337" i="1"/>
  <c r="I19" i="42" l="1"/>
  <c r="I34" i="42"/>
  <c r="I33" i="42" s="1"/>
  <c r="I32" i="42" s="1"/>
  <c r="I31" i="42" s="1"/>
  <c r="I30" i="42" s="1"/>
  <c r="I29" i="42" s="1"/>
  <c r="I28" i="42" s="1"/>
  <c r="I27" i="42" s="1"/>
  <c r="I26" i="42" s="1"/>
  <c r="I25" i="42" s="1"/>
  <c r="O2820" i="8"/>
  <c r="M2820" i="8" s="1"/>
  <c r="O2821" i="8"/>
  <c r="M2821" i="8" s="1"/>
  <c r="O2492" i="8"/>
  <c r="M2492" i="8" s="1"/>
  <c r="O2822" i="8"/>
  <c r="M2822" i="8" s="1"/>
  <c r="O2537" i="8"/>
  <c r="M2537" i="8" s="1"/>
  <c r="O2691" i="8"/>
  <c r="M2691" i="8" s="1"/>
  <c r="O2803" i="8"/>
  <c r="M2803" i="8" s="1"/>
  <c r="O2496" i="8"/>
  <c r="M2496" i="8" s="1"/>
  <c r="O2716" i="8"/>
  <c r="M2716" i="8" s="1"/>
  <c r="O2607" i="8"/>
  <c r="M2607" i="8" s="1"/>
  <c r="O2739" i="8"/>
  <c r="M2739" i="8" s="1"/>
  <c r="O2586" i="8"/>
  <c r="M2586" i="8" s="1"/>
  <c r="O2630" i="8"/>
  <c r="M2630" i="8" s="1"/>
  <c r="O2674" i="8"/>
  <c r="M2674" i="8" s="1"/>
  <c r="O2718" i="8"/>
  <c r="M2718" i="8" s="1"/>
  <c r="O2784" i="8"/>
  <c r="M2784" i="8" s="1"/>
  <c r="O2754" i="8"/>
  <c r="M2754" i="8" s="1"/>
  <c r="O2558" i="8"/>
  <c r="M2558" i="8" s="1"/>
  <c r="O2624" i="8"/>
  <c r="M2624" i="8" s="1"/>
  <c r="O2801" i="8"/>
  <c r="M2801" i="8" s="1"/>
  <c r="O2648" i="8"/>
  <c r="M2648" i="8" s="1"/>
  <c r="O2758" i="8"/>
  <c r="M2758" i="8" s="1"/>
  <c r="O2759" i="8"/>
  <c r="M2759" i="8" s="1"/>
  <c r="O2672" i="8"/>
  <c r="M2672" i="8" s="1"/>
  <c r="O2738" i="8"/>
  <c r="M2738" i="8" s="1"/>
  <c r="O2629" i="8"/>
  <c r="M2629" i="8" s="1"/>
  <c r="O2717" i="8"/>
  <c r="M2717" i="8" s="1"/>
  <c r="O2761" i="8"/>
  <c r="M2761" i="8" s="1"/>
  <c r="O2783" i="8"/>
  <c r="M2783" i="8" s="1"/>
  <c r="O2805" i="8"/>
  <c r="M2805" i="8" s="1"/>
  <c r="O2608" i="8"/>
  <c r="M2608" i="8" s="1"/>
  <c r="O2652" i="8"/>
  <c r="M2652" i="8" s="1"/>
  <c r="O2740" i="8"/>
  <c r="M2740" i="8" s="1"/>
  <c r="O2762" i="8"/>
  <c r="M2762" i="8" s="1"/>
  <c r="O2806" i="8"/>
  <c r="M2806" i="8" s="1"/>
  <c r="O2543" i="8"/>
  <c r="M2543" i="8" s="1"/>
  <c r="O2587" i="8"/>
  <c r="M2587" i="8" s="1"/>
  <c r="O2609" i="8"/>
  <c r="M2609" i="8" s="1"/>
  <c r="M2631" i="8"/>
  <c r="O2631" i="8"/>
  <c r="O2697" i="8"/>
  <c r="M2697" i="8" s="1"/>
  <c r="O2719" i="8"/>
  <c r="M2719" i="8" s="1"/>
  <c r="O2741" i="8"/>
  <c r="M2741" i="8" s="1"/>
  <c r="O2763" i="8"/>
  <c r="M2763" i="8" s="1"/>
  <c r="O2785" i="8"/>
  <c r="M2785" i="8" s="1"/>
  <c r="O2807" i="8"/>
  <c r="M2807" i="8" s="1"/>
  <c r="O2566" i="8"/>
  <c r="M2566" i="8" s="1"/>
  <c r="O2588" i="8"/>
  <c r="M2588" i="8" s="1"/>
  <c r="O2632" i="8"/>
  <c r="M2632" i="8" s="1"/>
  <c r="O2654" i="8"/>
  <c r="M2654" i="8" s="1"/>
  <c r="O2676" i="8"/>
  <c r="M2676" i="8" s="1"/>
  <c r="O2698" i="8"/>
  <c r="M2698" i="8" s="1"/>
  <c r="O2720" i="8"/>
  <c r="M2720" i="8" s="1"/>
  <c r="O2742" i="8"/>
  <c r="M2742" i="8" s="1"/>
  <c r="O2764" i="8"/>
  <c r="M2764" i="8" s="1"/>
  <c r="O2786" i="8"/>
  <c r="M2786" i="8" s="1"/>
  <c r="O2808" i="8"/>
  <c r="M2808" i="8" s="1"/>
  <c r="O2798" i="8"/>
  <c r="M2798" i="8" s="1"/>
  <c r="O2668" i="8"/>
  <c r="M2668" i="8" s="1"/>
  <c r="O2713" i="8"/>
  <c r="M2713" i="8" s="1"/>
  <c r="O2714" i="8"/>
  <c r="M2714" i="8" s="1"/>
  <c r="O2627" i="8"/>
  <c r="M2627" i="8" s="1"/>
  <c r="O2715" i="8"/>
  <c r="M2715" i="8" s="1"/>
  <c r="O2545" i="8"/>
  <c r="M2545" i="8" s="1"/>
  <c r="O2633" i="8"/>
  <c r="M2633" i="8" s="1"/>
  <c r="O2677" i="8"/>
  <c r="M2677" i="8" s="1"/>
  <c r="O2699" i="8"/>
  <c r="M2699" i="8" s="1"/>
  <c r="O2721" i="8"/>
  <c r="M2721" i="8" s="1"/>
  <c r="O2743" i="8"/>
  <c r="M2743" i="8" s="1"/>
  <c r="O2809" i="8"/>
  <c r="M2809" i="8" s="1"/>
  <c r="O2644" i="8"/>
  <c r="M2644" i="8" s="1"/>
  <c r="O2513" i="8"/>
  <c r="M2513" i="8" s="1"/>
  <c r="M2712" i="8"/>
  <c r="O2712" i="8"/>
  <c r="O2779" i="8"/>
  <c r="M2779" i="8" s="1"/>
  <c r="O2780" i="8"/>
  <c r="M2780" i="8" s="1"/>
  <c r="O2693" i="8"/>
  <c r="M2693" i="8" s="1"/>
  <c r="O2584" i="8"/>
  <c r="M2584" i="8" s="1"/>
  <c r="O2804" i="8"/>
  <c r="M2804" i="8" s="1"/>
  <c r="O2611" i="8"/>
  <c r="M2611" i="8" s="1"/>
  <c r="O2765" i="8"/>
  <c r="M2765" i="8" s="1"/>
  <c r="O2548" i="8"/>
  <c r="M2548" i="8" s="1"/>
  <c r="O2592" i="8"/>
  <c r="M2592" i="8" s="1"/>
  <c r="O2658" i="8"/>
  <c r="M2658" i="8" s="1"/>
  <c r="O2702" i="8"/>
  <c r="M2702" i="8" s="1"/>
  <c r="M2724" i="8"/>
  <c r="O2724" i="8"/>
  <c r="O2746" i="8"/>
  <c r="M2746" i="8" s="1"/>
  <c r="O2768" i="8"/>
  <c r="M2768" i="8" s="1"/>
  <c r="O2790" i="8"/>
  <c r="M2790" i="8" s="1"/>
  <c r="O2812" i="8"/>
  <c r="M2812" i="8" s="1"/>
  <c r="O2778" i="8"/>
  <c r="M2778" i="8" s="1"/>
  <c r="O2735" i="8"/>
  <c r="M2735" i="8" s="1"/>
  <c r="O2692" i="8"/>
  <c r="M2692" i="8" s="1"/>
  <c r="O2649" i="8"/>
  <c r="M2649" i="8" s="1"/>
  <c r="O2737" i="8"/>
  <c r="M2737" i="8" s="1"/>
  <c r="O2628" i="8"/>
  <c r="M2628" i="8" s="1"/>
  <c r="O2760" i="8"/>
  <c r="M2760" i="8" s="1"/>
  <c r="O2505" i="8"/>
  <c r="M2505" i="8" s="1"/>
  <c r="O2593" i="8"/>
  <c r="M2593" i="8" s="1"/>
  <c r="O2659" i="8"/>
  <c r="M2659" i="8" s="1"/>
  <c r="O2703" i="8"/>
  <c r="M2703" i="8" s="1"/>
  <c r="O2725" i="8"/>
  <c r="M2725" i="8" s="1"/>
  <c r="M2747" i="8"/>
  <c r="O2747" i="8"/>
  <c r="O2769" i="8"/>
  <c r="M2769" i="8" s="1"/>
  <c r="M2791" i="8"/>
  <c r="O2791" i="8"/>
  <c r="O2813" i="8"/>
  <c r="M2813" i="8" s="1"/>
  <c r="O2512" i="8"/>
  <c r="M2512" i="8" s="1"/>
  <c r="M2732" i="8"/>
  <c r="O2732" i="8"/>
  <c r="O2736" i="8"/>
  <c r="M2736" i="8" s="1"/>
  <c r="O2561" i="8"/>
  <c r="M2561" i="8" s="1"/>
  <c r="O2671" i="8"/>
  <c r="M2671" i="8" s="1"/>
  <c r="O2694" i="8"/>
  <c r="M2694" i="8" s="1"/>
  <c r="O2546" i="8"/>
  <c r="M2546" i="8" s="1"/>
  <c r="O2590" i="8"/>
  <c r="M2590" i="8" s="1"/>
  <c r="O2700" i="8"/>
  <c r="M2700" i="8" s="1"/>
  <c r="O2744" i="8"/>
  <c r="M2744" i="8" s="1"/>
  <c r="O2766" i="8"/>
  <c r="M2766" i="8" s="1"/>
  <c r="O2810" i="8"/>
  <c r="M2810" i="8" s="1"/>
  <c r="O2591" i="8"/>
  <c r="M2591" i="8" s="1"/>
  <c r="O2635" i="8"/>
  <c r="M2635" i="8" s="1"/>
  <c r="O2679" i="8"/>
  <c r="M2679" i="8" s="1"/>
  <c r="O2767" i="8"/>
  <c r="M2767" i="8" s="1"/>
  <c r="O2789" i="8"/>
  <c r="M2789" i="8" s="1"/>
  <c r="O2484" i="8"/>
  <c r="M2484" i="8" s="1"/>
  <c r="M2550" i="8"/>
  <c r="O2550" i="8"/>
  <c r="O2572" i="8"/>
  <c r="M2572" i="8" s="1"/>
  <c r="O2594" i="8"/>
  <c r="M2594" i="8" s="1"/>
  <c r="O2660" i="8"/>
  <c r="M2660" i="8" s="1"/>
  <c r="O2682" i="8"/>
  <c r="M2682" i="8" s="1"/>
  <c r="O2704" i="8"/>
  <c r="M2704" i="8" s="1"/>
  <c r="O2726" i="8"/>
  <c r="M2726" i="8" s="1"/>
  <c r="O2748" i="8"/>
  <c r="M2748" i="8" s="1"/>
  <c r="O2770" i="8"/>
  <c r="M2770" i="8" s="1"/>
  <c r="O2792" i="8"/>
  <c r="M2792" i="8" s="1"/>
  <c r="O2814" i="8"/>
  <c r="M2814" i="8" s="1"/>
  <c r="O2710" i="8"/>
  <c r="M2710" i="8" s="1"/>
  <c r="O2601" i="8"/>
  <c r="M2601" i="8" s="1"/>
  <c r="O2711" i="8"/>
  <c r="M2711" i="8" s="1"/>
  <c r="O2734" i="8"/>
  <c r="M2734" i="8" s="1"/>
  <c r="O2757" i="8"/>
  <c r="M2757" i="8" s="1"/>
  <c r="M2802" i="8"/>
  <c r="O2802" i="8"/>
  <c r="O2605" i="8"/>
  <c r="M2605" i="8" s="1"/>
  <c r="O2781" i="8"/>
  <c r="M2781" i="8" s="1"/>
  <c r="O2606" i="8"/>
  <c r="M2606" i="8" s="1"/>
  <c r="O2782" i="8"/>
  <c r="M2782" i="8" s="1"/>
  <c r="O2567" i="8"/>
  <c r="M2567" i="8" s="1"/>
  <c r="O2787" i="8"/>
  <c r="M2787" i="8" s="1"/>
  <c r="O2568" i="8"/>
  <c r="M2568" i="8" s="1"/>
  <c r="M2656" i="8"/>
  <c r="O2656" i="8"/>
  <c r="O2722" i="8"/>
  <c r="M2722" i="8" s="1"/>
  <c r="M2788" i="8"/>
  <c r="O2788" i="8"/>
  <c r="O2613" i="8"/>
  <c r="M2613" i="8" s="1"/>
  <c r="O2657" i="8"/>
  <c r="M2657" i="8" s="1"/>
  <c r="O2701" i="8"/>
  <c r="M2701" i="8" s="1"/>
  <c r="O2745" i="8"/>
  <c r="M2745" i="8" s="1"/>
  <c r="O2811" i="8"/>
  <c r="M2811" i="8" s="1"/>
  <c r="O2551" i="8"/>
  <c r="M2551" i="8" s="1"/>
  <c r="O2595" i="8"/>
  <c r="M2595" i="8" s="1"/>
  <c r="O2617" i="8"/>
  <c r="M2617" i="8" s="1"/>
  <c r="O2639" i="8"/>
  <c r="M2639" i="8" s="1"/>
  <c r="O2661" i="8"/>
  <c r="M2661" i="8" s="1"/>
  <c r="O2683" i="8"/>
  <c r="M2683" i="8" s="1"/>
  <c r="O2705" i="8"/>
  <c r="M2705" i="8" s="1"/>
  <c r="O2727" i="8"/>
  <c r="M2727" i="8" s="1"/>
  <c r="O2749" i="8"/>
  <c r="M2749" i="8" s="1"/>
  <c r="O2771" i="8"/>
  <c r="M2771" i="8" s="1"/>
  <c r="O2793" i="8"/>
  <c r="M2793" i="8" s="1"/>
  <c r="O2815" i="8"/>
  <c r="M2815" i="8" s="1"/>
  <c r="M2733" i="8"/>
  <c r="O2733" i="8"/>
  <c r="M2646" i="8"/>
  <c r="O2646" i="8"/>
  <c r="O2625" i="8"/>
  <c r="M2625" i="8" s="1"/>
  <c r="O2486" i="8"/>
  <c r="M2486" i="8" s="1"/>
  <c r="O2552" i="8"/>
  <c r="M2552" i="8" s="1"/>
  <c r="O2574" i="8"/>
  <c r="M2574" i="8" s="1"/>
  <c r="O2618" i="8"/>
  <c r="M2618" i="8" s="1"/>
  <c r="O2684" i="8"/>
  <c r="M2684" i="8" s="1"/>
  <c r="O2706" i="8"/>
  <c r="M2706" i="8" s="1"/>
  <c r="O2728" i="8"/>
  <c r="M2728" i="8" s="1"/>
  <c r="O2750" i="8"/>
  <c r="M2750" i="8" s="1"/>
  <c r="M2772" i="8"/>
  <c r="O2772" i="8"/>
  <c r="O2794" i="8"/>
  <c r="M2794" i="8" s="1"/>
  <c r="O2816" i="8"/>
  <c r="M2816" i="8" s="1"/>
  <c r="O2556" i="8"/>
  <c r="M2556" i="8" s="1"/>
  <c r="O2777" i="8"/>
  <c r="M2777" i="8" s="1"/>
  <c r="O2756" i="8"/>
  <c r="M2756" i="8" s="1"/>
  <c r="O2603" i="8"/>
  <c r="M2603" i="8" s="1"/>
  <c r="O2575" i="8"/>
  <c r="M2575" i="8" s="1"/>
  <c r="O2619" i="8"/>
  <c r="M2619" i="8" s="1"/>
  <c r="O2663" i="8"/>
  <c r="M2663" i="8" s="1"/>
  <c r="O2707" i="8"/>
  <c r="M2707" i="8" s="1"/>
  <c r="O2729" i="8"/>
  <c r="M2729" i="8" s="1"/>
  <c r="O2751" i="8"/>
  <c r="M2751" i="8" s="1"/>
  <c r="O2773" i="8"/>
  <c r="M2773" i="8" s="1"/>
  <c r="O2795" i="8"/>
  <c r="M2795" i="8" s="1"/>
  <c r="O2776" i="8"/>
  <c r="M2776" i="8" s="1"/>
  <c r="M2554" i="8"/>
  <c r="O2554" i="8"/>
  <c r="O2576" i="8"/>
  <c r="M2576" i="8" s="1"/>
  <c r="O2664" i="8"/>
  <c r="M2664" i="8" s="1"/>
  <c r="O2708" i="8"/>
  <c r="M2708" i="8" s="1"/>
  <c r="O2730" i="8"/>
  <c r="M2730" i="8" s="1"/>
  <c r="O2752" i="8"/>
  <c r="M2752" i="8" s="1"/>
  <c r="O2774" i="8"/>
  <c r="M2774" i="8" s="1"/>
  <c r="O2796" i="8"/>
  <c r="M2796" i="8" s="1"/>
  <c r="O2818" i="8"/>
  <c r="M2818" i="8" s="1"/>
  <c r="O2600" i="8"/>
  <c r="M2600" i="8" s="1"/>
  <c r="O2666" i="8"/>
  <c r="M2666" i="8" s="1"/>
  <c r="O2645" i="8"/>
  <c r="M2645" i="8" s="1"/>
  <c r="O2800" i="8"/>
  <c r="M2800" i="8" s="1"/>
  <c r="O2560" i="8"/>
  <c r="M2560" i="8" s="1"/>
  <c r="O2489" i="8"/>
  <c r="M2489" i="8" s="1"/>
  <c r="O2555" i="8"/>
  <c r="M2555" i="8" s="1"/>
  <c r="O2577" i="8"/>
  <c r="M2577" i="8" s="1"/>
  <c r="O2599" i="8"/>
  <c r="M2599" i="8" s="1"/>
  <c r="M2643" i="8"/>
  <c r="O2643" i="8"/>
  <c r="M2709" i="8"/>
  <c r="O2709" i="8"/>
  <c r="O2731" i="8"/>
  <c r="M2731" i="8" s="1"/>
  <c r="M2753" i="8"/>
  <c r="O2753" i="8"/>
  <c r="O2775" i="8"/>
  <c r="M2775" i="8" s="1"/>
  <c r="O2797" i="8"/>
  <c r="M2797" i="8" s="1"/>
  <c r="O2819" i="8"/>
  <c r="M2819" i="8" s="1"/>
  <c r="X2823" i="8"/>
  <c r="M2823" i="8" s="1"/>
  <c r="X2493" i="8"/>
  <c r="M2493" i="8" s="1"/>
  <c r="X2527" i="8"/>
  <c r="M2527" i="8" s="1"/>
  <c r="X2602" i="8"/>
  <c r="M2602" i="8" s="1"/>
  <c r="X2640" i="8"/>
  <c r="M2640" i="8" s="1"/>
  <c r="X2485" i="8"/>
  <c r="M2485" i="8" s="1"/>
  <c r="R2475" i="8"/>
  <c r="M2475" i="8" s="1"/>
  <c r="R2476" i="8"/>
  <c r="M2476" i="8" s="1"/>
  <c r="R2478" i="8"/>
  <c r="M2478" i="8" s="1"/>
  <c r="R2480" i="8"/>
  <c r="M2480" i="8" s="1"/>
  <c r="R2482" i="8"/>
  <c r="M2482" i="8" s="1"/>
  <c r="R2477" i="8"/>
  <c r="M2477" i="8" s="1"/>
  <c r="T2473" i="8"/>
  <c r="M2473" i="8" s="1"/>
  <c r="T2559" i="8"/>
  <c r="M2559" i="8" s="1"/>
  <c r="T2562" i="8"/>
  <c r="M2562" i="8" s="1"/>
  <c r="T2541" i="8"/>
  <c r="M2541" i="8" s="1"/>
  <c r="T2524" i="8"/>
  <c r="M2524" i="8" s="1"/>
  <c r="T2634" i="8"/>
  <c r="M2634" i="8" s="1"/>
  <c r="T2636" i="8"/>
  <c r="M2636" i="8" s="1"/>
  <c r="T2557" i="8"/>
  <c r="M2557" i="8" s="1"/>
  <c r="T2483" i="8"/>
  <c r="M2483" i="8" s="1"/>
  <c r="T2549" i="8"/>
  <c r="M2549" i="8" s="1"/>
  <c r="T2509" i="8"/>
  <c r="M2509" i="8" s="1"/>
  <c r="T2641" i="8"/>
  <c r="M2641" i="8" s="1"/>
  <c r="T2685" i="8"/>
  <c r="M2685" i="8" s="1"/>
  <c r="T2755" i="8"/>
  <c r="M2755" i="8" s="1"/>
  <c r="T2687" i="8"/>
  <c r="M2687" i="8" s="1"/>
  <c r="N2670" i="8"/>
  <c r="M2670" i="8" s="1"/>
  <c r="N2456" i="8"/>
  <c r="M2456" i="8" s="1"/>
  <c r="N2460" i="8"/>
  <c r="M2460" i="8" s="1"/>
  <c r="N2461" i="8"/>
  <c r="M2461" i="8" s="1"/>
  <c r="N2463" i="8"/>
  <c r="M2463" i="8" s="1"/>
  <c r="N2464" i="8"/>
  <c r="M2464" i="8" s="1"/>
  <c r="N2459" i="8"/>
  <c r="M2459" i="8" s="1"/>
  <c r="N2462" i="8"/>
  <c r="M2462" i="8" s="1"/>
  <c r="N2465" i="8"/>
  <c r="M2465" i="8" s="1"/>
  <c r="N2563" i="8"/>
  <c r="M2563" i="8" s="1"/>
  <c r="N2466" i="8"/>
  <c r="M2466" i="8" s="1"/>
  <c r="N2488" i="8"/>
  <c r="M2488" i="8" s="1"/>
  <c r="N2686" i="8"/>
  <c r="M2686" i="8" s="1"/>
  <c r="N2467" i="8"/>
  <c r="M2467" i="8" s="1"/>
  <c r="N2468" i="8"/>
  <c r="M2468" i="8" s="1"/>
  <c r="N2471" i="8"/>
  <c r="M2471" i="8" s="1"/>
  <c r="N2458" i="8"/>
  <c r="M2458" i="8" s="1"/>
  <c r="N2469" i="8"/>
  <c r="M2469" i="8" s="1"/>
  <c r="N2675" i="8"/>
  <c r="M2675" i="8" s="1"/>
  <c r="N2457" i="8"/>
  <c r="M2457" i="8" s="1"/>
  <c r="N2470" i="8"/>
  <c r="M2470" i="8" s="1"/>
  <c r="P2511" i="8"/>
  <c r="M2511" i="8" s="1"/>
  <c r="P2533" i="8"/>
  <c r="M2533" i="8" s="1"/>
  <c r="P2621" i="8"/>
  <c r="M2621" i="8" s="1"/>
  <c r="P2665" i="8"/>
  <c r="M2665" i="8" s="1"/>
  <c r="P2662" i="8"/>
  <c r="M2662" i="8" s="1"/>
  <c r="P2490" i="8"/>
  <c r="M2490" i="8" s="1"/>
  <c r="P2688" i="8"/>
  <c r="M2688" i="8" s="1"/>
  <c r="P2573" i="8"/>
  <c r="M2573" i="8" s="1"/>
  <c r="P2510" i="8"/>
  <c r="M2510" i="8" s="1"/>
  <c r="P2535" i="8"/>
  <c r="M2535" i="8" s="1"/>
  <c r="P2516" i="8"/>
  <c r="M2516" i="8" s="1"/>
  <c r="P2583" i="8"/>
  <c r="M2583" i="8" s="1"/>
  <c r="P2540" i="8"/>
  <c r="M2540" i="8" s="1"/>
  <c r="P2826" i="8"/>
  <c r="M2826" i="8" s="1"/>
  <c r="P2570" i="8"/>
  <c r="M2570" i="8" s="1"/>
  <c r="P2623" i="8"/>
  <c r="M2623" i="8" s="1"/>
  <c r="P2825" i="8"/>
  <c r="M2825" i="8" s="1"/>
  <c r="P2497" i="8"/>
  <c r="M2497" i="8" s="1"/>
  <c r="P2519" i="8"/>
  <c r="M2519" i="8" s="1"/>
  <c r="P2585" i="8"/>
  <c r="M2585" i="8" s="1"/>
  <c r="P2673" i="8"/>
  <c r="M2673" i="8" s="1"/>
  <c r="P2695" i="8"/>
  <c r="M2695" i="8" s="1"/>
  <c r="P2827" i="8"/>
  <c r="M2827" i="8" s="1"/>
  <c r="P2614" i="8"/>
  <c r="M2614" i="8" s="1"/>
  <c r="P2616" i="8"/>
  <c r="M2616" i="8" s="1"/>
  <c r="P2597" i="8"/>
  <c r="M2597" i="8" s="1"/>
  <c r="P2582" i="8"/>
  <c r="M2582" i="8" s="1"/>
  <c r="P2520" i="8"/>
  <c r="M2520" i="8" s="1"/>
  <c r="P2564" i="8"/>
  <c r="M2564" i="8" s="1"/>
  <c r="P2696" i="8"/>
  <c r="M2696" i="8" s="1"/>
  <c r="P2828" i="8"/>
  <c r="M2828" i="8" s="1"/>
  <c r="P2579" i="8"/>
  <c r="M2579" i="8" s="1"/>
  <c r="P2514" i="8"/>
  <c r="M2514" i="8" s="1"/>
  <c r="P2539" i="8"/>
  <c r="M2539" i="8" s="1"/>
  <c r="P2565" i="8"/>
  <c r="M2565" i="8" s="1"/>
  <c r="P2532" i="8"/>
  <c r="M2532" i="8" s="1"/>
  <c r="P2515" i="8"/>
  <c r="M2515" i="8" s="1"/>
  <c r="P2522" i="8"/>
  <c r="M2522" i="8" s="1"/>
  <c r="P2544" i="8"/>
  <c r="M2544" i="8" s="1"/>
  <c r="P2536" i="8"/>
  <c r="M2536" i="8" s="1"/>
  <c r="P2581" i="8"/>
  <c r="M2581" i="8" s="1"/>
  <c r="P2517" i="8"/>
  <c r="M2517" i="8" s="1"/>
  <c r="P2667" i="8"/>
  <c r="M2667" i="8" s="1"/>
  <c r="P2580" i="8"/>
  <c r="M2580" i="8" s="1"/>
  <c r="P2690" i="8"/>
  <c r="M2690" i="8" s="1"/>
  <c r="P2612" i="8"/>
  <c r="M2612" i="8" s="1"/>
  <c r="P2615" i="8"/>
  <c r="M2615" i="8" s="1"/>
  <c r="P2620" i="8"/>
  <c r="M2620" i="8" s="1"/>
  <c r="P2569" i="8"/>
  <c r="M2569" i="8" s="1"/>
  <c r="M2638" i="8"/>
  <c r="M2642" i="8"/>
  <c r="U2491" i="8"/>
  <c r="M2491" i="8" s="1"/>
  <c r="U2534" i="8"/>
  <c r="M2534" i="8" s="1"/>
  <c r="M2528" i="8"/>
  <c r="M2529" i="8"/>
  <c r="M2508" i="8"/>
  <c r="M2472" i="8"/>
  <c r="U2495" i="8"/>
  <c r="M2495" i="8" s="1"/>
  <c r="U2547" i="8"/>
  <c r="M2547" i="8" s="1"/>
  <c r="U2689" i="8"/>
  <c r="M2689" i="8" s="1"/>
  <c r="M2530" i="8"/>
  <c r="M2531" i="8"/>
  <c r="U2553" i="8"/>
  <c r="M2553" i="8" s="1"/>
  <c r="U2723" i="8"/>
  <c r="M2723" i="8" s="1"/>
  <c r="U2499" i="8"/>
  <c r="M2499" i="8" s="1"/>
  <c r="U2578" i="8"/>
  <c r="M2578" i="8" s="1"/>
  <c r="U2799" i="8"/>
  <c r="M2799" i="8" s="1"/>
  <c r="U2500" i="8"/>
  <c r="M2500" i="8" s="1"/>
  <c r="U2589" i="8"/>
  <c r="M2589" i="8" s="1"/>
  <c r="U2817" i="8"/>
  <c r="M2817" i="8" s="1"/>
  <c r="M2507" i="8"/>
  <c r="M2487" i="8"/>
  <c r="M2498" i="8"/>
  <c r="M2542" i="8"/>
  <c r="U2829" i="8"/>
  <c r="M2829" i="8" s="1"/>
  <c r="U2501" i="8"/>
  <c r="M2501" i="8" s="1"/>
  <c r="U2596" i="8"/>
  <c r="M2596" i="8" s="1"/>
  <c r="U2824" i="8"/>
  <c r="M2824" i="8" s="1"/>
  <c r="M2650" i="8"/>
  <c r="M2653" i="8"/>
  <c r="M2610" i="8"/>
  <c r="M2598" i="8"/>
  <c r="M2647" i="8"/>
  <c r="M2518" i="8"/>
  <c r="M2651" i="8"/>
  <c r="M2521" i="8"/>
  <c r="M2479" i="8"/>
  <c r="M2655" i="8"/>
  <c r="M2502" i="8"/>
  <c r="M2678" i="8"/>
  <c r="M2474" i="8"/>
  <c r="M2481" i="8"/>
  <c r="M2525" i="8"/>
  <c r="M2504" i="8"/>
  <c r="M2526" i="8"/>
  <c r="M2680" i="8"/>
  <c r="M2622" i="8"/>
  <c r="M2681" i="8"/>
  <c r="J142" i="6"/>
  <c r="F85" i="31" s="1"/>
  <c r="I72" i="42"/>
  <c r="I71" i="42" s="1"/>
  <c r="I69" i="42" s="1"/>
  <c r="E85" i="42"/>
  <c r="E95" i="42"/>
  <c r="K89" i="42"/>
  <c r="K12" i="42" s="1"/>
  <c r="M12" i="42" s="1"/>
  <c r="M94" i="42"/>
  <c r="M89" i="42" s="1"/>
  <c r="F89" i="42"/>
  <c r="F12" i="42" s="1"/>
  <c r="I12" i="42" s="1"/>
  <c r="F79" i="42"/>
  <c r="F11" i="42" s="1"/>
  <c r="K79" i="42"/>
  <c r="K11" i="42" s="1"/>
  <c r="M11" i="42" s="1"/>
  <c r="M84" i="42"/>
  <c r="M79" i="42" s="1"/>
  <c r="E65" i="42"/>
  <c r="K64" i="42"/>
  <c r="K19" i="42" s="1"/>
  <c r="K9" i="42" s="1"/>
  <c r="L74" i="42"/>
  <c r="L69" i="42" s="1"/>
  <c r="K69" i="42"/>
  <c r="K10" i="42" s="1"/>
  <c r="M10" i="42" s="1"/>
  <c r="F69" i="42"/>
  <c r="F10" i="42" s="1"/>
  <c r="E75" i="42"/>
  <c r="E19" i="42"/>
  <c r="F64" i="42"/>
  <c r="L64" i="42"/>
  <c r="L19" i="42" s="1"/>
  <c r="L9" i="42" s="1"/>
  <c r="L14" i="42" s="1"/>
  <c r="M323" i="2"/>
  <c r="D38" i="31" s="1"/>
  <c r="H38" i="31" s="1"/>
  <c r="K14" i="42" l="1"/>
  <c r="M14" i="42" s="1"/>
  <c r="G85" i="31" s="1"/>
  <c r="M9" i="42"/>
  <c r="I11" i="42"/>
  <c r="F85" i="42"/>
  <c r="I10" i="42"/>
  <c r="M74" i="42"/>
  <c r="M69" i="42" s="1"/>
  <c r="F75" i="42"/>
  <c r="F19" i="42"/>
  <c r="F9" i="42" s="1"/>
  <c r="M64" i="42"/>
  <c r="M19" i="42" s="1"/>
  <c r="Z27" i="2"/>
  <c r="AA27" i="2" s="1"/>
  <c r="Z224" i="2"/>
  <c r="AA224" i="2" s="1"/>
  <c r="Z143" i="2"/>
  <c r="AA143" i="2" s="1"/>
  <c r="Z142" i="2"/>
  <c r="AA142" i="2" s="1"/>
  <c r="Z141" i="2"/>
  <c r="AA141" i="2" s="1"/>
  <c r="Z102" i="2"/>
  <c r="AA102" i="2" s="1"/>
  <c r="Z41" i="2"/>
  <c r="AA41" i="2" s="1"/>
  <c r="Z43" i="2"/>
  <c r="AA43" i="2" s="1"/>
  <c r="Z13" i="2"/>
  <c r="AA13" i="2" s="1"/>
  <c r="Z234" i="2"/>
  <c r="AA234" i="2" s="1"/>
  <c r="Z205" i="2"/>
  <c r="AA205" i="2" s="1"/>
  <c r="Z177" i="2"/>
  <c r="AA177" i="2" s="1"/>
  <c r="Z162" i="2"/>
  <c r="AA162" i="2" s="1"/>
  <c r="Z135" i="2"/>
  <c r="AA135" i="2" s="1"/>
  <c r="Z114" i="2"/>
  <c r="AA114" i="2" s="1"/>
  <c r="Z96" i="2"/>
  <c r="AA96" i="2" s="1"/>
  <c r="Z86" i="2"/>
  <c r="AA86" i="2" s="1"/>
  <c r="Z62" i="2"/>
  <c r="AA62" i="2" s="1"/>
  <c r="Z35" i="2"/>
  <c r="AA35" i="2" s="1"/>
  <c r="Z21" i="2"/>
  <c r="AA21" i="2" s="1"/>
  <c r="Z127" i="2"/>
  <c r="AA127" i="2" s="1"/>
  <c r="Z120" i="2"/>
  <c r="AA120" i="2" s="1"/>
  <c r="Z115" i="2"/>
  <c r="AA115" i="2" s="1"/>
  <c r="Z109" i="2"/>
  <c r="AA109" i="2" s="1"/>
  <c r="Z98" i="2"/>
  <c r="AA98" i="2" s="1"/>
  <c r="Z90" i="2"/>
  <c r="AA90" i="2" s="1"/>
  <c r="Z79" i="2"/>
  <c r="Z77" i="2"/>
  <c r="AA77" i="2" s="1"/>
  <c r="Z72" i="2"/>
  <c r="AA72" i="2" s="1"/>
  <c r="Z64" i="2"/>
  <c r="AA64" i="2" s="1"/>
  <c r="Z60" i="2"/>
  <c r="AA60" i="2" s="1"/>
  <c r="Z39" i="2"/>
  <c r="AA39" i="2" s="1"/>
  <c r="Z29" i="2"/>
  <c r="AA29" i="2" s="1"/>
  <c r="Z17" i="2"/>
  <c r="AA17" i="2" s="1"/>
  <c r="Z11" i="2"/>
  <c r="AA11" i="2" s="1"/>
  <c r="Z249" i="2"/>
  <c r="AA249" i="2" s="1"/>
  <c r="Z215" i="2"/>
  <c r="AA215" i="2" s="1"/>
  <c r="Z190" i="2"/>
  <c r="AA190" i="2" s="1"/>
  <c r="Z167" i="2"/>
  <c r="AA167" i="2" s="1"/>
  <c r="Z155" i="2"/>
  <c r="AA155" i="2" s="1"/>
  <c r="Z132" i="2"/>
  <c r="AA132" i="2" s="1"/>
  <c r="Z106" i="2"/>
  <c r="AA106" i="2" s="1"/>
  <c r="Z95" i="2"/>
  <c r="AA95" i="2" s="1"/>
  <c r="Z81" i="2"/>
  <c r="AA81" i="2" s="1"/>
  <c r="Z46" i="2"/>
  <c r="AA46" i="2" s="1"/>
  <c r="Z28" i="2"/>
  <c r="AA28" i="2" s="1"/>
  <c r="Z12" i="2"/>
  <c r="AA12" i="2" s="1"/>
  <c r="Z250" i="2"/>
  <c r="AA250" i="2" s="1"/>
  <c r="Z248" i="2"/>
  <c r="AA248" i="2" s="1"/>
  <c r="Z247" i="2"/>
  <c r="AA247" i="2" s="1"/>
  <c r="Z246" i="2"/>
  <c r="AA246" i="2" s="1"/>
  <c r="Z245" i="2"/>
  <c r="AA245" i="2" s="1"/>
  <c r="Z244" i="2"/>
  <c r="AA244" i="2" s="1"/>
  <c r="Z243" i="2"/>
  <c r="AA243" i="2" s="1"/>
  <c r="Z242" i="2"/>
  <c r="AA242" i="2" s="1"/>
  <c r="Z241" i="2"/>
  <c r="AA241" i="2" s="1"/>
  <c r="Z240" i="2"/>
  <c r="AA240" i="2" s="1"/>
  <c r="Z239" i="2"/>
  <c r="AA239" i="2" s="1"/>
  <c r="Z238" i="2"/>
  <c r="AA238" i="2" s="1"/>
  <c r="Z237" i="2"/>
  <c r="AA237" i="2" s="1"/>
  <c r="Z236" i="2"/>
  <c r="AA236" i="2" s="1"/>
  <c r="Z235" i="2"/>
  <c r="Z233" i="2"/>
  <c r="AA233" i="2" s="1"/>
  <c r="Z232" i="2"/>
  <c r="AA232" i="2" s="1"/>
  <c r="Z231" i="2"/>
  <c r="Z230" i="2"/>
  <c r="AA230" i="2" s="1"/>
  <c r="Z229" i="2"/>
  <c r="AA229" i="2" s="1"/>
  <c r="Z228" i="2"/>
  <c r="AA228" i="2" s="1"/>
  <c r="Z227" i="2"/>
  <c r="AA227" i="2" s="1"/>
  <c r="Z226" i="2"/>
  <c r="AA226" i="2" s="1"/>
  <c r="Z225" i="2"/>
  <c r="AA225" i="2" s="1"/>
  <c r="Z223" i="2"/>
  <c r="AA223" i="2" s="1"/>
  <c r="Z222" i="2"/>
  <c r="AA222" i="2" s="1"/>
  <c r="Z221" i="2"/>
  <c r="AA221" i="2" s="1"/>
  <c r="Z220" i="2"/>
  <c r="AA220" i="2" s="1"/>
  <c r="Z219" i="2"/>
  <c r="AA219" i="2" s="1"/>
  <c r="Z218" i="2"/>
  <c r="AA218" i="2" s="1"/>
  <c r="Z217" i="2"/>
  <c r="AA217" i="2" s="1"/>
  <c r="Z216" i="2"/>
  <c r="AA216" i="2" s="1"/>
  <c r="Z214" i="2"/>
  <c r="AA214" i="2" s="1"/>
  <c r="Z213" i="2"/>
  <c r="AA213" i="2" s="1"/>
  <c r="Z212" i="2"/>
  <c r="AA212" i="2" s="1"/>
  <c r="Z211" i="2"/>
  <c r="AA211" i="2" s="1"/>
  <c r="Z210" i="2"/>
  <c r="AA210" i="2" s="1"/>
  <c r="Z209" i="2"/>
  <c r="AA209" i="2" s="1"/>
  <c r="Z208" i="2"/>
  <c r="AA208" i="2" s="1"/>
  <c r="Z207" i="2"/>
  <c r="AA207" i="2" s="1"/>
  <c r="Z206" i="2"/>
  <c r="AA206" i="2" s="1"/>
  <c r="Z204" i="2"/>
  <c r="AA204" i="2" s="1"/>
  <c r="Z203" i="2"/>
  <c r="AA203" i="2" s="1"/>
  <c r="Z202" i="2"/>
  <c r="AA202" i="2" s="1"/>
  <c r="Z201" i="2"/>
  <c r="AA201" i="2" s="1"/>
  <c r="Z200" i="2"/>
  <c r="AA200" i="2" s="1"/>
  <c r="Z199" i="2"/>
  <c r="AA199" i="2" s="1"/>
  <c r="Z198" i="2"/>
  <c r="AA198" i="2" s="1"/>
  <c r="Z197" i="2"/>
  <c r="AA197" i="2" s="1"/>
  <c r="Z196" i="2"/>
  <c r="AA196" i="2" s="1"/>
  <c r="Z195" i="2"/>
  <c r="AA195" i="2" s="1"/>
  <c r="Z194" i="2"/>
  <c r="AA194" i="2" s="1"/>
  <c r="Z193" i="2"/>
  <c r="AA193" i="2" s="1"/>
  <c r="Z192" i="2"/>
  <c r="AA192" i="2" s="1"/>
  <c r="Z191" i="2"/>
  <c r="AA191" i="2" s="1"/>
  <c r="Z189" i="2"/>
  <c r="AA189" i="2" s="1"/>
  <c r="Z188" i="2"/>
  <c r="AA188" i="2" s="1"/>
  <c r="Z187" i="2"/>
  <c r="AA187" i="2" s="1"/>
  <c r="Z186" i="2"/>
  <c r="AA186" i="2" s="1"/>
  <c r="Z185" i="2"/>
  <c r="AA185" i="2" s="1"/>
  <c r="Z184" i="2"/>
  <c r="AA184" i="2" s="1"/>
  <c r="Z183" i="2"/>
  <c r="AA183" i="2" s="1"/>
  <c r="Z182" i="2"/>
  <c r="AA182" i="2" s="1"/>
  <c r="Z181" i="2"/>
  <c r="AA181" i="2" s="1"/>
  <c r="Z180" i="2"/>
  <c r="AA180" i="2" s="1"/>
  <c r="Z179" i="2"/>
  <c r="AA179" i="2" s="1"/>
  <c r="Z178" i="2"/>
  <c r="AA178" i="2" s="1"/>
  <c r="Z176" i="2"/>
  <c r="AA176" i="2" s="1"/>
  <c r="Z175" i="2"/>
  <c r="AA175" i="2" s="1"/>
  <c r="Z174" i="2"/>
  <c r="AA174" i="2" s="1"/>
  <c r="Z173" i="2"/>
  <c r="AA173" i="2" s="1"/>
  <c r="Z172" i="2"/>
  <c r="AA172" i="2" s="1"/>
  <c r="Z171" i="2"/>
  <c r="AA171" i="2" s="1"/>
  <c r="Z170" i="2"/>
  <c r="AA170" i="2" s="1"/>
  <c r="Z169" i="2"/>
  <c r="AA169" i="2" s="1"/>
  <c r="Z168" i="2"/>
  <c r="AA168" i="2" s="1"/>
  <c r="Z166" i="2"/>
  <c r="AA166" i="2" s="1"/>
  <c r="Z165" i="2"/>
  <c r="AA165" i="2" s="1"/>
  <c r="Z164" i="2"/>
  <c r="AA164" i="2" s="1"/>
  <c r="Z163" i="2"/>
  <c r="AA163" i="2" s="1"/>
  <c r="Z161" i="2"/>
  <c r="AA161" i="2" s="1"/>
  <c r="Z160" i="2"/>
  <c r="AA160" i="2" s="1"/>
  <c r="Z159" i="2"/>
  <c r="AA159" i="2" s="1"/>
  <c r="Z158" i="2"/>
  <c r="Z157" i="2"/>
  <c r="AA157" i="2" s="1"/>
  <c r="Z156" i="2"/>
  <c r="AA156" i="2" s="1"/>
  <c r="Z154" i="2"/>
  <c r="AA154" i="2" s="1"/>
  <c r="Z153" i="2"/>
  <c r="AA153" i="2" s="1"/>
  <c r="Z152" i="2"/>
  <c r="AA152" i="2" s="1"/>
  <c r="Z151" i="2"/>
  <c r="AA151" i="2" s="1"/>
  <c r="Z150" i="2"/>
  <c r="AA150" i="2" s="1"/>
  <c r="Z149" i="2"/>
  <c r="AA149" i="2" s="1"/>
  <c r="Z148" i="2"/>
  <c r="AA148" i="2" s="1"/>
  <c r="Z147" i="2"/>
  <c r="AA147" i="2" s="1"/>
  <c r="Z146" i="2"/>
  <c r="AA146" i="2" s="1"/>
  <c r="Z145" i="2"/>
  <c r="AA145" i="2" s="1"/>
  <c r="Z144" i="2"/>
  <c r="AA144" i="2" s="1"/>
  <c r="Z140" i="2"/>
  <c r="AA140" i="2" s="1"/>
  <c r="Z139" i="2"/>
  <c r="AA139" i="2" s="1"/>
  <c r="Z138" i="2"/>
  <c r="AA138" i="2" s="1"/>
  <c r="Z137" i="2"/>
  <c r="AA137" i="2" s="1"/>
  <c r="Z136" i="2"/>
  <c r="AA136" i="2" s="1"/>
  <c r="Z134" i="2"/>
  <c r="AA134" i="2" s="1"/>
  <c r="Z133" i="2"/>
  <c r="AA133" i="2" s="1"/>
  <c r="Z131" i="2"/>
  <c r="AA131" i="2" s="1"/>
  <c r="Z130" i="2"/>
  <c r="AA130" i="2" s="1"/>
  <c r="Z129" i="2"/>
  <c r="AA129" i="2" s="1"/>
  <c r="Z128" i="2"/>
  <c r="AA128" i="2" s="1"/>
  <c r="Z126" i="2"/>
  <c r="AA126" i="2" s="1"/>
  <c r="Z125" i="2"/>
  <c r="AA125" i="2" s="1"/>
  <c r="Z124" i="2"/>
  <c r="AA124" i="2" s="1"/>
  <c r="Z123" i="2"/>
  <c r="AA123" i="2" s="1"/>
  <c r="Z122" i="2"/>
  <c r="AA122" i="2" s="1"/>
  <c r="Z121" i="2"/>
  <c r="AA121" i="2" s="1"/>
  <c r="Z119" i="2"/>
  <c r="AA119" i="2" s="1"/>
  <c r="Z118" i="2"/>
  <c r="AA118" i="2" s="1"/>
  <c r="Z117" i="2"/>
  <c r="AA117" i="2" s="1"/>
  <c r="Z116" i="2"/>
  <c r="AA116" i="2" s="1"/>
  <c r="Z113" i="2"/>
  <c r="AA113" i="2" s="1"/>
  <c r="Z112" i="2"/>
  <c r="AA112" i="2" s="1"/>
  <c r="Z111" i="2"/>
  <c r="AA111" i="2" s="1"/>
  <c r="Z110" i="2"/>
  <c r="AA110" i="2" s="1"/>
  <c r="Z108" i="2"/>
  <c r="AA108" i="2" s="1"/>
  <c r="Z107" i="2"/>
  <c r="AA107" i="2" s="1"/>
  <c r="Z105" i="2"/>
  <c r="AA105" i="2" s="1"/>
  <c r="Z104" i="2"/>
  <c r="AA104" i="2" s="1"/>
  <c r="Z103" i="2"/>
  <c r="AA103" i="2" s="1"/>
  <c r="Z101" i="2"/>
  <c r="AA101" i="2" s="1"/>
  <c r="Z100" i="2"/>
  <c r="AA100" i="2" s="1"/>
  <c r="Z99" i="2"/>
  <c r="AA99" i="2" s="1"/>
  <c r="Z97" i="2"/>
  <c r="AA97" i="2" s="1"/>
  <c r="Z94" i="2"/>
  <c r="AA94" i="2" s="1"/>
  <c r="Z93" i="2"/>
  <c r="AA93" i="2" s="1"/>
  <c r="Z92" i="2"/>
  <c r="AA92" i="2" s="1"/>
  <c r="Z91" i="2"/>
  <c r="Z89" i="2"/>
  <c r="Z88" i="2"/>
  <c r="AA88" i="2" s="1"/>
  <c r="Z87" i="2"/>
  <c r="AA87" i="2" s="1"/>
  <c r="Z85" i="2"/>
  <c r="AA85" i="2" s="1"/>
  <c r="Z84" i="2"/>
  <c r="AA84" i="2" s="1"/>
  <c r="Z83" i="2"/>
  <c r="AA83" i="2" s="1"/>
  <c r="Z82" i="2"/>
  <c r="AA82" i="2" s="1"/>
  <c r="Z80" i="2"/>
  <c r="AA80" i="2" s="1"/>
  <c r="Z78" i="2"/>
  <c r="AA78" i="2" s="1"/>
  <c r="Z76" i="2"/>
  <c r="AA76" i="2" s="1"/>
  <c r="Z75" i="2"/>
  <c r="AA75" i="2" s="1"/>
  <c r="Z74" i="2"/>
  <c r="AA74" i="2" s="1"/>
  <c r="Z73" i="2"/>
  <c r="AA73" i="2" s="1"/>
  <c r="Z71" i="2"/>
  <c r="AA71" i="2" s="1"/>
  <c r="Z70" i="2"/>
  <c r="AA70" i="2" s="1"/>
  <c r="Z69" i="2"/>
  <c r="AA69" i="2" s="1"/>
  <c r="Z68" i="2"/>
  <c r="AA68" i="2" s="1"/>
  <c r="Z67" i="2"/>
  <c r="AA67" i="2" s="1"/>
  <c r="Z66" i="2"/>
  <c r="AA66" i="2" s="1"/>
  <c r="Z65" i="2"/>
  <c r="AA65" i="2" s="1"/>
  <c r="Z63" i="2"/>
  <c r="AA63" i="2" s="1"/>
  <c r="Z61" i="2"/>
  <c r="AA61" i="2" s="1"/>
  <c r="Z59" i="2"/>
  <c r="AA59" i="2" s="1"/>
  <c r="Z58" i="2"/>
  <c r="AA58" i="2" s="1"/>
  <c r="Z57" i="2"/>
  <c r="AA57" i="2" s="1"/>
  <c r="Z56" i="2"/>
  <c r="AA56" i="2" s="1"/>
  <c r="Z55" i="2"/>
  <c r="AA55" i="2" s="1"/>
  <c r="Z54" i="2"/>
  <c r="AA54" i="2" s="1"/>
  <c r="Z53" i="2"/>
  <c r="AA53" i="2" s="1"/>
  <c r="Z52" i="2"/>
  <c r="AA52" i="2" s="1"/>
  <c r="Z51" i="2"/>
  <c r="AA51" i="2" s="1"/>
  <c r="Z50" i="2"/>
  <c r="AA50" i="2" s="1"/>
  <c r="Z49" i="2"/>
  <c r="AA49" i="2" s="1"/>
  <c r="Z48" i="2"/>
  <c r="Z47" i="2"/>
  <c r="AA47" i="2" s="1"/>
  <c r="Z45" i="2"/>
  <c r="Z44" i="2"/>
  <c r="AA44" i="2" s="1"/>
  <c r="Z42" i="2"/>
  <c r="AA42" i="2" s="1"/>
  <c r="Z40" i="2"/>
  <c r="AA40" i="2" s="1"/>
  <c r="Z38" i="2"/>
  <c r="AA38" i="2" s="1"/>
  <c r="Z37" i="2"/>
  <c r="AA37" i="2" s="1"/>
  <c r="Z36" i="2"/>
  <c r="AA36" i="2" s="1"/>
  <c r="Z34" i="2"/>
  <c r="AA34" i="2" s="1"/>
  <c r="Z33" i="2"/>
  <c r="AA33" i="2" s="1"/>
  <c r="Z32" i="2"/>
  <c r="AA32" i="2" s="1"/>
  <c r="Z31" i="2"/>
  <c r="AA31" i="2" s="1"/>
  <c r="Z30" i="2"/>
  <c r="AA30" i="2" s="1"/>
  <c r="Z26" i="2"/>
  <c r="AA26" i="2" s="1"/>
  <c r="Z25" i="2"/>
  <c r="AA25" i="2" s="1"/>
  <c r="Z24" i="2"/>
  <c r="AA24" i="2" s="1"/>
  <c r="Z23" i="2"/>
  <c r="AA23" i="2" s="1"/>
  <c r="Z22" i="2"/>
  <c r="AA22" i="2" s="1"/>
  <c r="Z20" i="2"/>
  <c r="AA20" i="2" s="1"/>
  <c r="Z19" i="2"/>
  <c r="AA19" i="2" s="1"/>
  <c r="Z18" i="2"/>
  <c r="AA18" i="2" s="1"/>
  <c r="Z16" i="2"/>
  <c r="AA16" i="2" s="1"/>
  <c r="Z15" i="2"/>
  <c r="AA15" i="2" s="1"/>
  <c r="Z14" i="2"/>
  <c r="AA14" i="2" s="1"/>
  <c r="Z10" i="2"/>
  <c r="AA10" i="2" s="1"/>
  <c r="V337" i="1" l="1"/>
  <c r="V339" i="1" s="1"/>
  <c r="D85" i="31" s="1"/>
  <c r="F65" i="42"/>
  <c r="E1026" i="8"/>
  <c r="E1100" i="8"/>
  <c r="E1099" i="8"/>
  <c r="E1097" i="8"/>
  <c r="E1096" i="8"/>
  <c r="E1095" i="8"/>
  <c r="E1094" i="8"/>
  <c r="E1093" i="8"/>
  <c r="E1092" i="8"/>
  <c r="E1078" i="8"/>
  <c r="E1077" i="8"/>
  <c r="E1075" i="8"/>
  <c r="E1074" i="8"/>
  <c r="E1073" i="8"/>
  <c r="E1072" i="8"/>
  <c r="E1071" i="8"/>
  <c r="E1070" i="8"/>
  <c r="E1060" i="8"/>
  <c r="E1059" i="8"/>
  <c r="E1056" i="8"/>
  <c r="E1055" i="8"/>
  <c r="E1054" i="8"/>
  <c r="E1052" i="8"/>
  <c r="E1050" i="8"/>
  <c r="E1049" i="8"/>
  <c r="E1048" i="8"/>
  <c r="E1037" i="8"/>
  <c r="E1034" i="8"/>
  <c r="E1033" i="8"/>
  <c r="E1032" i="8"/>
  <c r="E1031" i="8"/>
  <c r="E1030" i="8"/>
  <c r="E1029" i="8"/>
  <c r="E1028" i="8"/>
  <c r="E1027" i="8"/>
  <c r="E1111" i="8"/>
  <c r="E1107" i="8"/>
  <c r="E1104" i="8"/>
  <c r="E1103" i="8"/>
  <c r="E1112" i="8"/>
  <c r="E1108" i="8"/>
  <c r="E1200" i="8"/>
  <c r="E1196" i="8"/>
  <c r="E1192" i="8"/>
  <c r="E1188" i="8"/>
  <c r="E1184" i="8"/>
  <c r="E1180" i="8"/>
  <c r="E1176" i="8"/>
  <c r="E1172" i="8"/>
  <c r="E1168" i="8"/>
  <c r="E1164" i="8"/>
  <c r="E1160" i="8"/>
  <c r="E1156" i="8"/>
  <c r="E1152" i="8"/>
  <c r="E1148" i="8"/>
  <c r="E1226" i="8"/>
  <c r="E1276" i="8"/>
  <c r="E1272" i="8"/>
  <c r="E1268" i="8"/>
  <c r="E1264" i="8"/>
  <c r="E1260" i="8"/>
  <c r="E1256" i="8"/>
  <c r="E1252" i="8"/>
  <c r="E1248" i="8"/>
  <c r="E1244" i="8"/>
  <c r="E1240" i="8"/>
  <c r="E1236" i="8"/>
  <c r="E1232" i="8"/>
  <c r="E1228" i="8"/>
  <c r="E1224" i="8"/>
  <c r="E1220" i="8"/>
  <c r="E1216" i="8"/>
  <c r="E1212" i="8"/>
  <c r="E1469" i="8"/>
  <c r="E1465" i="8"/>
  <c r="E1461" i="8"/>
  <c r="E1457" i="8"/>
  <c r="E1453" i="8"/>
  <c r="E1449" i="8"/>
  <c r="E1518" i="8"/>
  <c r="E1514" i="8"/>
  <c r="E1510" i="8"/>
  <c r="E1506" i="8"/>
  <c r="E1502" i="8"/>
  <c r="E1498" i="8"/>
  <c r="E1494" i="8"/>
  <c r="E1490" i="8"/>
  <c r="E1486" i="8"/>
  <c r="E1482" i="8"/>
  <c r="E1569" i="8"/>
  <c r="E1565" i="8"/>
  <c r="E1561" i="8"/>
  <c r="E1557" i="8"/>
  <c r="E1618" i="8"/>
  <c r="E1614" i="8"/>
  <c r="E1610" i="8"/>
  <c r="E1738" i="8"/>
  <c r="E1734" i="8"/>
  <c r="E1730" i="8"/>
  <c r="E1726" i="8"/>
  <c r="E1722" i="8"/>
  <c r="E1718" i="8"/>
  <c r="E1714" i="8"/>
  <c r="E1710" i="8"/>
  <c r="E2447" i="8"/>
  <c r="E2444" i="8"/>
  <c r="E2442" i="8"/>
  <c r="E2440" i="8"/>
  <c r="E2439" i="8"/>
  <c r="E2438" i="8"/>
  <c r="E2437" i="8"/>
  <c r="E2436" i="8"/>
  <c r="E1025" i="8"/>
  <c r="E1024" i="8"/>
  <c r="E1009" i="8"/>
  <c r="E1008" i="8"/>
  <c r="E1007" i="8"/>
  <c r="E1006" i="8"/>
  <c r="E1005" i="8"/>
  <c r="E1004" i="8"/>
  <c r="E1003" i="8"/>
  <c r="E1002" i="8"/>
  <c r="E987" i="8"/>
  <c r="E986" i="8"/>
  <c r="E985" i="8"/>
  <c r="E984" i="8"/>
  <c r="E983" i="8"/>
  <c r="E982" i="8"/>
  <c r="E981" i="8"/>
  <c r="E980" i="8"/>
  <c r="E970" i="8"/>
  <c r="E964" i="8"/>
  <c r="E962" i="8"/>
  <c r="E961" i="8"/>
  <c r="E960" i="8"/>
  <c r="E959" i="8"/>
  <c r="E958" i="8"/>
  <c r="E948" i="8"/>
  <c r="E947" i="8"/>
  <c r="E942" i="8"/>
  <c r="E940" i="8"/>
  <c r="E939" i="8"/>
  <c r="E938" i="8"/>
  <c r="E937" i="8"/>
  <c r="E936" i="8"/>
  <c r="E926" i="8"/>
  <c r="E925" i="8"/>
  <c r="E921" i="8"/>
  <c r="E920" i="8"/>
  <c r="E919" i="8"/>
  <c r="E918" i="8"/>
  <c r="E917" i="8"/>
  <c r="E916" i="8"/>
  <c r="E915" i="8"/>
  <c r="E914" i="8"/>
  <c r="E903" i="8"/>
  <c r="E899" i="8"/>
  <c r="E898" i="8"/>
  <c r="E897" i="8"/>
  <c r="E896" i="8"/>
  <c r="E895" i="8"/>
  <c r="E894" i="8"/>
  <c r="E893" i="8"/>
  <c r="E892" i="8"/>
  <c r="E877" i="8"/>
  <c r="E876" i="8"/>
  <c r="E875" i="8"/>
  <c r="E874" i="8"/>
  <c r="E873" i="8"/>
  <c r="E872" i="8"/>
  <c r="E871" i="8"/>
  <c r="E870" i="8"/>
  <c r="E854" i="8"/>
  <c r="E853" i="8"/>
  <c r="E852" i="8"/>
  <c r="E851" i="8"/>
  <c r="E850" i="8"/>
  <c r="E849" i="8"/>
  <c r="E848" i="8"/>
  <c r="E837" i="8"/>
  <c r="E832" i="8"/>
  <c r="E830" i="8"/>
  <c r="E829" i="8"/>
  <c r="E828" i="8"/>
  <c r="E827" i="8"/>
  <c r="E826" i="8"/>
  <c r="E816" i="8"/>
  <c r="E815" i="8"/>
  <c r="E811" i="8"/>
  <c r="E810" i="8"/>
  <c r="E809" i="8"/>
  <c r="E808" i="8"/>
  <c r="E807" i="8"/>
  <c r="E806" i="8"/>
  <c r="E804" i="8"/>
  <c r="E793" i="8"/>
  <c r="E789" i="8"/>
  <c r="E788" i="8"/>
  <c r="E787" i="8"/>
  <c r="E786" i="8"/>
  <c r="E785" i="8"/>
  <c r="E784" i="8"/>
  <c r="E783" i="8"/>
  <c r="E782" i="8"/>
  <c r="E767" i="8"/>
  <c r="E766" i="8"/>
  <c r="E765" i="8"/>
  <c r="E764" i="8"/>
  <c r="E763" i="8"/>
  <c r="E762" i="8"/>
  <c r="E761" i="8"/>
  <c r="E760" i="8"/>
  <c r="E745" i="8"/>
  <c r="E744" i="8"/>
  <c r="E743" i="8"/>
  <c r="E742" i="8"/>
  <c r="E741" i="8"/>
  <c r="E740" i="8"/>
  <c r="E739" i="8"/>
  <c r="E738" i="8"/>
  <c r="E728" i="8"/>
  <c r="E722" i="8"/>
  <c r="E720" i="8"/>
  <c r="E719" i="8"/>
  <c r="E718" i="8"/>
  <c r="E717" i="8"/>
  <c r="E716" i="8"/>
  <c r="E706" i="8"/>
  <c r="E705" i="8"/>
  <c r="E700" i="8"/>
  <c r="E698" i="8"/>
  <c r="E697" i="8"/>
  <c r="E696" i="8"/>
  <c r="E695" i="8"/>
  <c r="E694" i="8"/>
  <c r="E684" i="8"/>
  <c r="E683" i="8"/>
  <c r="E679" i="8"/>
  <c r="E678" i="8"/>
  <c r="E677" i="8"/>
  <c r="E676" i="8"/>
  <c r="E675" i="8"/>
  <c r="E674" i="8"/>
  <c r="E673" i="8"/>
  <c r="E672" i="8"/>
  <c r="E661" i="8"/>
  <c r="E657" i="8"/>
  <c r="E656" i="8"/>
  <c r="E655" i="8"/>
  <c r="E654" i="8"/>
  <c r="E653" i="8"/>
  <c r="E652" i="8"/>
  <c r="E651" i="8"/>
  <c r="E650" i="8"/>
  <c r="E635" i="8"/>
  <c r="E634" i="8"/>
  <c r="E633" i="8"/>
  <c r="E632" i="8"/>
  <c r="E631" i="8"/>
  <c r="E630" i="8"/>
  <c r="E629" i="8"/>
  <c r="E628" i="8"/>
  <c r="E612" i="8"/>
  <c r="E611" i="8"/>
  <c r="E610" i="8"/>
  <c r="E609" i="8"/>
  <c r="E608" i="8"/>
  <c r="E607" i="8"/>
  <c r="E606" i="8"/>
  <c r="E596" i="8"/>
  <c r="E595" i="8"/>
  <c r="E590" i="8"/>
  <c r="E589" i="8"/>
  <c r="E588" i="8"/>
  <c r="E587" i="8"/>
  <c r="E586" i="8"/>
  <c r="E584" i="8"/>
  <c r="E573" i="8"/>
  <c r="E569" i="8"/>
  <c r="E568" i="8"/>
  <c r="E567" i="8"/>
  <c r="E566" i="8"/>
  <c r="E565" i="8"/>
  <c r="E564" i="8"/>
  <c r="E563" i="8"/>
  <c r="E562" i="8"/>
  <c r="E551" i="8"/>
  <c r="E547" i="8"/>
  <c r="E546" i="8"/>
  <c r="E545" i="8"/>
  <c r="E544" i="8"/>
  <c r="E543" i="8"/>
  <c r="E542" i="8"/>
  <c r="E541" i="8"/>
  <c r="E540" i="8"/>
  <c r="E525" i="8"/>
  <c r="E524" i="8"/>
  <c r="E523" i="8"/>
  <c r="E522" i="8"/>
  <c r="E521" i="8"/>
  <c r="E520" i="8"/>
  <c r="E519" i="8"/>
  <c r="E518" i="8"/>
  <c r="E508" i="8"/>
  <c r="E507" i="8"/>
  <c r="E502" i="8"/>
  <c r="E501" i="8"/>
  <c r="E500" i="8"/>
  <c r="E499" i="8"/>
  <c r="E498" i="8"/>
  <c r="E497" i="8"/>
  <c r="E496" i="8"/>
  <c r="E486" i="8"/>
  <c r="E485" i="8"/>
  <c r="E481" i="8"/>
  <c r="E480" i="8"/>
  <c r="E479" i="8"/>
  <c r="E478" i="8"/>
  <c r="E477" i="8"/>
  <c r="E476" i="8"/>
  <c r="E475" i="8"/>
  <c r="E464" i="8"/>
  <c r="E459" i="8"/>
  <c r="E458" i="8"/>
  <c r="E457" i="8"/>
  <c r="E456" i="8"/>
  <c r="E455" i="8"/>
  <c r="E454" i="8"/>
  <c r="E453" i="8"/>
  <c r="E452" i="8"/>
  <c r="E437" i="8"/>
  <c r="E436" i="8"/>
  <c r="E435" i="8"/>
  <c r="E434" i="8"/>
  <c r="E433" i="8"/>
  <c r="E432" i="8"/>
  <c r="E431" i="8"/>
  <c r="E430" i="8"/>
  <c r="E420" i="8"/>
  <c r="E414" i="8"/>
  <c r="E413" i="8"/>
  <c r="E412" i="8"/>
  <c r="E411" i="8"/>
  <c r="E410" i="8"/>
  <c r="E409" i="8"/>
  <c r="E408" i="8"/>
  <c r="E398" i="8"/>
  <c r="E397" i="8"/>
  <c r="E393" i="8"/>
  <c r="E392" i="8"/>
  <c r="E391" i="8"/>
  <c r="E390" i="8"/>
  <c r="E389" i="8"/>
  <c r="E388" i="8"/>
  <c r="E387" i="8"/>
  <c r="E386" i="8"/>
  <c r="E375" i="8"/>
  <c r="E371" i="8"/>
  <c r="E370" i="8"/>
  <c r="E369" i="8"/>
  <c r="E368" i="8"/>
  <c r="E367" i="8"/>
  <c r="E366" i="8"/>
  <c r="E365" i="8"/>
  <c r="E364" i="8"/>
  <c r="E349" i="8"/>
  <c r="E348" i="8"/>
  <c r="E347" i="8"/>
  <c r="E346" i="8"/>
  <c r="E345" i="8"/>
  <c r="E344" i="8"/>
  <c r="E343" i="8"/>
  <c r="E342" i="8"/>
  <c r="E331" i="8"/>
  <c r="E326" i="8"/>
  <c r="E325" i="8"/>
  <c r="E324" i="8"/>
  <c r="E323" i="8"/>
  <c r="E322" i="8"/>
  <c r="E321" i="8"/>
  <c r="E320" i="8"/>
  <c r="E310" i="8"/>
  <c r="E309" i="8"/>
  <c r="E305" i="8"/>
  <c r="E304" i="8"/>
  <c r="E303" i="8"/>
  <c r="E302" i="8"/>
  <c r="E301" i="8"/>
  <c r="E300" i="8"/>
  <c r="E299" i="8"/>
  <c r="E298" i="8"/>
  <c r="E283" i="8"/>
  <c r="E282" i="8"/>
  <c r="E281" i="8"/>
  <c r="E280" i="8"/>
  <c r="E279" i="8"/>
  <c r="E278" i="8"/>
  <c r="E277" i="8"/>
  <c r="E276" i="8"/>
  <c r="E260" i="8"/>
  <c r="E259" i="8"/>
  <c r="E258" i="8"/>
  <c r="E257" i="8"/>
  <c r="E256" i="8"/>
  <c r="E255" i="8"/>
  <c r="E254" i="8"/>
  <c r="E244" i="8"/>
  <c r="E243" i="8"/>
  <c r="E238" i="8"/>
  <c r="E237" i="8"/>
  <c r="E236" i="8"/>
  <c r="E235" i="8"/>
  <c r="E234" i="8"/>
  <c r="E233" i="8"/>
  <c r="E232" i="8"/>
  <c r="E221" i="8"/>
  <c r="E217" i="8"/>
  <c r="E216" i="8"/>
  <c r="E215" i="8"/>
  <c r="E214" i="8"/>
  <c r="E213" i="8"/>
  <c r="E212" i="8"/>
  <c r="E211" i="8"/>
  <c r="E210" i="8"/>
  <c r="E195" i="8"/>
  <c r="E194" i="8"/>
  <c r="E193" i="8"/>
  <c r="E192" i="8"/>
  <c r="E191" i="8"/>
  <c r="E190" i="8"/>
  <c r="E189" i="8"/>
  <c r="E188" i="8"/>
  <c r="E178" i="8"/>
  <c r="E172" i="8"/>
  <c r="E171" i="8"/>
  <c r="E170" i="8"/>
  <c r="E169" i="8"/>
  <c r="E168" i="8"/>
  <c r="E167" i="8"/>
  <c r="E166" i="8"/>
  <c r="E156" i="8"/>
  <c r="E155" i="8"/>
  <c r="E151" i="8"/>
  <c r="E150" i="8"/>
  <c r="E149" i="8"/>
  <c r="E148" i="8"/>
  <c r="E147" i="8"/>
  <c r="E146" i="8"/>
  <c r="E145" i="8"/>
  <c r="E144" i="8"/>
  <c r="E133" i="8"/>
  <c r="E129" i="8"/>
  <c r="E128" i="8"/>
  <c r="E127" i="8"/>
  <c r="E126" i="8"/>
  <c r="E125" i="8"/>
  <c r="E124" i="8"/>
  <c r="E123" i="8"/>
  <c r="E122" i="8"/>
  <c r="E107" i="8"/>
  <c r="E106" i="8"/>
  <c r="E105" i="8"/>
  <c r="E104" i="8"/>
  <c r="E103" i="8"/>
  <c r="E102" i="8"/>
  <c r="E101" i="8"/>
  <c r="E100" i="8"/>
  <c r="E90" i="8"/>
  <c r="E89" i="8"/>
  <c r="E84" i="8"/>
  <c r="E83" i="8"/>
  <c r="E82" i="8"/>
  <c r="E81" i="8"/>
  <c r="E80" i="8"/>
  <c r="E79" i="8"/>
  <c r="E78" i="8"/>
  <c r="E66" i="8"/>
  <c r="E65" i="8"/>
  <c r="E58" i="8"/>
  <c r="E57" i="8"/>
  <c r="E56" i="8"/>
  <c r="E55" i="8"/>
  <c r="G54" i="8"/>
  <c r="E50" i="8"/>
  <c r="E49" i="8"/>
  <c r="E48" i="8"/>
  <c r="T6" i="1"/>
  <c r="S336" i="1"/>
  <c r="T336" i="1" s="1"/>
  <c r="S335" i="1"/>
  <c r="T335" i="1" s="1"/>
  <c r="S334" i="1"/>
  <c r="T334" i="1" s="1"/>
  <c r="S333" i="1"/>
  <c r="T333" i="1" s="1"/>
  <c r="S332" i="1"/>
  <c r="T332" i="1" s="1"/>
  <c r="S331" i="1"/>
  <c r="T331" i="1" s="1"/>
  <c r="S330" i="1"/>
  <c r="T330" i="1" s="1"/>
  <c r="S329" i="1"/>
  <c r="T329" i="1" s="1"/>
  <c r="S328" i="1"/>
  <c r="T328" i="1" s="1"/>
  <c r="E9" i="8"/>
  <c r="E10" i="8"/>
  <c r="E19" i="8"/>
  <c r="E27" i="8"/>
  <c r="E42" i="8"/>
  <c r="E43" i="8"/>
  <c r="E44" i="8"/>
  <c r="E45" i="8"/>
  <c r="E46" i="8"/>
  <c r="E47" i="8"/>
  <c r="E51" i="8"/>
  <c r="E52" i="8"/>
  <c r="E53" i="8"/>
  <c r="E59" i="8"/>
  <c r="E60" i="8"/>
  <c r="E61" i="8"/>
  <c r="E62" i="8"/>
  <c r="E63" i="8"/>
  <c r="E64" i="8"/>
  <c r="E67" i="8"/>
  <c r="E68" i="8"/>
  <c r="E69" i="8"/>
  <c r="E70" i="8"/>
  <c r="E71" i="8"/>
  <c r="E72" i="8"/>
  <c r="E73" i="8"/>
  <c r="E74" i="8"/>
  <c r="E75" i="8"/>
  <c r="E76" i="8"/>
  <c r="E77" i="8"/>
  <c r="E85" i="8"/>
  <c r="E86" i="8"/>
  <c r="E87" i="8"/>
  <c r="E88" i="8"/>
  <c r="E91" i="8"/>
  <c r="E92" i="8"/>
  <c r="E93" i="8"/>
  <c r="E94" i="8"/>
  <c r="E95" i="8"/>
  <c r="E96" i="8"/>
  <c r="E97" i="8"/>
  <c r="E98" i="8"/>
  <c r="E99" i="8"/>
  <c r="E108" i="8"/>
  <c r="E109" i="8"/>
  <c r="E110" i="8"/>
  <c r="E111" i="8"/>
  <c r="E112" i="8"/>
  <c r="E113" i="8"/>
  <c r="E114" i="8"/>
  <c r="E115" i="8"/>
  <c r="E116" i="8"/>
  <c r="E117" i="8"/>
  <c r="E118" i="8"/>
  <c r="E119" i="8"/>
  <c r="E120" i="8"/>
  <c r="E121" i="8"/>
  <c r="E130" i="8"/>
  <c r="E131" i="8"/>
  <c r="E132" i="8"/>
  <c r="E134" i="8"/>
  <c r="E135" i="8"/>
  <c r="E136" i="8"/>
  <c r="E137" i="8"/>
  <c r="E138" i="8"/>
  <c r="E139" i="8"/>
  <c r="E140" i="8"/>
  <c r="E141" i="8"/>
  <c r="E142" i="8"/>
  <c r="E143" i="8"/>
  <c r="E152" i="8"/>
  <c r="E153" i="8"/>
  <c r="E154" i="8"/>
  <c r="E157" i="8"/>
  <c r="E158" i="8"/>
  <c r="E159" i="8"/>
  <c r="E160" i="8"/>
  <c r="E161" i="8"/>
  <c r="E162" i="8"/>
  <c r="E163" i="8"/>
  <c r="E164" i="8"/>
  <c r="E165" i="8"/>
  <c r="E173" i="8"/>
  <c r="E174" i="8"/>
  <c r="E175" i="8"/>
  <c r="E176" i="8"/>
  <c r="E177" i="8"/>
  <c r="E179" i="8"/>
  <c r="E180" i="8"/>
  <c r="E181" i="8"/>
  <c r="E182" i="8"/>
  <c r="E183" i="8"/>
  <c r="E184" i="8"/>
  <c r="E185" i="8"/>
  <c r="E186" i="8"/>
  <c r="E187" i="8"/>
  <c r="E196" i="8"/>
  <c r="E197" i="8"/>
  <c r="E198" i="8"/>
  <c r="E199" i="8"/>
  <c r="E200" i="8"/>
  <c r="E201" i="8"/>
  <c r="E202" i="8"/>
  <c r="E203" i="8"/>
  <c r="E204" i="8"/>
  <c r="E205" i="8"/>
  <c r="E206" i="8"/>
  <c r="E207" i="8"/>
  <c r="E208" i="8"/>
  <c r="E209" i="8"/>
  <c r="E218" i="8"/>
  <c r="E219" i="8"/>
  <c r="E220" i="8"/>
  <c r="E222" i="8"/>
  <c r="E223" i="8"/>
  <c r="E224" i="8"/>
  <c r="E225" i="8"/>
  <c r="E226" i="8"/>
  <c r="E227" i="8"/>
  <c r="E228" i="8"/>
  <c r="E229" i="8"/>
  <c r="E230" i="8"/>
  <c r="E231" i="8"/>
  <c r="E239" i="8"/>
  <c r="E240" i="8"/>
  <c r="E241" i="8"/>
  <c r="E242" i="8"/>
  <c r="E245" i="8"/>
  <c r="E246" i="8"/>
  <c r="E247" i="8"/>
  <c r="E248" i="8"/>
  <c r="E249" i="8"/>
  <c r="E250" i="8"/>
  <c r="E251" i="8"/>
  <c r="E252" i="8"/>
  <c r="E253" i="8"/>
  <c r="E261" i="8"/>
  <c r="E262" i="8"/>
  <c r="E263" i="8"/>
  <c r="E264" i="8"/>
  <c r="E265" i="8"/>
  <c r="E266" i="8"/>
  <c r="E267" i="8"/>
  <c r="E268" i="8"/>
  <c r="E269" i="8"/>
  <c r="E270" i="8"/>
  <c r="E271" i="8"/>
  <c r="E272" i="8"/>
  <c r="E273" i="8"/>
  <c r="E274" i="8"/>
  <c r="E275" i="8"/>
  <c r="E284" i="8"/>
  <c r="E285" i="8"/>
  <c r="E286" i="8"/>
  <c r="E287" i="8"/>
  <c r="E288" i="8"/>
  <c r="E289" i="8"/>
  <c r="E290" i="8"/>
  <c r="E291" i="8"/>
  <c r="E292" i="8"/>
  <c r="E293" i="8"/>
  <c r="E294" i="8"/>
  <c r="E295" i="8"/>
  <c r="E296" i="8"/>
  <c r="E297" i="8"/>
  <c r="E306" i="8"/>
  <c r="E307" i="8"/>
  <c r="E308" i="8"/>
  <c r="E311" i="8"/>
  <c r="E312" i="8"/>
  <c r="E313" i="8"/>
  <c r="E314" i="8"/>
  <c r="E315" i="8"/>
  <c r="E316" i="8"/>
  <c r="E317" i="8"/>
  <c r="E318" i="8"/>
  <c r="E319" i="8"/>
  <c r="E327" i="8"/>
  <c r="E328" i="8"/>
  <c r="E329" i="8"/>
  <c r="E330" i="8"/>
  <c r="E332" i="8"/>
  <c r="E333" i="8"/>
  <c r="E334" i="8"/>
  <c r="E335" i="8"/>
  <c r="E336" i="8"/>
  <c r="E337" i="8"/>
  <c r="E338" i="8"/>
  <c r="E339" i="8"/>
  <c r="E340" i="8"/>
  <c r="E341" i="8"/>
  <c r="E350" i="8"/>
  <c r="E351" i="8"/>
  <c r="E352" i="8"/>
  <c r="E353" i="8"/>
  <c r="E354" i="8"/>
  <c r="E355" i="8"/>
  <c r="E356" i="8"/>
  <c r="E357" i="8"/>
  <c r="E358" i="8"/>
  <c r="E359" i="8"/>
  <c r="E360" i="8"/>
  <c r="E361" i="8"/>
  <c r="E362" i="8"/>
  <c r="E363" i="8"/>
  <c r="E372" i="8"/>
  <c r="E373" i="8"/>
  <c r="E374" i="8"/>
  <c r="E376" i="8"/>
  <c r="E377" i="8"/>
  <c r="E378" i="8"/>
  <c r="E379" i="8"/>
  <c r="E380" i="8"/>
  <c r="E381" i="8"/>
  <c r="E382" i="8"/>
  <c r="E383" i="8"/>
  <c r="E384" i="8"/>
  <c r="E385" i="8"/>
  <c r="E394" i="8"/>
  <c r="E395" i="8"/>
  <c r="E396" i="8"/>
  <c r="E399" i="8"/>
  <c r="E400" i="8"/>
  <c r="E401" i="8"/>
  <c r="E402" i="8"/>
  <c r="E403" i="8"/>
  <c r="E404" i="8"/>
  <c r="E405" i="8"/>
  <c r="E406" i="8"/>
  <c r="E407" i="8"/>
  <c r="E415" i="8"/>
  <c r="E416" i="8"/>
  <c r="E417" i="8"/>
  <c r="E418" i="8"/>
  <c r="E419" i="8"/>
  <c r="E421" i="8"/>
  <c r="E422" i="8"/>
  <c r="E423" i="8"/>
  <c r="E424" i="8"/>
  <c r="E425" i="8"/>
  <c r="E426" i="8"/>
  <c r="E427" i="8"/>
  <c r="E428" i="8"/>
  <c r="E429" i="8"/>
  <c r="E438" i="8"/>
  <c r="E439" i="8"/>
  <c r="E440" i="8"/>
  <c r="E441" i="8"/>
  <c r="E442" i="8"/>
  <c r="E443" i="8"/>
  <c r="E444" i="8"/>
  <c r="E445" i="8"/>
  <c r="E446" i="8"/>
  <c r="E447" i="8"/>
  <c r="E448" i="8"/>
  <c r="E449" i="8"/>
  <c r="E450" i="8"/>
  <c r="E451" i="8"/>
  <c r="E460" i="8"/>
  <c r="E461" i="8"/>
  <c r="E462" i="8"/>
  <c r="E463" i="8"/>
  <c r="E465" i="8"/>
  <c r="E466" i="8"/>
  <c r="E467" i="8"/>
  <c r="E468" i="8"/>
  <c r="E469" i="8"/>
  <c r="E470" i="8"/>
  <c r="E471" i="8"/>
  <c r="E472" i="8"/>
  <c r="E473" i="8"/>
  <c r="E474" i="8"/>
  <c r="E482" i="8"/>
  <c r="E483" i="8"/>
  <c r="E484" i="8"/>
  <c r="E487" i="8"/>
  <c r="E488" i="8"/>
  <c r="E489" i="8"/>
  <c r="E490" i="8"/>
  <c r="E491" i="8"/>
  <c r="E492" i="8"/>
  <c r="E493" i="8"/>
  <c r="E494" i="8"/>
  <c r="E495" i="8"/>
  <c r="E503" i="8"/>
  <c r="E504" i="8"/>
  <c r="E505" i="8"/>
  <c r="E506" i="8"/>
  <c r="E509" i="8"/>
  <c r="E510" i="8"/>
  <c r="E511" i="8"/>
  <c r="E512" i="8"/>
  <c r="E513" i="8"/>
  <c r="E514" i="8"/>
  <c r="E515" i="8"/>
  <c r="E516" i="8"/>
  <c r="E517" i="8"/>
  <c r="E526" i="8"/>
  <c r="E527" i="8"/>
  <c r="E528" i="8"/>
  <c r="E529" i="8"/>
  <c r="E530" i="8"/>
  <c r="E531" i="8"/>
  <c r="E532" i="8"/>
  <c r="E533" i="8"/>
  <c r="E534" i="8"/>
  <c r="E535" i="8"/>
  <c r="E536" i="8"/>
  <c r="E537" i="8"/>
  <c r="E538" i="8"/>
  <c r="E539" i="8"/>
  <c r="E548" i="8"/>
  <c r="E549" i="8"/>
  <c r="E550" i="8"/>
  <c r="E552" i="8"/>
  <c r="E553" i="8"/>
  <c r="E554" i="8"/>
  <c r="E555" i="8"/>
  <c r="E556" i="8"/>
  <c r="E557" i="8"/>
  <c r="E558" i="8"/>
  <c r="E559" i="8"/>
  <c r="E560" i="8"/>
  <c r="E561" i="8"/>
  <c r="E570" i="8"/>
  <c r="E571" i="8"/>
  <c r="E572" i="8"/>
  <c r="E574" i="8"/>
  <c r="E575" i="8"/>
  <c r="E576" i="8"/>
  <c r="E577" i="8"/>
  <c r="E578" i="8"/>
  <c r="E579" i="8"/>
  <c r="E580" i="8"/>
  <c r="E581" i="8"/>
  <c r="E582" i="8"/>
  <c r="E583" i="8"/>
  <c r="E585" i="8"/>
  <c r="E591" i="8"/>
  <c r="E592" i="8"/>
  <c r="E593" i="8"/>
  <c r="E594" i="8"/>
  <c r="E597" i="8"/>
  <c r="E598" i="8"/>
  <c r="E599" i="8"/>
  <c r="E600" i="8"/>
  <c r="E601" i="8"/>
  <c r="E602" i="8"/>
  <c r="E603" i="8"/>
  <c r="E604" i="8"/>
  <c r="E605" i="8"/>
  <c r="E613" i="8"/>
  <c r="E614" i="8"/>
  <c r="E615" i="8"/>
  <c r="E616" i="8"/>
  <c r="E617" i="8"/>
  <c r="E618" i="8"/>
  <c r="E619" i="8"/>
  <c r="E620" i="8"/>
  <c r="E621" i="8"/>
  <c r="E622" i="8"/>
  <c r="E623" i="8"/>
  <c r="E624" i="8"/>
  <c r="E625" i="8"/>
  <c r="E626" i="8"/>
  <c r="E627" i="8"/>
  <c r="E636" i="8"/>
  <c r="E637" i="8"/>
  <c r="E638" i="8"/>
  <c r="E639" i="8"/>
  <c r="E640" i="8"/>
  <c r="E641" i="8"/>
  <c r="E642" i="8"/>
  <c r="E643" i="8"/>
  <c r="E644" i="8"/>
  <c r="E645" i="8"/>
  <c r="E646" i="8"/>
  <c r="E647" i="8"/>
  <c r="E648" i="8"/>
  <c r="E649" i="8"/>
  <c r="E658" i="8"/>
  <c r="E659" i="8"/>
  <c r="E660" i="8"/>
  <c r="E662" i="8"/>
  <c r="E663" i="8"/>
  <c r="E664" i="8"/>
  <c r="E665" i="8"/>
  <c r="E666" i="8"/>
  <c r="E667" i="8"/>
  <c r="E668" i="8"/>
  <c r="E669" i="8"/>
  <c r="E670" i="8"/>
  <c r="E671" i="8"/>
  <c r="E680" i="8"/>
  <c r="E681" i="8"/>
  <c r="E682" i="8"/>
  <c r="E685" i="8"/>
  <c r="E686" i="8"/>
  <c r="E687" i="8"/>
  <c r="E688" i="8"/>
  <c r="E689" i="8"/>
  <c r="E690" i="8"/>
  <c r="E691" i="8"/>
  <c r="E692" i="8"/>
  <c r="E693" i="8"/>
  <c r="E699" i="8"/>
  <c r="E701" i="8"/>
  <c r="E702" i="8"/>
  <c r="E703" i="8"/>
  <c r="E704" i="8"/>
  <c r="E707" i="8"/>
  <c r="E708" i="8"/>
  <c r="E709" i="8"/>
  <c r="E710" i="8"/>
  <c r="E711" i="8"/>
  <c r="E712" i="8"/>
  <c r="E713" i="8"/>
  <c r="E714" i="8"/>
  <c r="E715" i="8"/>
  <c r="E721" i="8"/>
  <c r="E723" i="8"/>
  <c r="E724" i="8"/>
  <c r="E725" i="8"/>
  <c r="E726" i="8"/>
  <c r="E727" i="8"/>
  <c r="E729" i="8"/>
  <c r="E730" i="8"/>
  <c r="E731" i="8"/>
  <c r="E732" i="8"/>
  <c r="E733" i="8"/>
  <c r="E734" i="8"/>
  <c r="E735" i="8"/>
  <c r="E736" i="8"/>
  <c r="E737" i="8"/>
  <c r="E746" i="8"/>
  <c r="E747" i="8"/>
  <c r="E748" i="8"/>
  <c r="E749" i="8"/>
  <c r="E750" i="8"/>
  <c r="E751" i="8"/>
  <c r="E752" i="8"/>
  <c r="E753" i="8"/>
  <c r="E754" i="8"/>
  <c r="E755" i="8"/>
  <c r="E756" i="8"/>
  <c r="E757" i="8"/>
  <c r="E758" i="8"/>
  <c r="E759" i="8"/>
  <c r="E768" i="8"/>
  <c r="E769" i="8"/>
  <c r="E770" i="8"/>
  <c r="E771" i="8"/>
  <c r="E772" i="8"/>
  <c r="E773" i="8"/>
  <c r="E774" i="8"/>
  <c r="E775" i="8"/>
  <c r="E776" i="8"/>
  <c r="E777" i="8"/>
  <c r="E778" i="8"/>
  <c r="E779" i="8"/>
  <c r="E780" i="8"/>
  <c r="E781" i="8"/>
  <c r="E790" i="8"/>
  <c r="E791" i="8"/>
  <c r="E792" i="8"/>
  <c r="E794" i="8"/>
  <c r="E795" i="8"/>
  <c r="E796" i="8"/>
  <c r="E797" i="8"/>
  <c r="E798" i="8"/>
  <c r="E799" i="8"/>
  <c r="E800" i="8"/>
  <c r="E801" i="8"/>
  <c r="E802" i="8"/>
  <c r="E803" i="8"/>
  <c r="E805" i="8"/>
  <c r="E812" i="8"/>
  <c r="E813" i="8"/>
  <c r="E814" i="8"/>
  <c r="E817" i="8"/>
  <c r="E818" i="8"/>
  <c r="E819" i="8"/>
  <c r="E820" i="8"/>
  <c r="E821" i="8"/>
  <c r="E822" i="8"/>
  <c r="E823" i="8"/>
  <c r="E824" i="8"/>
  <c r="E825" i="8"/>
  <c r="E831" i="8"/>
  <c r="E833" i="8"/>
  <c r="E834" i="8"/>
  <c r="E835" i="8"/>
  <c r="E836" i="8"/>
  <c r="E838" i="8"/>
  <c r="E839" i="8"/>
  <c r="E840" i="8"/>
  <c r="E841" i="8"/>
  <c r="E842" i="8"/>
  <c r="E843" i="8"/>
  <c r="E844" i="8"/>
  <c r="E845" i="8"/>
  <c r="E846" i="8"/>
  <c r="E847" i="8"/>
  <c r="E855" i="8"/>
  <c r="E856" i="8"/>
  <c r="E857" i="8"/>
  <c r="E858" i="8"/>
  <c r="E859" i="8"/>
  <c r="E860" i="8"/>
  <c r="E861" i="8"/>
  <c r="E862" i="8"/>
  <c r="E863" i="8"/>
  <c r="E864" i="8"/>
  <c r="E865" i="8"/>
  <c r="E866" i="8"/>
  <c r="E867" i="8"/>
  <c r="E868" i="8"/>
  <c r="E869" i="8"/>
  <c r="E878" i="8"/>
  <c r="E879" i="8"/>
  <c r="E880" i="8"/>
  <c r="E881" i="8"/>
  <c r="E882" i="8"/>
  <c r="E883" i="8"/>
  <c r="E884" i="8"/>
  <c r="E885" i="8"/>
  <c r="E886" i="8"/>
  <c r="E887" i="8"/>
  <c r="E888" i="8"/>
  <c r="E889" i="8"/>
  <c r="E890" i="8"/>
  <c r="E891" i="8"/>
  <c r="E900" i="8"/>
  <c r="E901" i="8"/>
  <c r="E902" i="8"/>
  <c r="E904" i="8"/>
  <c r="E905" i="8"/>
  <c r="E906" i="8"/>
  <c r="E907" i="8"/>
  <c r="E908" i="8"/>
  <c r="E909" i="8"/>
  <c r="E910" i="8"/>
  <c r="E911" i="8"/>
  <c r="E912" i="8"/>
  <c r="E913" i="8"/>
  <c r="E922" i="8"/>
  <c r="E923" i="8"/>
  <c r="E924" i="8"/>
  <c r="E927" i="8"/>
  <c r="E928" i="8"/>
  <c r="E929" i="8"/>
  <c r="E930" i="8"/>
  <c r="E931" i="8"/>
  <c r="E932" i="8"/>
  <c r="E933" i="8"/>
  <c r="E934" i="8"/>
  <c r="E935" i="8"/>
  <c r="E941" i="8"/>
  <c r="E943" i="8"/>
  <c r="E944" i="8"/>
  <c r="E945" i="8"/>
  <c r="E946" i="8"/>
  <c r="E949" i="8"/>
  <c r="E950" i="8"/>
  <c r="E951" i="8"/>
  <c r="E952" i="8"/>
  <c r="E953" i="8"/>
  <c r="E954" i="8"/>
  <c r="E955" i="8"/>
  <c r="E956" i="8"/>
  <c r="E957" i="8"/>
  <c r="E963" i="8"/>
  <c r="E965" i="8"/>
  <c r="E966" i="8"/>
  <c r="E967" i="8"/>
  <c r="E968" i="8"/>
  <c r="E969" i="8"/>
  <c r="E971" i="8"/>
  <c r="E972" i="8"/>
  <c r="E973" i="8"/>
  <c r="E974" i="8"/>
  <c r="E975" i="8"/>
  <c r="E976" i="8"/>
  <c r="E977" i="8"/>
  <c r="E978" i="8"/>
  <c r="E979" i="8"/>
  <c r="E988" i="8"/>
  <c r="E989" i="8"/>
  <c r="E990" i="8"/>
  <c r="E991" i="8"/>
  <c r="E992" i="8"/>
  <c r="E993" i="8"/>
  <c r="E994" i="8"/>
  <c r="E995" i="8"/>
  <c r="E996" i="8"/>
  <c r="E997" i="8"/>
  <c r="E998" i="8"/>
  <c r="E999" i="8"/>
  <c r="E1000" i="8"/>
  <c r="E1001" i="8"/>
  <c r="E1010" i="8"/>
  <c r="E1011" i="8"/>
  <c r="E1012" i="8"/>
  <c r="E1013" i="8"/>
  <c r="E1014" i="8"/>
  <c r="E1015" i="8"/>
  <c r="E1016" i="8"/>
  <c r="E1017" i="8"/>
  <c r="E1018" i="8"/>
  <c r="E1019" i="8"/>
  <c r="E1020" i="8"/>
  <c r="E1021" i="8"/>
  <c r="E1022" i="8"/>
  <c r="E1023" i="8"/>
  <c r="E1035" i="8"/>
  <c r="E1036" i="8"/>
  <c r="E1038" i="8"/>
  <c r="E1039" i="8"/>
  <c r="E1040" i="8"/>
  <c r="E1041" i="8"/>
  <c r="E1042" i="8"/>
  <c r="E1043" i="8"/>
  <c r="E1044" i="8"/>
  <c r="E1045" i="8"/>
  <c r="E1046" i="8"/>
  <c r="E1047" i="8"/>
  <c r="E1051" i="8"/>
  <c r="E1053" i="8"/>
  <c r="E1057" i="8"/>
  <c r="E1058" i="8"/>
  <c r="E1061" i="8"/>
  <c r="E1062" i="8"/>
  <c r="E1063" i="8"/>
  <c r="E1064" i="8"/>
  <c r="E1065" i="8"/>
  <c r="E1066" i="8"/>
  <c r="E1067" i="8"/>
  <c r="E1068" i="8"/>
  <c r="E1069" i="8"/>
  <c r="E1076" i="8"/>
  <c r="E1079" i="8"/>
  <c r="E1080" i="8"/>
  <c r="E1081" i="8"/>
  <c r="E1082" i="8"/>
  <c r="E1083" i="8"/>
  <c r="E1084" i="8"/>
  <c r="E1085" i="8"/>
  <c r="E1086" i="8"/>
  <c r="E1087" i="8"/>
  <c r="E1088" i="8"/>
  <c r="E1089" i="8"/>
  <c r="E1090" i="8"/>
  <c r="E1091" i="8"/>
  <c r="E1098" i="8"/>
  <c r="E1101" i="8"/>
  <c r="E1102" i="8"/>
  <c r="E1105" i="8"/>
  <c r="E1106" i="8"/>
  <c r="E1109" i="8"/>
  <c r="E1110" i="8"/>
  <c r="E1113" i="8"/>
  <c r="E1114" i="8"/>
  <c r="E1115" i="8"/>
  <c r="E1116" i="8"/>
  <c r="E1117" i="8"/>
  <c r="E1118" i="8"/>
  <c r="E1119" i="8"/>
  <c r="E1120" i="8"/>
  <c r="E1121" i="8"/>
  <c r="E1122" i="8"/>
  <c r="E1123" i="8"/>
  <c r="E1124" i="8"/>
  <c r="E1125" i="8"/>
  <c r="E1126" i="8"/>
  <c r="E1127" i="8"/>
  <c r="E1128" i="8"/>
  <c r="E1129" i="8"/>
  <c r="E1130" i="8"/>
  <c r="E1131" i="8"/>
  <c r="E1132" i="8"/>
  <c r="E1133" i="8"/>
  <c r="E1134" i="8"/>
  <c r="E1135" i="8"/>
  <c r="E1136" i="8"/>
  <c r="E1137" i="8"/>
  <c r="E1138" i="8"/>
  <c r="E1139" i="8"/>
  <c r="E1140" i="8"/>
  <c r="E1141" i="8"/>
  <c r="E1142" i="8"/>
  <c r="E1143" i="8"/>
  <c r="E1144" i="8"/>
  <c r="E1145" i="8"/>
  <c r="E1146" i="8"/>
  <c r="E1147" i="8"/>
  <c r="E1149" i="8"/>
  <c r="E1150" i="8"/>
  <c r="E1151" i="8"/>
  <c r="E1153" i="8"/>
  <c r="E1154" i="8"/>
  <c r="E1155" i="8"/>
  <c r="E1157" i="8"/>
  <c r="E1158" i="8"/>
  <c r="E1159" i="8"/>
  <c r="E1161" i="8"/>
  <c r="E1162" i="8"/>
  <c r="E1163" i="8"/>
  <c r="E1165" i="8"/>
  <c r="E1166" i="8"/>
  <c r="E1167" i="8"/>
  <c r="E1169" i="8"/>
  <c r="E1170" i="8"/>
  <c r="E1171" i="8"/>
  <c r="E1173" i="8"/>
  <c r="E1174" i="8"/>
  <c r="E1175" i="8"/>
  <c r="E1177" i="8"/>
  <c r="E1178" i="8"/>
  <c r="E1179" i="8"/>
  <c r="E1181" i="8"/>
  <c r="E1182" i="8"/>
  <c r="E1183" i="8"/>
  <c r="E1185" i="8"/>
  <c r="E1186" i="8"/>
  <c r="E1187" i="8"/>
  <c r="E1189" i="8"/>
  <c r="E1190" i="8"/>
  <c r="E1191" i="8"/>
  <c r="E1193" i="8"/>
  <c r="E1194" i="8"/>
  <c r="E1195" i="8"/>
  <c r="E1197" i="8"/>
  <c r="E1198" i="8"/>
  <c r="E1199" i="8"/>
  <c r="E1201" i="8"/>
  <c r="E1202" i="8"/>
  <c r="E1203" i="8"/>
  <c r="E1204" i="8"/>
  <c r="E1205" i="8"/>
  <c r="E1206" i="8"/>
  <c r="E1207" i="8"/>
  <c r="E1208" i="8"/>
  <c r="E1209" i="8"/>
  <c r="E1210" i="8"/>
  <c r="E1211" i="8"/>
  <c r="E1213" i="8"/>
  <c r="E1214" i="8"/>
  <c r="E1215" i="8"/>
  <c r="E1217" i="8"/>
  <c r="E1218" i="8"/>
  <c r="E1219" i="8"/>
  <c r="E1221" i="8"/>
  <c r="E1222" i="8"/>
  <c r="E1223" i="8"/>
  <c r="E1225" i="8"/>
  <c r="E1227" i="8"/>
  <c r="E1229" i="8"/>
  <c r="E1230" i="8"/>
  <c r="E1231" i="8"/>
  <c r="E1233" i="8"/>
  <c r="E1234" i="8"/>
  <c r="E1235" i="8"/>
  <c r="E1237" i="8"/>
  <c r="E1238" i="8"/>
  <c r="E1239" i="8"/>
  <c r="E1241" i="8"/>
  <c r="E1242" i="8"/>
  <c r="E1243" i="8"/>
  <c r="E1245" i="8"/>
  <c r="E1246" i="8"/>
  <c r="E1247" i="8"/>
  <c r="E1249" i="8"/>
  <c r="E1250" i="8"/>
  <c r="E1251" i="8"/>
  <c r="E1253" i="8"/>
  <c r="E1254" i="8"/>
  <c r="E1255" i="8"/>
  <c r="E1257" i="8"/>
  <c r="E1258" i="8"/>
  <c r="E1259" i="8"/>
  <c r="E1261" i="8"/>
  <c r="E1262" i="8"/>
  <c r="E1263" i="8"/>
  <c r="E1265" i="8"/>
  <c r="E1266" i="8"/>
  <c r="E1267" i="8"/>
  <c r="E1269" i="8"/>
  <c r="E1270" i="8"/>
  <c r="E1271" i="8"/>
  <c r="E1273" i="8"/>
  <c r="E1274" i="8"/>
  <c r="E1275" i="8"/>
  <c r="E1277" i="8"/>
  <c r="E1278" i="8"/>
  <c r="E1279" i="8"/>
  <c r="E1280" i="8"/>
  <c r="E1281" i="8"/>
  <c r="E1282" i="8"/>
  <c r="E1283" i="8"/>
  <c r="E1284" i="8"/>
  <c r="E1285" i="8"/>
  <c r="E1286" i="8"/>
  <c r="E1287" i="8"/>
  <c r="E1288" i="8"/>
  <c r="E1289" i="8"/>
  <c r="E1290" i="8"/>
  <c r="E1291" i="8"/>
  <c r="E1292" i="8"/>
  <c r="E1293" i="8"/>
  <c r="E1294" i="8"/>
  <c r="E1295" i="8"/>
  <c r="E1296" i="8"/>
  <c r="E1297" i="8"/>
  <c r="E1298" i="8"/>
  <c r="E1299" i="8"/>
  <c r="E1300" i="8"/>
  <c r="E1301" i="8"/>
  <c r="E1302" i="8"/>
  <c r="E1303" i="8"/>
  <c r="E1304" i="8"/>
  <c r="E1305" i="8"/>
  <c r="E1306" i="8"/>
  <c r="E1307" i="8"/>
  <c r="E1308" i="8"/>
  <c r="E1309" i="8"/>
  <c r="E1310" i="8"/>
  <c r="E1311" i="8"/>
  <c r="E1312" i="8"/>
  <c r="E1313" i="8"/>
  <c r="E1314" i="8"/>
  <c r="E1315" i="8"/>
  <c r="E1316" i="8"/>
  <c r="E1317" i="8"/>
  <c r="E1318" i="8"/>
  <c r="E1319" i="8"/>
  <c r="E1320" i="8"/>
  <c r="E1321" i="8"/>
  <c r="E1322" i="8"/>
  <c r="E1323" i="8"/>
  <c r="E1324" i="8"/>
  <c r="E1325" i="8"/>
  <c r="E1326" i="8"/>
  <c r="E1327" i="8"/>
  <c r="E1328" i="8"/>
  <c r="E1329" i="8"/>
  <c r="E1330" i="8"/>
  <c r="E1331" i="8"/>
  <c r="E1332" i="8"/>
  <c r="E1333" i="8"/>
  <c r="E1334" i="8"/>
  <c r="E1335" i="8"/>
  <c r="E1336" i="8"/>
  <c r="E1337" i="8"/>
  <c r="E1338" i="8"/>
  <c r="E1339" i="8"/>
  <c r="E1340" i="8"/>
  <c r="E1341" i="8"/>
  <c r="E1342" i="8"/>
  <c r="E1343" i="8"/>
  <c r="E1344" i="8"/>
  <c r="E1345" i="8"/>
  <c r="E1346" i="8"/>
  <c r="E1347" i="8"/>
  <c r="E1348" i="8"/>
  <c r="E1349" i="8"/>
  <c r="E1350" i="8"/>
  <c r="E1351" i="8"/>
  <c r="E1352" i="8"/>
  <c r="E1353" i="8"/>
  <c r="E1354" i="8"/>
  <c r="E1355" i="8"/>
  <c r="E1356" i="8"/>
  <c r="E1357" i="8"/>
  <c r="E1358" i="8"/>
  <c r="E1359" i="8"/>
  <c r="E1360" i="8"/>
  <c r="E1361" i="8"/>
  <c r="E1362" i="8"/>
  <c r="E1363" i="8"/>
  <c r="E1364" i="8"/>
  <c r="E1365" i="8"/>
  <c r="E1366" i="8"/>
  <c r="E1367" i="8"/>
  <c r="E1368" i="8"/>
  <c r="E1369" i="8"/>
  <c r="E1370" i="8"/>
  <c r="E1371" i="8"/>
  <c r="E1372" i="8"/>
  <c r="E1373" i="8"/>
  <c r="E1374" i="8"/>
  <c r="E1375" i="8"/>
  <c r="E1376" i="8"/>
  <c r="E1377" i="8"/>
  <c r="E1378" i="8"/>
  <c r="E1379" i="8"/>
  <c r="E1380" i="8"/>
  <c r="E1381" i="8"/>
  <c r="E1382" i="8"/>
  <c r="E1383" i="8"/>
  <c r="E1384" i="8"/>
  <c r="E1385" i="8"/>
  <c r="E1386" i="8"/>
  <c r="E1387" i="8"/>
  <c r="E1388" i="8"/>
  <c r="E1389" i="8"/>
  <c r="E1390" i="8"/>
  <c r="E1391" i="8"/>
  <c r="E1392" i="8"/>
  <c r="E1393" i="8"/>
  <c r="E1394" i="8"/>
  <c r="E1395" i="8"/>
  <c r="E1396" i="8"/>
  <c r="E1397" i="8"/>
  <c r="E1398" i="8"/>
  <c r="E1399" i="8"/>
  <c r="E1400" i="8"/>
  <c r="E1401" i="8"/>
  <c r="E1402" i="8"/>
  <c r="E1403" i="8"/>
  <c r="E1404" i="8"/>
  <c r="E1405" i="8"/>
  <c r="E1406" i="8"/>
  <c r="E1407" i="8"/>
  <c r="E1408" i="8"/>
  <c r="E1409" i="8"/>
  <c r="E1410" i="8"/>
  <c r="E1411" i="8"/>
  <c r="E1412" i="8"/>
  <c r="E1413" i="8"/>
  <c r="E1414" i="8"/>
  <c r="E1415" i="8"/>
  <c r="E1416" i="8"/>
  <c r="E1417" i="8"/>
  <c r="E1418" i="8"/>
  <c r="E1419" i="8"/>
  <c r="E1420" i="8"/>
  <c r="E1421" i="8"/>
  <c r="E1422" i="8"/>
  <c r="E1423" i="8"/>
  <c r="E1424" i="8"/>
  <c r="E1425" i="8"/>
  <c r="E1426" i="8"/>
  <c r="E1427" i="8"/>
  <c r="E1428" i="8"/>
  <c r="E1429" i="8"/>
  <c r="E1430" i="8"/>
  <c r="E1431" i="8"/>
  <c r="E1432" i="8"/>
  <c r="E1433" i="8"/>
  <c r="E1434" i="8"/>
  <c r="E1435" i="8"/>
  <c r="E1436" i="8"/>
  <c r="E1437" i="8"/>
  <c r="E1438" i="8"/>
  <c r="E1439" i="8"/>
  <c r="E1440" i="8"/>
  <c r="E1441" i="8"/>
  <c r="E1442" i="8"/>
  <c r="E1443" i="8"/>
  <c r="E1444" i="8"/>
  <c r="E1445" i="8"/>
  <c r="E1446" i="8"/>
  <c r="E1447" i="8"/>
  <c r="E1448" i="8"/>
  <c r="E1450" i="8"/>
  <c r="E1451" i="8"/>
  <c r="E1452" i="8"/>
  <c r="E1454" i="8"/>
  <c r="E1455" i="8"/>
  <c r="E1456" i="8"/>
  <c r="E1458" i="8"/>
  <c r="E1459" i="8"/>
  <c r="E1460" i="8"/>
  <c r="E1462" i="8"/>
  <c r="E1463" i="8"/>
  <c r="E1464" i="8"/>
  <c r="E1466" i="8"/>
  <c r="E1467" i="8"/>
  <c r="E1468" i="8"/>
  <c r="E1470" i="8"/>
  <c r="E1471" i="8"/>
  <c r="E1472" i="8"/>
  <c r="E1473" i="8"/>
  <c r="E1474" i="8"/>
  <c r="E1475" i="8"/>
  <c r="E1476" i="8"/>
  <c r="E1477" i="8"/>
  <c r="E1478" i="8"/>
  <c r="E1479" i="8"/>
  <c r="E1480" i="8"/>
  <c r="E1481" i="8"/>
  <c r="E1483" i="8"/>
  <c r="E1484" i="8"/>
  <c r="E1485" i="8"/>
  <c r="E1487" i="8"/>
  <c r="E1488" i="8"/>
  <c r="E1489" i="8"/>
  <c r="E1491" i="8"/>
  <c r="E1492" i="8"/>
  <c r="E1493" i="8"/>
  <c r="E1495" i="8"/>
  <c r="E1496" i="8"/>
  <c r="E1497" i="8"/>
  <c r="E1499" i="8"/>
  <c r="E1500" i="8"/>
  <c r="E1501" i="8"/>
  <c r="E1503" i="8"/>
  <c r="E1504" i="8"/>
  <c r="E1505" i="8"/>
  <c r="E1507" i="8"/>
  <c r="E1508" i="8"/>
  <c r="E1509" i="8"/>
  <c r="E1511" i="8"/>
  <c r="E1512" i="8"/>
  <c r="E1513" i="8"/>
  <c r="E1515" i="8"/>
  <c r="E1516" i="8"/>
  <c r="E1517" i="8"/>
  <c r="E1519" i="8"/>
  <c r="E1520" i="8"/>
  <c r="E1521" i="8"/>
  <c r="E1522" i="8"/>
  <c r="E1523" i="8"/>
  <c r="E1524" i="8"/>
  <c r="E1525" i="8"/>
  <c r="E1526" i="8"/>
  <c r="E1527" i="8"/>
  <c r="E1528" i="8"/>
  <c r="E1529" i="8"/>
  <c r="E1530" i="8"/>
  <c r="E1531" i="8"/>
  <c r="E1532" i="8"/>
  <c r="E1533" i="8"/>
  <c r="E1534" i="8"/>
  <c r="E1535" i="8"/>
  <c r="E1536" i="8"/>
  <c r="E1537" i="8"/>
  <c r="E1538" i="8"/>
  <c r="E1539" i="8"/>
  <c r="E1540" i="8"/>
  <c r="E1541" i="8"/>
  <c r="E1542" i="8"/>
  <c r="E1543" i="8"/>
  <c r="E1544" i="8"/>
  <c r="E1545" i="8"/>
  <c r="E1546" i="8"/>
  <c r="E1547" i="8"/>
  <c r="E1548" i="8"/>
  <c r="E1549" i="8"/>
  <c r="E1550" i="8"/>
  <c r="E1551" i="8"/>
  <c r="E1552" i="8"/>
  <c r="E1553" i="8"/>
  <c r="E1554" i="8"/>
  <c r="E1555" i="8"/>
  <c r="E1556" i="8"/>
  <c r="E1558" i="8"/>
  <c r="E1559" i="8"/>
  <c r="E1560" i="8"/>
  <c r="E1562" i="8"/>
  <c r="E1563" i="8"/>
  <c r="E1564" i="8"/>
  <c r="E1566" i="8"/>
  <c r="E1567" i="8"/>
  <c r="E1568" i="8"/>
  <c r="E1570" i="8"/>
  <c r="E1571" i="8"/>
  <c r="E1572" i="8"/>
  <c r="E1573" i="8"/>
  <c r="E1574" i="8"/>
  <c r="E1575" i="8"/>
  <c r="E1576" i="8"/>
  <c r="E1577" i="8"/>
  <c r="E1578" i="8"/>
  <c r="E1579" i="8"/>
  <c r="E1580" i="8"/>
  <c r="E1581" i="8"/>
  <c r="E1582" i="8"/>
  <c r="E1583" i="8"/>
  <c r="E1584" i="8"/>
  <c r="E1585" i="8"/>
  <c r="E1586" i="8"/>
  <c r="E1587" i="8"/>
  <c r="E1588" i="8"/>
  <c r="E1589" i="8"/>
  <c r="E1590" i="8"/>
  <c r="E1591" i="8"/>
  <c r="E1592" i="8"/>
  <c r="E1593" i="8"/>
  <c r="E1594" i="8"/>
  <c r="E1595" i="8"/>
  <c r="E1596" i="8"/>
  <c r="E1597" i="8"/>
  <c r="E1598" i="8"/>
  <c r="E1599" i="8"/>
  <c r="E1600" i="8"/>
  <c r="E1601" i="8"/>
  <c r="E1602" i="8"/>
  <c r="E1603" i="8"/>
  <c r="E1604" i="8"/>
  <c r="E1605" i="8"/>
  <c r="E1606" i="8"/>
  <c r="E1607" i="8"/>
  <c r="E1608" i="8"/>
  <c r="E1609" i="8"/>
  <c r="E1611" i="8"/>
  <c r="E1612" i="8"/>
  <c r="E1613" i="8"/>
  <c r="E1615" i="8"/>
  <c r="E1616" i="8"/>
  <c r="E1617" i="8"/>
  <c r="E1619" i="8"/>
  <c r="E1620" i="8"/>
  <c r="E1621" i="8"/>
  <c r="E1622" i="8"/>
  <c r="E1623" i="8"/>
  <c r="E1624" i="8"/>
  <c r="E1625" i="8"/>
  <c r="E1626" i="8"/>
  <c r="E1627" i="8"/>
  <c r="E1628" i="8"/>
  <c r="E1629" i="8"/>
  <c r="E1630" i="8"/>
  <c r="E1631" i="8"/>
  <c r="E1632" i="8"/>
  <c r="E1633" i="8"/>
  <c r="E1634" i="8"/>
  <c r="E1635" i="8"/>
  <c r="E1636" i="8"/>
  <c r="E1637" i="8"/>
  <c r="E1638" i="8"/>
  <c r="E1639" i="8"/>
  <c r="E1640" i="8"/>
  <c r="E1641" i="8"/>
  <c r="E1642" i="8"/>
  <c r="E1643" i="8"/>
  <c r="E1644" i="8"/>
  <c r="E1645" i="8"/>
  <c r="E1646" i="8"/>
  <c r="E1647" i="8"/>
  <c r="E1648" i="8"/>
  <c r="E1649" i="8"/>
  <c r="E1650" i="8"/>
  <c r="E1651" i="8"/>
  <c r="E1652" i="8"/>
  <c r="E1653" i="8"/>
  <c r="E1654" i="8"/>
  <c r="E1655" i="8"/>
  <c r="E1656" i="8"/>
  <c r="E1657" i="8"/>
  <c r="E1658" i="8"/>
  <c r="E1659" i="8"/>
  <c r="E1660" i="8"/>
  <c r="E1661" i="8"/>
  <c r="E1662" i="8"/>
  <c r="E1663" i="8"/>
  <c r="E1664" i="8"/>
  <c r="E1665" i="8"/>
  <c r="E1666" i="8"/>
  <c r="E1667" i="8"/>
  <c r="E1668" i="8"/>
  <c r="E1669" i="8"/>
  <c r="E1670" i="8"/>
  <c r="E1671" i="8"/>
  <c r="E1672" i="8"/>
  <c r="E1673" i="8"/>
  <c r="E1674" i="8"/>
  <c r="E1675" i="8"/>
  <c r="E1676" i="8"/>
  <c r="E1677" i="8"/>
  <c r="E1678" i="8"/>
  <c r="E1679" i="8"/>
  <c r="E1680" i="8"/>
  <c r="E1681" i="8"/>
  <c r="E1682" i="8"/>
  <c r="E1683" i="8"/>
  <c r="E1684" i="8"/>
  <c r="E1685" i="8"/>
  <c r="E1686" i="8"/>
  <c r="E1687" i="8"/>
  <c r="E1688" i="8"/>
  <c r="E1689" i="8"/>
  <c r="E1690" i="8"/>
  <c r="E1691" i="8"/>
  <c r="E1692" i="8"/>
  <c r="E1693" i="8"/>
  <c r="E1694" i="8"/>
  <c r="E1695" i="8"/>
  <c r="E1696" i="8"/>
  <c r="E1697" i="8"/>
  <c r="E1698" i="8"/>
  <c r="E1699" i="8"/>
  <c r="E1700" i="8"/>
  <c r="E1701" i="8"/>
  <c r="E1702" i="8"/>
  <c r="E1703" i="8"/>
  <c r="E1704" i="8"/>
  <c r="E1705" i="8"/>
  <c r="E1706" i="8"/>
  <c r="E1707" i="8"/>
  <c r="E1708" i="8"/>
  <c r="E1709" i="8"/>
  <c r="E1711" i="8"/>
  <c r="E1712" i="8"/>
  <c r="E1713" i="8"/>
  <c r="E1715" i="8"/>
  <c r="E1716" i="8"/>
  <c r="E1717" i="8"/>
  <c r="E1719" i="8"/>
  <c r="E1720" i="8"/>
  <c r="E1721" i="8"/>
  <c r="E1723" i="8"/>
  <c r="E1724" i="8"/>
  <c r="E1725" i="8"/>
  <c r="E1727" i="8"/>
  <c r="E1728" i="8"/>
  <c r="E1729" i="8"/>
  <c r="E1731" i="8"/>
  <c r="E1732" i="8"/>
  <c r="E1733" i="8"/>
  <c r="E1735" i="8"/>
  <c r="E1736" i="8"/>
  <c r="E1737" i="8"/>
  <c r="E1739" i="8"/>
  <c r="E1740" i="8"/>
  <c r="E1741" i="8"/>
  <c r="E1742" i="8"/>
  <c r="E1743" i="8"/>
  <c r="E1744" i="8"/>
  <c r="E1745" i="8"/>
  <c r="E1746" i="8"/>
  <c r="E1747" i="8"/>
  <c r="E1748" i="8"/>
  <c r="E1749" i="8"/>
  <c r="E1750" i="8"/>
  <c r="E1751" i="8"/>
  <c r="E1752" i="8"/>
  <c r="E1753" i="8"/>
  <c r="E1754" i="8"/>
  <c r="E1755" i="8"/>
  <c r="E1756" i="8"/>
  <c r="E1757" i="8"/>
  <c r="E1758" i="8"/>
  <c r="E1759" i="8"/>
  <c r="E1760" i="8"/>
  <c r="E1761" i="8"/>
  <c r="E1762" i="8"/>
  <c r="E1763" i="8"/>
  <c r="E1764" i="8"/>
  <c r="E1765" i="8"/>
  <c r="E1766" i="8"/>
  <c r="E1767" i="8"/>
  <c r="E1768" i="8"/>
  <c r="E1769" i="8"/>
  <c r="E1770" i="8"/>
  <c r="E1771" i="8"/>
  <c r="E1772" i="8"/>
  <c r="E1773" i="8"/>
  <c r="E1774" i="8"/>
  <c r="E1775" i="8"/>
  <c r="E1776" i="8"/>
  <c r="E1777" i="8"/>
  <c r="E1778" i="8"/>
  <c r="E1779" i="8"/>
  <c r="E1780" i="8"/>
  <c r="E1781" i="8"/>
  <c r="E1782" i="8"/>
  <c r="E1783" i="8"/>
  <c r="E1784" i="8"/>
  <c r="E1785" i="8"/>
  <c r="E1786" i="8"/>
  <c r="E1787" i="8"/>
  <c r="E1788" i="8"/>
  <c r="E1789" i="8"/>
  <c r="E1790" i="8"/>
  <c r="E1791" i="8"/>
  <c r="E1792" i="8"/>
  <c r="E1793" i="8"/>
  <c r="E1794" i="8"/>
  <c r="E1795" i="8"/>
  <c r="E1796" i="8"/>
  <c r="E1797" i="8"/>
  <c r="E1798" i="8"/>
  <c r="E1799" i="8"/>
  <c r="E1800" i="8"/>
  <c r="E1801" i="8"/>
  <c r="E1802" i="8"/>
  <c r="E1803" i="8"/>
  <c r="E1804" i="8"/>
  <c r="E1805" i="8"/>
  <c r="E1806" i="8"/>
  <c r="E1807" i="8"/>
  <c r="E1808" i="8"/>
  <c r="E1809" i="8"/>
  <c r="E1810" i="8"/>
  <c r="E1811" i="8"/>
  <c r="E1812" i="8"/>
  <c r="E1813" i="8"/>
  <c r="E1814" i="8"/>
  <c r="E1815" i="8"/>
  <c r="E1816" i="8"/>
  <c r="E1817" i="8"/>
  <c r="E1818" i="8"/>
  <c r="E1819" i="8"/>
  <c r="E1820" i="8"/>
  <c r="E1821" i="8"/>
  <c r="E1822" i="8"/>
  <c r="E1823" i="8"/>
  <c r="E1824" i="8"/>
  <c r="E1825" i="8"/>
  <c r="E1826" i="8"/>
  <c r="E1827" i="8"/>
  <c r="E1828" i="8"/>
  <c r="E1829" i="8"/>
  <c r="E1830" i="8"/>
  <c r="E1831" i="8"/>
  <c r="E1832" i="8"/>
  <c r="E1833" i="8"/>
  <c r="E1834" i="8"/>
  <c r="E1835" i="8"/>
  <c r="E1836" i="8"/>
  <c r="E1837" i="8"/>
  <c r="E1838" i="8"/>
  <c r="E1839" i="8"/>
  <c r="E1840" i="8"/>
  <c r="E1841" i="8"/>
  <c r="E1842" i="8"/>
  <c r="E1843" i="8"/>
  <c r="E1844" i="8"/>
  <c r="E1845" i="8"/>
  <c r="E1846" i="8"/>
  <c r="E1847" i="8"/>
  <c r="E1848" i="8"/>
  <c r="E1849" i="8"/>
  <c r="E1850" i="8"/>
  <c r="E1851" i="8"/>
  <c r="E1852" i="8"/>
  <c r="E1853" i="8"/>
  <c r="E1854" i="8"/>
  <c r="E1855" i="8"/>
  <c r="E1856" i="8"/>
  <c r="E1857" i="8"/>
  <c r="E1858" i="8"/>
  <c r="E1859" i="8"/>
  <c r="E1860" i="8"/>
  <c r="E1861" i="8"/>
  <c r="E1862" i="8"/>
  <c r="E1863" i="8"/>
  <c r="E1864" i="8"/>
  <c r="E1865" i="8"/>
  <c r="E1866" i="8"/>
  <c r="E1867" i="8"/>
  <c r="E1868" i="8"/>
  <c r="E1869" i="8"/>
  <c r="E1870" i="8"/>
  <c r="E1871" i="8"/>
  <c r="E1872" i="8"/>
  <c r="E1873" i="8"/>
  <c r="E1874" i="8"/>
  <c r="E1875" i="8"/>
  <c r="E1876" i="8"/>
  <c r="E1877" i="8"/>
  <c r="E1878" i="8"/>
  <c r="E1879" i="8"/>
  <c r="E1880" i="8"/>
  <c r="E1881" i="8"/>
  <c r="E1882" i="8"/>
  <c r="E1883" i="8"/>
  <c r="E1884" i="8"/>
  <c r="E1885" i="8"/>
  <c r="E1886" i="8"/>
  <c r="E1887" i="8"/>
  <c r="E1888" i="8"/>
  <c r="E1889" i="8"/>
  <c r="E1890" i="8"/>
  <c r="E1891" i="8"/>
  <c r="E1892" i="8"/>
  <c r="E1893" i="8"/>
  <c r="E1894" i="8"/>
  <c r="E1895" i="8"/>
  <c r="E1896" i="8"/>
  <c r="E1897" i="8"/>
  <c r="E1898" i="8"/>
  <c r="E1899" i="8"/>
  <c r="E1900" i="8"/>
  <c r="E1901" i="8"/>
  <c r="E1902" i="8"/>
  <c r="E1903" i="8"/>
  <c r="E1904" i="8"/>
  <c r="E1905" i="8"/>
  <c r="E1906" i="8"/>
  <c r="E1907" i="8"/>
  <c r="E1908" i="8"/>
  <c r="E1909" i="8"/>
  <c r="E1910" i="8"/>
  <c r="E1911" i="8"/>
  <c r="E1912" i="8"/>
  <c r="E1913" i="8"/>
  <c r="E1914" i="8"/>
  <c r="E1915" i="8"/>
  <c r="E1916" i="8"/>
  <c r="E1917" i="8"/>
  <c r="E1918" i="8"/>
  <c r="E1919" i="8"/>
  <c r="E1920" i="8"/>
  <c r="E1921" i="8"/>
  <c r="E1922" i="8"/>
  <c r="E1923" i="8"/>
  <c r="E1924" i="8"/>
  <c r="E1925" i="8"/>
  <c r="E1926" i="8"/>
  <c r="E1927" i="8"/>
  <c r="E1928" i="8"/>
  <c r="E1929" i="8"/>
  <c r="E1930" i="8"/>
  <c r="E1931" i="8"/>
  <c r="E1932" i="8"/>
  <c r="E1933" i="8"/>
  <c r="E1934" i="8"/>
  <c r="E1935" i="8"/>
  <c r="E1936" i="8"/>
  <c r="E1937" i="8"/>
  <c r="E1938" i="8"/>
  <c r="E1939" i="8"/>
  <c r="E1940" i="8"/>
  <c r="E1941" i="8"/>
  <c r="E1942" i="8"/>
  <c r="E1943" i="8"/>
  <c r="E1944" i="8"/>
  <c r="E1945" i="8"/>
  <c r="E1946" i="8"/>
  <c r="E1947" i="8"/>
  <c r="E1948" i="8"/>
  <c r="E1949" i="8"/>
  <c r="E1950" i="8"/>
  <c r="E1951" i="8"/>
  <c r="E1952" i="8"/>
  <c r="E1953" i="8"/>
  <c r="E1954" i="8"/>
  <c r="E1955" i="8"/>
  <c r="E1956" i="8"/>
  <c r="E1957" i="8"/>
  <c r="E1958" i="8"/>
  <c r="E1959" i="8"/>
  <c r="E1960" i="8"/>
  <c r="E1961" i="8"/>
  <c r="E1962" i="8"/>
  <c r="E1963" i="8"/>
  <c r="E1964" i="8"/>
  <c r="E1965" i="8"/>
  <c r="E1966" i="8"/>
  <c r="E1967" i="8"/>
  <c r="E1968" i="8"/>
  <c r="E1969" i="8"/>
  <c r="E1970" i="8"/>
  <c r="E1971" i="8"/>
  <c r="E1972" i="8"/>
  <c r="E1973" i="8"/>
  <c r="E1974" i="8"/>
  <c r="E1975" i="8"/>
  <c r="E1976" i="8"/>
  <c r="E1977" i="8"/>
  <c r="E1978" i="8"/>
  <c r="E1979" i="8"/>
  <c r="E1980" i="8"/>
  <c r="E1981" i="8"/>
  <c r="E1982" i="8"/>
  <c r="E1983" i="8"/>
  <c r="E1984" i="8"/>
  <c r="E1985" i="8"/>
  <c r="E1986" i="8"/>
  <c r="E1987" i="8"/>
  <c r="E1988" i="8"/>
  <c r="E1989" i="8"/>
  <c r="E1990" i="8"/>
  <c r="E1991" i="8"/>
  <c r="E1992" i="8"/>
  <c r="E1993" i="8"/>
  <c r="E1994" i="8"/>
  <c r="E1995" i="8"/>
  <c r="E1996" i="8"/>
  <c r="E1997" i="8"/>
  <c r="E1998" i="8"/>
  <c r="E1999" i="8"/>
  <c r="E2000" i="8"/>
  <c r="E2001" i="8"/>
  <c r="E2002" i="8"/>
  <c r="E2003" i="8"/>
  <c r="E2004" i="8"/>
  <c r="E2005" i="8"/>
  <c r="E2006" i="8"/>
  <c r="E2007" i="8"/>
  <c r="E2008" i="8"/>
  <c r="E2009" i="8"/>
  <c r="E2010" i="8"/>
  <c r="E2011" i="8"/>
  <c r="E2012" i="8"/>
  <c r="E2013" i="8"/>
  <c r="E2014" i="8"/>
  <c r="E2015" i="8"/>
  <c r="E2016" i="8"/>
  <c r="E2017" i="8"/>
  <c r="E2018" i="8"/>
  <c r="E2019" i="8"/>
  <c r="E2020" i="8"/>
  <c r="E2021" i="8"/>
  <c r="E2022" i="8"/>
  <c r="E2023" i="8"/>
  <c r="E2024" i="8"/>
  <c r="E2025" i="8"/>
  <c r="E2026" i="8"/>
  <c r="E2027" i="8"/>
  <c r="E2028" i="8"/>
  <c r="E2029" i="8"/>
  <c r="E2030" i="8"/>
  <c r="E2031" i="8"/>
  <c r="E2032" i="8"/>
  <c r="E2033" i="8"/>
  <c r="E2034" i="8"/>
  <c r="E2035" i="8"/>
  <c r="E2036" i="8"/>
  <c r="E2037" i="8"/>
  <c r="E2038" i="8"/>
  <c r="E2039" i="8"/>
  <c r="E2040" i="8"/>
  <c r="E2041" i="8"/>
  <c r="E2042" i="8"/>
  <c r="E2043" i="8"/>
  <c r="E2044" i="8"/>
  <c r="E2045" i="8"/>
  <c r="E2046" i="8"/>
  <c r="E2047" i="8"/>
  <c r="E2048" i="8"/>
  <c r="E2049" i="8"/>
  <c r="E2050" i="8"/>
  <c r="E2051" i="8"/>
  <c r="E2052" i="8"/>
  <c r="E2053" i="8"/>
  <c r="E2054" i="8"/>
  <c r="E2055" i="8"/>
  <c r="E2056" i="8"/>
  <c r="E2057" i="8"/>
  <c r="E2058" i="8"/>
  <c r="E2059" i="8"/>
  <c r="E2060" i="8"/>
  <c r="E2061" i="8"/>
  <c r="E2062" i="8"/>
  <c r="E2063" i="8"/>
  <c r="E2064" i="8"/>
  <c r="E2065" i="8"/>
  <c r="E2066" i="8"/>
  <c r="E2067" i="8"/>
  <c r="E2068" i="8"/>
  <c r="E2069" i="8"/>
  <c r="E2070" i="8"/>
  <c r="E2071" i="8"/>
  <c r="E2072" i="8"/>
  <c r="E2073" i="8"/>
  <c r="E2074" i="8"/>
  <c r="E2075" i="8"/>
  <c r="E2076" i="8"/>
  <c r="E2077" i="8"/>
  <c r="E2078" i="8"/>
  <c r="E2079" i="8"/>
  <c r="E2080" i="8"/>
  <c r="E2081" i="8"/>
  <c r="E2082" i="8"/>
  <c r="E2083" i="8"/>
  <c r="E2084" i="8"/>
  <c r="E2085" i="8"/>
  <c r="E2086" i="8"/>
  <c r="E2087" i="8"/>
  <c r="E2088" i="8"/>
  <c r="E2089" i="8"/>
  <c r="E2090" i="8"/>
  <c r="E2091" i="8"/>
  <c r="E2092" i="8"/>
  <c r="E2093" i="8"/>
  <c r="E2094" i="8"/>
  <c r="E2095" i="8"/>
  <c r="E2096" i="8"/>
  <c r="E2097" i="8"/>
  <c r="E2098" i="8"/>
  <c r="E2099" i="8"/>
  <c r="E2100" i="8"/>
  <c r="E2101" i="8"/>
  <c r="E2102" i="8"/>
  <c r="E2103" i="8"/>
  <c r="E2104" i="8"/>
  <c r="E2105" i="8"/>
  <c r="E2106" i="8"/>
  <c r="E2107" i="8"/>
  <c r="E2108" i="8"/>
  <c r="E2109" i="8"/>
  <c r="E2110" i="8"/>
  <c r="E2111" i="8"/>
  <c r="E2112" i="8"/>
  <c r="E2113" i="8"/>
  <c r="E2114" i="8"/>
  <c r="E2115" i="8"/>
  <c r="E2116" i="8"/>
  <c r="E2117" i="8"/>
  <c r="E2118" i="8"/>
  <c r="E2119" i="8"/>
  <c r="E2120" i="8"/>
  <c r="E2121" i="8"/>
  <c r="E2122" i="8"/>
  <c r="E2123" i="8"/>
  <c r="E2124" i="8"/>
  <c r="E2125" i="8"/>
  <c r="E2126" i="8"/>
  <c r="E2127" i="8"/>
  <c r="E2128" i="8"/>
  <c r="E2129" i="8"/>
  <c r="E2130" i="8"/>
  <c r="E2131" i="8"/>
  <c r="E2132" i="8"/>
  <c r="E2133" i="8"/>
  <c r="E2134" i="8"/>
  <c r="E2135" i="8"/>
  <c r="E2136" i="8"/>
  <c r="E2137" i="8"/>
  <c r="E2138" i="8"/>
  <c r="E2139" i="8"/>
  <c r="E2140" i="8"/>
  <c r="E2141" i="8"/>
  <c r="E2142" i="8"/>
  <c r="E2143" i="8"/>
  <c r="E2144" i="8"/>
  <c r="E2145" i="8"/>
  <c r="E2146" i="8"/>
  <c r="E2147" i="8"/>
  <c r="E2148" i="8"/>
  <c r="E2149" i="8"/>
  <c r="E2150" i="8"/>
  <c r="E2151" i="8"/>
  <c r="E2152" i="8"/>
  <c r="E2153" i="8"/>
  <c r="E2154" i="8"/>
  <c r="E2155" i="8"/>
  <c r="E2156" i="8"/>
  <c r="E2157" i="8"/>
  <c r="E2158" i="8"/>
  <c r="E2159" i="8"/>
  <c r="E2160" i="8"/>
  <c r="E2161" i="8"/>
  <c r="E2162" i="8"/>
  <c r="E2163" i="8"/>
  <c r="E2164" i="8"/>
  <c r="E2165" i="8"/>
  <c r="E2166" i="8"/>
  <c r="E2167" i="8"/>
  <c r="E2168" i="8"/>
  <c r="E2169" i="8"/>
  <c r="E2170" i="8"/>
  <c r="E2171" i="8"/>
  <c r="E2172" i="8"/>
  <c r="E2173" i="8"/>
  <c r="E2174" i="8"/>
  <c r="E2175" i="8"/>
  <c r="E2176" i="8"/>
  <c r="E2177" i="8"/>
  <c r="E2178" i="8"/>
  <c r="E2179" i="8"/>
  <c r="E2180" i="8"/>
  <c r="E2181" i="8"/>
  <c r="E2182" i="8"/>
  <c r="E2183" i="8"/>
  <c r="E2184" i="8"/>
  <c r="E2185" i="8"/>
  <c r="E2186" i="8"/>
  <c r="E2187" i="8"/>
  <c r="E2188" i="8"/>
  <c r="E2189" i="8"/>
  <c r="E2190" i="8"/>
  <c r="E2191" i="8"/>
  <c r="E2192" i="8"/>
  <c r="E2193" i="8"/>
  <c r="E2194" i="8"/>
  <c r="E2195" i="8"/>
  <c r="E2196" i="8"/>
  <c r="E2197" i="8"/>
  <c r="E2198" i="8"/>
  <c r="E2199" i="8"/>
  <c r="E2200" i="8"/>
  <c r="E2201" i="8"/>
  <c r="E2202" i="8"/>
  <c r="E2203" i="8"/>
  <c r="E2204" i="8"/>
  <c r="E2205" i="8"/>
  <c r="E2206" i="8"/>
  <c r="E2207" i="8"/>
  <c r="E2208" i="8"/>
  <c r="E2209" i="8"/>
  <c r="E2210" i="8"/>
  <c r="E2211" i="8"/>
  <c r="E2212" i="8"/>
  <c r="E2213" i="8"/>
  <c r="E2214" i="8"/>
  <c r="E2215" i="8"/>
  <c r="E2216" i="8"/>
  <c r="E2217" i="8"/>
  <c r="E2218" i="8"/>
  <c r="E2219" i="8"/>
  <c r="E2220" i="8"/>
  <c r="E2221" i="8"/>
  <c r="E2222" i="8"/>
  <c r="E2223" i="8"/>
  <c r="E2224" i="8"/>
  <c r="E2225" i="8"/>
  <c r="E2226" i="8"/>
  <c r="E2227" i="8"/>
  <c r="E2228" i="8"/>
  <c r="E2229" i="8"/>
  <c r="E2230" i="8"/>
  <c r="E2231" i="8"/>
  <c r="E2232" i="8"/>
  <c r="E2233" i="8"/>
  <c r="E2234" i="8"/>
  <c r="E2235" i="8"/>
  <c r="E2236" i="8"/>
  <c r="E2237" i="8"/>
  <c r="E2238" i="8"/>
  <c r="E2239" i="8"/>
  <c r="E2240" i="8"/>
  <c r="E2241" i="8"/>
  <c r="E2242" i="8"/>
  <c r="E2243" i="8"/>
  <c r="E2244" i="8"/>
  <c r="E2245" i="8"/>
  <c r="E2246" i="8"/>
  <c r="E2247" i="8"/>
  <c r="E2248" i="8"/>
  <c r="E2249" i="8"/>
  <c r="E2250" i="8"/>
  <c r="E2251" i="8"/>
  <c r="E2252" i="8"/>
  <c r="E2253" i="8"/>
  <c r="E2254" i="8"/>
  <c r="E2255" i="8"/>
  <c r="E2256" i="8"/>
  <c r="E2257" i="8"/>
  <c r="E2258" i="8"/>
  <c r="E2259" i="8"/>
  <c r="E2260" i="8"/>
  <c r="E2261" i="8"/>
  <c r="E2262" i="8"/>
  <c r="E2263" i="8"/>
  <c r="E2264" i="8"/>
  <c r="E2265" i="8"/>
  <c r="E2266" i="8"/>
  <c r="E2267" i="8"/>
  <c r="E2268" i="8"/>
  <c r="E2269" i="8"/>
  <c r="E2270" i="8"/>
  <c r="E2271" i="8"/>
  <c r="E2272" i="8"/>
  <c r="E2273" i="8"/>
  <c r="E2274" i="8"/>
  <c r="E2275" i="8"/>
  <c r="E2276" i="8"/>
  <c r="E2277" i="8"/>
  <c r="E2278" i="8"/>
  <c r="E2279" i="8"/>
  <c r="E2280" i="8"/>
  <c r="E2281" i="8"/>
  <c r="E2282" i="8"/>
  <c r="E2283" i="8"/>
  <c r="E2284" i="8"/>
  <c r="E2285" i="8"/>
  <c r="E2286" i="8"/>
  <c r="E2287" i="8"/>
  <c r="E2288" i="8"/>
  <c r="E2289" i="8"/>
  <c r="E2290" i="8"/>
  <c r="E2291" i="8"/>
  <c r="E2292" i="8"/>
  <c r="E2293" i="8"/>
  <c r="E2294" i="8"/>
  <c r="E2295" i="8"/>
  <c r="E2296" i="8"/>
  <c r="E2297" i="8"/>
  <c r="E2298" i="8"/>
  <c r="E2299" i="8"/>
  <c r="E2300" i="8"/>
  <c r="E2301" i="8"/>
  <c r="E2302" i="8"/>
  <c r="E2303" i="8"/>
  <c r="E2304" i="8"/>
  <c r="E2305" i="8"/>
  <c r="E2306" i="8"/>
  <c r="E2307" i="8"/>
  <c r="E2308" i="8"/>
  <c r="E2309" i="8"/>
  <c r="E2310" i="8"/>
  <c r="E2311" i="8"/>
  <c r="E2312" i="8"/>
  <c r="E2313" i="8"/>
  <c r="E2314" i="8"/>
  <c r="E2315" i="8"/>
  <c r="E2316" i="8"/>
  <c r="E2317" i="8"/>
  <c r="E2318" i="8"/>
  <c r="E2319" i="8"/>
  <c r="E2320" i="8"/>
  <c r="E2321" i="8"/>
  <c r="E2322" i="8"/>
  <c r="E2323" i="8"/>
  <c r="E2324" i="8"/>
  <c r="E2325" i="8"/>
  <c r="E2326" i="8"/>
  <c r="E2327" i="8"/>
  <c r="E2328" i="8"/>
  <c r="E2329" i="8"/>
  <c r="E2330" i="8"/>
  <c r="E2331" i="8"/>
  <c r="E2332" i="8"/>
  <c r="E2333" i="8"/>
  <c r="E2334" i="8"/>
  <c r="E2335" i="8"/>
  <c r="E2336" i="8"/>
  <c r="E2337" i="8"/>
  <c r="E2338" i="8"/>
  <c r="E2339" i="8"/>
  <c r="E2340" i="8"/>
  <c r="E2341" i="8"/>
  <c r="E2342" i="8"/>
  <c r="E2343" i="8"/>
  <c r="E2344" i="8"/>
  <c r="E2345" i="8"/>
  <c r="E2346" i="8"/>
  <c r="E2347" i="8"/>
  <c r="E2348" i="8"/>
  <c r="E2349" i="8"/>
  <c r="E2350" i="8"/>
  <c r="E2351" i="8"/>
  <c r="E2352" i="8"/>
  <c r="E2353" i="8"/>
  <c r="E2354" i="8"/>
  <c r="E2355" i="8"/>
  <c r="E2356" i="8"/>
  <c r="E2357" i="8"/>
  <c r="E2358" i="8"/>
  <c r="E2359" i="8"/>
  <c r="E2360" i="8"/>
  <c r="E2361" i="8"/>
  <c r="E2362" i="8"/>
  <c r="E2363" i="8"/>
  <c r="E2364" i="8"/>
  <c r="E2365" i="8"/>
  <c r="E2366" i="8"/>
  <c r="E2367" i="8"/>
  <c r="E2368" i="8"/>
  <c r="E2369" i="8"/>
  <c r="E2370" i="8"/>
  <c r="E2371" i="8"/>
  <c r="E2372" i="8"/>
  <c r="E2373" i="8"/>
  <c r="E2374" i="8"/>
  <c r="E2375" i="8"/>
  <c r="E2376" i="8"/>
  <c r="E2377" i="8"/>
  <c r="E2378" i="8"/>
  <c r="E2379" i="8"/>
  <c r="E2380" i="8"/>
  <c r="E2381" i="8"/>
  <c r="E2382" i="8"/>
  <c r="E2383" i="8"/>
  <c r="E2384" i="8"/>
  <c r="E2385" i="8"/>
  <c r="E2386" i="8"/>
  <c r="E2387" i="8"/>
  <c r="E2388" i="8"/>
  <c r="E2389" i="8"/>
  <c r="E2390" i="8"/>
  <c r="E2391" i="8"/>
  <c r="E2392" i="8"/>
  <c r="E2393" i="8"/>
  <c r="E2394" i="8"/>
  <c r="E2395" i="8"/>
  <c r="E2396" i="8"/>
  <c r="E2397" i="8"/>
  <c r="E2398" i="8"/>
  <c r="E2399" i="8"/>
  <c r="E2400" i="8"/>
  <c r="E2401" i="8"/>
  <c r="E2402" i="8"/>
  <c r="E2403" i="8"/>
  <c r="E2404" i="8"/>
  <c r="E2405" i="8"/>
  <c r="E2406" i="8"/>
  <c r="E2407" i="8"/>
  <c r="E2408" i="8"/>
  <c r="E2409" i="8"/>
  <c r="E2410" i="8"/>
  <c r="E2411" i="8"/>
  <c r="E2412" i="8"/>
  <c r="E2413" i="8"/>
  <c r="E2414" i="8"/>
  <c r="E2415" i="8"/>
  <c r="E2416" i="8"/>
  <c r="E2417" i="8"/>
  <c r="E2418" i="8"/>
  <c r="E2419" i="8"/>
  <c r="E2420" i="8"/>
  <c r="E2421" i="8"/>
  <c r="E2422" i="8"/>
  <c r="E2423" i="8"/>
  <c r="E2424" i="8"/>
  <c r="E2425" i="8"/>
  <c r="E2426" i="8"/>
  <c r="E2427" i="8"/>
  <c r="E2428" i="8"/>
  <c r="E2429" i="8"/>
  <c r="E2430" i="8"/>
  <c r="E2431" i="8"/>
  <c r="E2432" i="8"/>
  <c r="E2433" i="8"/>
  <c r="E2434" i="8"/>
  <c r="E2435" i="8"/>
  <c r="E2441" i="8"/>
  <c r="E2443" i="8"/>
  <c r="E2445" i="8"/>
  <c r="E2446" i="8"/>
  <c r="E2448" i="8"/>
  <c r="E2449" i="8"/>
  <c r="E2450" i="8"/>
  <c r="E2451" i="8"/>
  <c r="E2452" i="8"/>
  <c r="E2453" i="8"/>
  <c r="E2454" i="8"/>
  <c r="E2455" i="8"/>
  <c r="E4" i="8"/>
  <c r="E5" i="8"/>
  <c r="U5" i="8" s="1"/>
  <c r="E6" i="8"/>
  <c r="E7" i="8"/>
  <c r="E8" i="8"/>
  <c r="E11" i="8"/>
  <c r="E12" i="8"/>
  <c r="E13" i="8"/>
  <c r="E14" i="8"/>
  <c r="E15" i="8"/>
  <c r="E16" i="8"/>
  <c r="E17" i="8"/>
  <c r="E18" i="8"/>
  <c r="E20" i="8"/>
  <c r="E21" i="8"/>
  <c r="E22" i="8"/>
  <c r="E23" i="8"/>
  <c r="E24" i="8"/>
  <c r="E25" i="8"/>
  <c r="E26" i="8"/>
  <c r="E28" i="8"/>
  <c r="E29" i="8"/>
  <c r="E30" i="8"/>
  <c r="E31" i="8"/>
  <c r="E32" i="8"/>
  <c r="E33" i="8"/>
  <c r="E34" i="8"/>
  <c r="E35" i="8"/>
  <c r="E36" i="8"/>
  <c r="E37" i="8"/>
  <c r="E38" i="8"/>
  <c r="E39" i="8"/>
  <c r="E40" i="8"/>
  <c r="E41" i="8"/>
  <c r="E3" i="8"/>
  <c r="D563" i="44"/>
  <c r="D1" i="44"/>
  <c r="C1" i="44"/>
  <c r="G1" i="7"/>
  <c r="F1" i="7"/>
  <c r="O935" i="8" l="1"/>
  <c r="M935" i="8" s="1"/>
  <c r="O370" i="8"/>
  <c r="M370" i="8" s="1"/>
  <c r="O1028" i="8"/>
  <c r="M1028" i="8" s="1"/>
  <c r="O1885" i="8"/>
  <c r="M1885" i="8" s="1"/>
  <c r="O1635" i="8"/>
  <c r="M1635" i="8" s="1"/>
  <c r="O1414" i="8"/>
  <c r="M1414" i="8" s="1"/>
  <c r="O934" i="8"/>
  <c r="M934" i="8" s="1"/>
  <c r="O512" i="8"/>
  <c r="M512" i="8" s="1"/>
  <c r="O1148" i="8"/>
  <c r="M1148" i="8" s="1"/>
  <c r="O1950" i="8"/>
  <c r="M1950" i="8" s="1"/>
  <c r="O1796" i="8"/>
  <c r="M1796" i="8" s="1"/>
  <c r="O1634" i="8"/>
  <c r="M1634" i="8" s="1"/>
  <c r="O1487" i="8"/>
  <c r="M1487" i="8" s="1"/>
  <c r="O1325" i="8"/>
  <c r="M1325" i="8" s="1"/>
  <c r="O1000" i="8"/>
  <c r="M1000" i="8" s="1"/>
  <c r="O211" i="8"/>
  <c r="M211" i="8" s="1"/>
  <c r="O999" i="8"/>
  <c r="M999" i="8" s="1"/>
  <c r="O755" i="8"/>
  <c r="M755" i="8" s="1"/>
  <c r="O222" i="8"/>
  <c r="M222" i="8" s="1"/>
  <c r="O898" i="8"/>
  <c r="M898" i="8" s="1"/>
  <c r="O213" i="8"/>
  <c r="M213" i="8" s="1"/>
  <c r="O276" i="8"/>
  <c r="M276" i="8" s="1"/>
  <c r="O324" i="8"/>
  <c r="M324" i="8" s="1"/>
  <c r="O387" i="8"/>
  <c r="M387" i="8" s="1"/>
  <c r="O435" i="8"/>
  <c r="M435" i="8" s="1"/>
  <c r="O497" i="8"/>
  <c r="M497" i="8" s="1"/>
  <c r="O546" i="8"/>
  <c r="M546" i="8" s="1"/>
  <c r="O608" i="8"/>
  <c r="M608" i="8" s="1"/>
  <c r="O785" i="8"/>
  <c r="M785" i="8" s="1"/>
  <c r="O848" i="8"/>
  <c r="M848" i="8" s="1"/>
  <c r="O899" i="8"/>
  <c r="M899" i="8" s="1"/>
  <c r="O1025" i="8"/>
  <c r="M1025" i="8" s="1"/>
  <c r="O1469" i="8"/>
  <c r="M1469" i="8" s="1"/>
  <c r="O1032" i="8"/>
  <c r="M1032" i="8" s="1"/>
  <c r="O2035" i="8"/>
  <c r="M2035" i="8" s="1"/>
  <c r="O2013" i="8"/>
  <c r="M2013" i="8" s="1"/>
  <c r="O1991" i="8"/>
  <c r="M1991" i="8" s="1"/>
  <c r="O1969" i="8"/>
  <c r="M1969" i="8" s="1"/>
  <c r="O1947" i="8"/>
  <c r="M1947" i="8" s="1"/>
  <c r="O1925" i="8"/>
  <c r="M1925" i="8" s="1"/>
  <c r="O1881" i="8"/>
  <c r="M1881" i="8" s="1"/>
  <c r="O1771" i="8"/>
  <c r="M1771" i="8" s="1"/>
  <c r="O1723" i="8"/>
  <c r="M1723" i="8" s="1"/>
  <c r="O1483" i="8"/>
  <c r="M1483" i="8" s="1"/>
  <c r="O1432" i="8"/>
  <c r="M1432" i="8" s="1"/>
  <c r="O1410" i="8"/>
  <c r="M1410" i="8" s="1"/>
  <c r="O1388" i="8"/>
  <c r="M1388" i="8" s="1"/>
  <c r="O1366" i="8"/>
  <c r="M1366" i="8" s="1"/>
  <c r="O1344" i="8"/>
  <c r="M1344" i="8" s="1"/>
  <c r="O1249" i="8"/>
  <c r="M1249" i="8" s="1"/>
  <c r="O1114" i="8"/>
  <c r="M1114" i="8" s="1"/>
  <c r="O997" i="8"/>
  <c r="M997" i="8" s="1"/>
  <c r="O966" i="8"/>
  <c r="M966" i="8" s="1"/>
  <c r="O930" i="8"/>
  <c r="M930" i="8" s="1"/>
  <c r="O889" i="8"/>
  <c r="M889" i="8" s="1"/>
  <c r="O859" i="8"/>
  <c r="M859" i="8" s="1"/>
  <c r="O823" i="8"/>
  <c r="M823" i="8" s="1"/>
  <c r="O753" i="8"/>
  <c r="M753" i="8" s="1"/>
  <c r="O686" i="8"/>
  <c r="M686" i="8" s="1"/>
  <c r="O506" i="8"/>
  <c r="M506" i="8" s="1"/>
  <c r="O468" i="8"/>
  <c r="M468" i="8" s="1"/>
  <c r="O429" i="8"/>
  <c r="M429" i="8" s="1"/>
  <c r="O399" i="8"/>
  <c r="M399" i="8" s="1"/>
  <c r="O358" i="8"/>
  <c r="M358" i="8" s="1"/>
  <c r="O288" i="8"/>
  <c r="M288" i="8" s="1"/>
  <c r="O214" i="8"/>
  <c r="M214" i="8" s="1"/>
  <c r="O325" i="8"/>
  <c r="M325" i="8" s="1"/>
  <c r="O388" i="8"/>
  <c r="M388" i="8" s="1"/>
  <c r="O436" i="8"/>
  <c r="M436" i="8" s="1"/>
  <c r="O498" i="8"/>
  <c r="M498" i="8" s="1"/>
  <c r="O547" i="8"/>
  <c r="M547" i="8" s="1"/>
  <c r="O786" i="8"/>
  <c r="M786" i="8" s="1"/>
  <c r="O903" i="8"/>
  <c r="M903" i="8" s="1"/>
  <c r="O961" i="8"/>
  <c r="M961" i="8" s="1"/>
  <c r="O1033" i="8"/>
  <c r="M1033" i="8" s="1"/>
  <c r="O1952" i="8"/>
  <c r="M1952" i="8" s="1"/>
  <c r="O1415" i="8"/>
  <c r="M1415" i="8" s="1"/>
  <c r="O895" i="8"/>
  <c r="M895" i="8" s="1"/>
  <c r="O948" i="8"/>
  <c r="M948" i="8" s="1"/>
  <c r="O212" i="8"/>
  <c r="M212" i="8" s="1"/>
  <c r="O1156" i="8"/>
  <c r="M1156" i="8" s="1"/>
  <c r="O2014" i="8"/>
  <c r="M2014" i="8" s="1"/>
  <c r="O1676" i="8"/>
  <c r="M1676" i="8" s="1"/>
  <c r="O1458" i="8"/>
  <c r="M1458" i="8" s="1"/>
  <c r="M1367" i="8"/>
  <c r="O1367" i="8"/>
  <c r="M1301" i="8"/>
  <c r="O1301" i="8"/>
  <c r="O1193" i="8"/>
  <c r="M1193" i="8" s="1"/>
  <c r="O967" i="8"/>
  <c r="M967" i="8" s="1"/>
  <c r="O438" i="8"/>
  <c r="M438" i="8" s="1"/>
  <c r="O400" i="8"/>
  <c r="M400" i="8" s="1"/>
  <c r="O328" i="8"/>
  <c r="M328" i="8" s="1"/>
  <c r="O252" i="8"/>
  <c r="M252" i="8" s="1"/>
  <c r="O1968" i="8"/>
  <c r="M1968" i="8" s="1"/>
  <c r="O1902" i="8"/>
  <c r="M1902" i="8" s="1"/>
  <c r="O1770" i="8"/>
  <c r="M1770" i="8" s="1"/>
  <c r="O1605" i="8"/>
  <c r="M1605" i="8" s="1"/>
  <c r="O1409" i="8"/>
  <c r="M1409" i="8" s="1"/>
  <c r="O1343" i="8"/>
  <c r="M1343" i="8" s="1"/>
  <c r="M888" i="8"/>
  <c r="O888" i="8"/>
  <c r="O790" i="8"/>
  <c r="M790" i="8" s="1"/>
  <c r="O428" i="8"/>
  <c r="M428" i="8" s="1"/>
  <c r="O287" i="8"/>
  <c r="M287" i="8" s="1"/>
  <c r="O180" i="8"/>
  <c r="M180" i="8" s="1"/>
  <c r="O389" i="8"/>
  <c r="M389" i="8" s="1"/>
  <c r="O674" i="8"/>
  <c r="M674" i="8" s="1"/>
  <c r="O914" i="8"/>
  <c r="M914" i="8" s="1"/>
  <c r="O1168" i="8"/>
  <c r="M1168" i="8" s="1"/>
  <c r="O1945" i="8"/>
  <c r="M1945" i="8" s="1"/>
  <c r="O1364" i="8"/>
  <c r="M1364" i="8" s="1"/>
  <c r="O390" i="8"/>
  <c r="M390" i="8" s="1"/>
  <c r="O452" i="8"/>
  <c r="M452" i="8" s="1"/>
  <c r="O500" i="8"/>
  <c r="M500" i="8" s="1"/>
  <c r="O611" i="8"/>
  <c r="M611" i="8" s="1"/>
  <c r="O788" i="8"/>
  <c r="M788" i="8" s="1"/>
  <c r="O915" i="8"/>
  <c r="M915" i="8" s="1"/>
  <c r="O964" i="8"/>
  <c r="M964" i="8" s="1"/>
  <c r="O2208" i="8"/>
  <c r="M2208" i="8" s="1"/>
  <c r="O2186" i="8"/>
  <c r="M2186" i="8" s="1"/>
  <c r="O2032" i="8"/>
  <c r="M2032" i="8" s="1"/>
  <c r="O2010" i="8"/>
  <c r="M2010" i="8" s="1"/>
  <c r="O1988" i="8"/>
  <c r="M1988" i="8" s="1"/>
  <c r="O1966" i="8"/>
  <c r="M1966" i="8" s="1"/>
  <c r="O1944" i="8"/>
  <c r="M1944" i="8" s="1"/>
  <c r="O1922" i="8"/>
  <c r="M1922" i="8" s="1"/>
  <c r="O1878" i="8"/>
  <c r="M1878" i="8" s="1"/>
  <c r="O1856" i="8"/>
  <c r="M1856" i="8" s="1"/>
  <c r="O1768" i="8"/>
  <c r="M1768" i="8" s="1"/>
  <c r="O1603" i="8"/>
  <c r="M1603" i="8" s="1"/>
  <c r="O1479" i="8"/>
  <c r="M1479" i="8" s="1"/>
  <c r="O1452" i="8"/>
  <c r="M1452" i="8" s="1"/>
  <c r="O1429" i="8"/>
  <c r="M1429" i="8" s="1"/>
  <c r="O1385" i="8"/>
  <c r="M1385" i="8" s="1"/>
  <c r="O1363" i="8"/>
  <c r="M1363" i="8" s="1"/>
  <c r="O1341" i="8"/>
  <c r="M1341" i="8" s="1"/>
  <c r="O1297" i="8"/>
  <c r="M1297" i="8" s="1"/>
  <c r="O1274" i="8"/>
  <c r="M1274" i="8" s="1"/>
  <c r="M1245" i="8"/>
  <c r="O1245" i="8"/>
  <c r="O1187" i="8"/>
  <c r="M1187" i="8" s="1"/>
  <c r="O1035" i="8"/>
  <c r="M1035" i="8" s="1"/>
  <c r="O994" i="8"/>
  <c r="M994" i="8" s="1"/>
  <c r="O957" i="8"/>
  <c r="M957" i="8" s="1"/>
  <c r="M856" i="8"/>
  <c r="O856" i="8"/>
  <c r="M750" i="8"/>
  <c r="O750" i="8"/>
  <c r="O681" i="8"/>
  <c r="M681" i="8" s="1"/>
  <c r="O503" i="8"/>
  <c r="M503" i="8" s="1"/>
  <c r="O465" i="8"/>
  <c r="M465" i="8" s="1"/>
  <c r="O426" i="8"/>
  <c r="M426" i="8" s="1"/>
  <c r="O394" i="8"/>
  <c r="M394" i="8" s="1"/>
  <c r="O317" i="8"/>
  <c r="M317" i="8" s="1"/>
  <c r="O285" i="8"/>
  <c r="M285" i="8" s="1"/>
  <c r="O248" i="8"/>
  <c r="M248" i="8" s="1"/>
  <c r="O342" i="8"/>
  <c r="M342" i="8" s="1"/>
  <c r="O391" i="8"/>
  <c r="M391" i="8" s="1"/>
  <c r="O453" i="8"/>
  <c r="M453" i="8" s="1"/>
  <c r="O501" i="8"/>
  <c r="M501" i="8" s="1"/>
  <c r="M852" i="8"/>
  <c r="O852" i="8"/>
  <c r="O916" i="8"/>
  <c r="M916" i="8" s="1"/>
  <c r="O970" i="8"/>
  <c r="M970" i="8" s="1"/>
  <c r="M1224" i="8"/>
  <c r="O1224" i="8"/>
  <c r="O1393" i="8"/>
  <c r="M1393" i="8" s="1"/>
  <c r="O431" i="8"/>
  <c r="M431" i="8" s="1"/>
  <c r="O2039" i="8"/>
  <c r="M2039" i="8" s="1"/>
  <c r="O1929" i="8"/>
  <c r="M1929" i="8" s="1"/>
  <c r="O1462" i="8"/>
  <c r="M1462" i="8" s="1"/>
  <c r="O1348" i="8"/>
  <c r="M1348" i="8" s="1"/>
  <c r="O971" i="8"/>
  <c r="M971" i="8" s="1"/>
  <c r="O332" i="8"/>
  <c r="M332" i="8" s="1"/>
  <c r="O656" i="8"/>
  <c r="M656" i="8" s="1"/>
  <c r="O1457" i="8"/>
  <c r="M1457" i="8" s="1"/>
  <c r="O2016" i="8"/>
  <c r="M2016" i="8" s="1"/>
  <c r="O1862" i="8"/>
  <c r="M1862" i="8" s="1"/>
  <c r="O1413" i="8"/>
  <c r="M1413" i="8" s="1"/>
  <c r="O1009" i="8"/>
  <c r="M1009" i="8" s="1"/>
  <c r="O386" i="8"/>
  <c r="M386" i="8" s="1"/>
  <c r="O1031" i="8"/>
  <c r="M1031" i="8" s="1"/>
  <c r="O1860" i="8"/>
  <c r="M1860" i="8" s="1"/>
  <c r="O1411" i="8"/>
  <c r="M1411" i="8" s="1"/>
  <c r="M998" i="8"/>
  <c r="O998" i="8"/>
  <c r="O289" i="8"/>
  <c r="M289" i="8" s="1"/>
  <c r="O1321" i="8"/>
  <c r="M1321" i="8" s="1"/>
  <c r="O7" i="8"/>
  <c r="M7" i="8" s="1"/>
  <c r="O2011" i="8"/>
  <c r="M2011" i="8" s="1"/>
  <c r="O1967" i="8"/>
  <c r="M1967" i="8" s="1"/>
  <c r="O1651" i="8"/>
  <c r="M1651" i="8" s="1"/>
  <c r="O1604" i="8"/>
  <c r="M1604" i="8" s="1"/>
  <c r="O1454" i="8"/>
  <c r="M1454" i="8" s="1"/>
  <c r="O1408" i="8"/>
  <c r="M1408" i="8" s="1"/>
  <c r="O1342" i="8"/>
  <c r="M1342" i="8" s="1"/>
  <c r="O1189" i="8"/>
  <c r="M1189" i="8" s="1"/>
  <c r="O1110" i="8"/>
  <c r="M1110" i="8" s="1"/>
  <c r="O995" i="8"/>
  <c r="M995" i="8" s="1"/>
  <c r="O928" i="8"/>
  <c r="M928" i="8" s="1"/>
  <c r="O887" i="8"/>
  <c r="M887" i="8" s="1"/>
  <c r="O857" i="8"/>
  <c r="M857" i="8" s="1"/>
  <c r="O751" i="8"/>
  <c r="M751" i="8" s="1"/>
  <c r="O504" i="8"/>
  <c r="M504" i="8" s="1"/>
  <c r="O466" i="8"/>
  <c r="M466" i="8" s="1"/>
  <c r="O427" i="8"/>
  <c r="M427" i="8" s="1"/>
  <c r="O395" i="8"/>
  <c r="M395" i="8" s="1"/>
  <c r="O356" i="8"/>
  <c r="M356" i="8" s="1"/>
  <c r="O286" i="8"/>
  <c r="M286" i="8" s="1"/>
  <c r="O209" i="8"/>
  <c r="M209" i="8" s="1"/>
  <c r="O2185" i="8"/>
  <c r="M2185" i="8" s="1"/>
  <c r="O2031" i="8"/>
  <c r="M2031" i="8" s="1"/>
  <c r="O2009" i="8"/>
  <c r="M2009" i="8" s="1"/>
  <c r="O1987" i="8"/>
  <c r="M1987" i="8" s="1"/>
  <c r="O1965" i="8"/>
  <c r="M1965" i="8" s="1"/>
  <c r="O1943" i="8"/>
  <c r="M1943" i="8" s="1"/>
  <c r="O1921" i="8"/>
  <c r="M1921" i="8" s="1"/>
  <c r="O1811" i="8"/>
  <c r="M1811" i="8" s="1"/>
  <c r="O1789" i="8"/>
  <c r="M1789" i="8" s="1"/>
  <c r="O1627" i="8"/>
  <c r="M1627" i="8" s="1"/>
  <c r="O1478" i="8"/>
  <c r="M1478" i="8" s="1"/>
  <c r="M1451" i="8"/>
  <c r="O1451" i="8"/>
  <c r="O1406" i="8"/>
  <c r="M1406" i="8" s="1"/>
  <c r="O1384" i="8"/>
  <c r="M1384" i="8" s="1"/>
  <c r="O1362" i="8"/>
  <c r="M1362" i="8" s="1"/>
  <c r="O1340" i="8"/>
  <c r="M1340" i="8" s="1"/>
  <c r="O1318" i="8"/>
  <c r="M1318" i="8" s="1"/>
  <c r="O1132" i="8"/>
  <c r="M1132" i="8" s="1"/>
  <c r="O993" i="8"/>
  <c r="M993" i="8" s="1"/>
  <c r="O956" i="8"/>
  <c r="M956" i="8" s="1"/>
  <c r="O924" i="8"/>
  <c r="M924" i="8" s="1"/>
  <c r="O885" i="8"/>
  <c r="M885" i="8" s="1"/>
  <c r="O641" i="8"/>
  <c r="M641" i="8" s="1"/>
  <c r="O495" i="8"/>
  <c r="M495" i="8" s="1"/>
  <c r="O463" i="8"/>
  <c r="M463" i="8" s="1"/>
  <c r="O425" i="8"/>
  <c r="M425" i="8" s="1"/>
  <c r="O385" i="8"/>
  <c r="M385" i="8" s="1"/>
  <c r="O354" i="8"/>
  <c r="M354" i="8" s="1"/>
  <c r="O316" i="8"/>
  <c r="M316" i="8" s="1"/>
  <c r="O207" i="8"/>
  <c r="M207" i="8" s="1"/>
  <c r="O221" i="8"/>
  <c r="M221" i="8" s="1"/>
  <c r="O392" i="8"/>
  <c r="M392" i="8" s="1"/>
  <c r="O454" i="8"/>
  <c r="M454" i="8" s="1"/>
  <c r="O564" i="8"/>
  <c r="M564" i="8" s="1"/>
  <c r="O677" i="8"/>
  <c r="M677" i="8" s="1"/>
  <c r="O793" i="8"/>
  <c r="M793" i="8" s="1"/>
  <c r="O917" i="8"/>
  <c r="M917" i="8" s="1"/>
  <c r="O980" i="8"/>
  <c r="M980" i="8" s="1"/>
  <c r="O1565" i="8"/>
  <c r="M1565" i="8" s="1"/>
  <c r="O1974" i="8"/>
  <c r="M1974" i="8" s="1"/>
  <c r="O1463" i="8"/>
  <c r="M1463" i="8" s="1"/>
  <c r="O363" i="8"/>
  <c r="M363" i="8" s="1"/>
  <c r="O1453" i="8"/>
  <c r="M1453" i="8" s="1"/>
  <c r="O2017" i="8"/>
  <c r="M2017" i="8" s="1"/>
  <c r="O1488" i="8"/>
  <c r="M1488" i="8" s="1"/>
  <c r="O1001" i="8"/>
  <c r="M1001" i="8" s="1"/>
  <c r="O833" i="8"/>
  <c r="M833" i="8" s="1"/>
  <c r="O796" i="8"/>
  <c r="M796" i="8" s="1"/>
  <c r="O649" i="8"/>
  <c r="M649" i="8" s="1"/>
  <c r="O441" i="8"/>
  <c r="M441" i="8" s="1"/>
  <c r="O403" i="8"/>
  <c r="M403" i="8" s="1"/>
  <c r="O362" i="8"/>
  <c r="M362" i="8" s="1"/>
  <c r="O262" i="8"/>
  <c r="M262" i="8" s="1"/>
  <c r="O782" i="8"/>
  <c r="M782" i="8" s="1"/>
  <c r="O1030" i="8"/>
  <c r="M1030" i="8" s="1"/>
  <c r="O1459" i="8"/>
  <c r="M1459" i="8" s="1"/>
  <c r="O1368" i="8"/>
  <c r="M1368" i="8" s="1"/>
  <c r="O932" i="8"/>
  <c r="M932" i="8" s="1"/>
  <c r="O825" i="8"/>
  <c r="M825" i="8" s="1"/>
  <c r="O724" i="8"/>
  <c r="M724" i="8" s="1"/>
  <c r="O470" i="8"/>
  <c r="M470" i="8" s="1"/>
  <c r="O401" i="8"/>
  <c r="M401" i="8" s="1"/>
  <c r="O253" i="8"/>
  <c r="M253" i="8" s="1"/>
  <c r="O1948" i="8"/>
  <c r="M1948" i="8" s="1"/>
  <c r="O1794" i="8"/>
  <c r="M1794" i="8" s="1"/>
  <c r="O1433" i="8"/>
  <c r="M1433" i="8" s="1"/>
  <c r="O1279" i="8"/>
  <c r="M1279" i="8" s="1"/>
  <c r="O469" i="8"/>
  <c r="M469" i="8" s="1"/>
  <c r="O2034" i="8"/>
  <c r="M2034" i="8" s="1"/>
  <c r="O1481" i="8"/>
  <c r="M1481" i="8" s="1"/>
  <c r="O437" i="8"/>
  <c r="M437" i="8" s="1"/>
  <c r="O499" i="8"/>
  <c r="M499" i="8" s="1"/>
  <c r="O728" i="8"/>
  <c r="M728" i="8" s="1"/>
  <c r="O850" i="8"/>
  <c r="M850" i="8" s="1"/>
  <c r="O2033" i="8"/>
  <c r="M2033" i="8" s="1"/>
  <c r="O1989" i="8"/>
  <c r="M1989" i="8" s="1"/>
  <c r="M1923" i="8"/>
  <c r="O1923" i="8"/>
  <c r="M1430" i="8"/>
  <c r="O1430" i="8"/>
  <c r="O1386" i="8"/>
  <c r="M1386" i="8" s="1"/>
  <c r="O1320" i="8"/>
  <c r="M1320" i="8" s="1"/>
  <c r="O963" i="8"/>
  <c r="M963" i="8" s="1"/>
  <c r="O318" i="8"/>
  <c r="M318" i="8" s="1"/>
  <c r="O2206" i="8"/>
  <c r="M2206" i="8" s="1"/>
  <c r="O2030" i="8"/>
  <c r="M2030" i="8" s="1"/>
  <c r="O2008" i="8"/>
  <c r="M2008" i="8" s="1"/>
  <c r="O1986" i="8"/>
  <c r="M1986" i="8" s="1"/>
  <c r="O1942" i="8"/>
  <c r="M1942" i="8" s="1"/>
  <c r="O1920" i="8"/>
  <c r="M1920" i="8" s="1"/>
  <c r="O1810" i="8"/>
  <c r="M1810" i="8" s="1"/>
  <c r="O1766" i="8"/>
  <c r="M1766" i="8" s="1"/>
  <c r="O1716" i="8"/>
  <c r="M1716" i="8" s="1"/>
  <c r="O1648" i="8"/>
  <c r="M1648" i="8" s="1"/>
  <c r="O1626" i="8"/>
  <c r="M1626" i="8" s="1"/>
  <c r="O1601" i="8"/>
  <c r="M1601" i="8" s="1"/>
  <c r="O1477" i="8"/>
  <c r="M1477" i="8" s="1"/>
  <c r="O1450" i="8"/>
  <c r="M1450" i="8" s="1"/>
  <c r="O1405" i="8"/>
  <c r="M1405" i="8" s="1"/>
  <c r="O1383" i="8"/>
  <c r="M1383" i="8" s="1"/>
  <c r="O1339" i="8"/>
  <c r="M1339" i="8" s="1"/>
  <c r="O1295" i="8"/>
  <c r="M1295" i="8" s="1"/>
  <c r="O1242" i="8"/>
  <c r="M1242" i="8" s="1"/>
  <c r="O1185" i="8"/>
  <c r="M1185" i="8" s="1"/>
  <c r="O1131" i="8"/>
  <c r="M1131" i="8" s="1"/>
  <c r="O1022" i="8"/>
  <c r="M1022" i="8" s="1"/>
  <c r="O992" i="8"/>
  <c r="M992" i="8" s="1"/>
  <c r="O955" i="8"/>
  <c r="M955" i="8" s="1"/>
  <c r="O923" i="8"/>
  <c r="M923" i="8" s="1"/>
  <c r="O884" i="8"/>
  <c r="M884" i="8" s="1"/>
  <c r="O847" i="8"/>
  <c r="M847" i="8" s="1"/>
  <c r="M818" i="8"/>
  <c r="O818" i="8"/>
  <c r="O748" i="8"/>
  <c r="M748" i="8" s="1"/>
  <c r="O671" i="8"/>
  <c r="M671" i="8" s="1"/>
  <c r="O494" i="8"/>
  <c r="M494" i="8" s="1"/>
  <c r="O462" i="8"/>
  <c r="M462" i="8" s="1"/>
  <c r="O424" i="8"/>
  <c r="M424" i="8" s="1"/>
  <c r="O384" i="8"/>
  <c r="M384" i="8" s="1"/>
  <c r="O315" i="8"/>
  <c r="M315" i="8" s="1"/>
  <c r="O275" i="8"/>
  <c r="M275" i="8" s="1"/>
  <c r="M206" i="8"/>
  <c r="O206" i="8"/>
  <c r="O344" i="8"/>
  <c r="M344" i="8" s="1"/>
  <c r="O393" i="8"/>
  <c r="M393" i="8" s="1"/>
  <c r="O455" i="8"/>
  <c r="M455" i="8" s="1"/>
  <c r="O565" i="8"/>
  <c r="M565" i="8" s="1"/>
  <c r="O918" i="8"/>
  <c r="M918" i="8" s="1"/>
  <c r="M981" i="8"/>
  <c r="O981" i="8"/>
  <c r="O1930" i="8"/>
  <c r="M1930" i="8" s="1"/>
  <c r="O1226" i="8"/>
  <c r="M1226" i="8" s="1"/>
  <c r="O1819" i="8"/>
  <c r="M1819" i="8" s="1"/>
  <c r="O1392" i="8"/>
  <c r="M1392" i="8" s="1"/>
  <c r="O901" i="8"/>
  <c r="M901" i="8" s="1"/>
  <c r="O757" i="8"/>
  <c r="M757" i="8" s="1"/>
  <c r="M472" i="8"/>
  <c r="O472" i="8"/>
  <c r="O371" i="8"/>
  <c r="M371" i="8" s="1"/>
  <c r="O1029" i="8"/>
  <c r="M1029" i="8" s="1"/>
  <c r="O1972" i="8"/>
  <c r="M1972" i="8" s="1"/>
  <c r="O1369" i="8"/>
  <c r="M1369" i="8" s="1"/>
  <c r="O900" i="8"/>
  <c r="M900" i="8" s="1"/>
  <c r="O689" i="8"/>
  <c r="M689" i="8" s="1"/>
  <c r="O440" i="8"/>
  <c r="M440" i="8" s="1"/>
  <c r="O1993" i="8"/>
  <c r="M1993" i="8" s="1"/>
  <c r="O1883" i="8"/>
  <c r="M1883" i="8" s="1"/>
  <c r="O1412" i="8"/>
  <c r="M1412" i="8" s="1"/>
  <c r="M891" i="8"/>
  <c r="O891" i="8"/>
  <c r="M510" i="8"/>
  <c r="O510" i="8"/>
  <c r="O143" i="8"/>
  <c r="M143" i="8" s="1"/>
  <c r="O496" i="8"/>
  <c r="M496" i="8" s="1"/>
  <c r="O1882" i="8"/>
  <c r="M1882" i="8" s="1"/>
  <c r="O1484" i="8"/>
  <c r="M1484" i="8" s="1"/>
  <c r="O1323" i="8"/>
  <c r="M1323" i="8" s="1"/>
  <c r="O931" i="8"/>
  <c r="M931" i="8" s="1"/>
  <c r="O359" i="8"/>
  <c r="M359" i="8" s="1"/>
  <c r="O1743" i="8"/>
  <c r="M1743" i="8" s="1"/>
  <c r="O1382" i="8"/>
  <c r="M1382" i="8" s="1"/>
  <c r="O1021" i="8"/>
  <c r="M1021" i="8" s="1"/>
  <c r="O747" i="8"/>
  <c r="M747" i="8" s="1"/>
  <c r="O493" i="8"/>
  <c r="M493" i="8" s="1"/>
  <c r="O283" i="8"/>
  <c r="M283" i="8" s="1"/>
  <c r="O345" i="8"/>
  <c r="M345" i="8" s="1"/>
  <c r="O397" i="8"/>
  <c r="M397" i="8" s="1"/>
  <c r="O456" i="8"/>
  <c r="M456" i="8" s="1"/>
  <c r="O508" i="8"/>
  <c r="M508" i="8" s="1"/>
  <c r="O919" i="8"/>
  <c r="M919" i="8" s="1"/>
  <c r="O982" i="8"/>
  <c r="M982" i="8" s="1"/>
  <c r="O1482" i="8"/>
  <c r="M1482" i="8" s="1"/>
  <c r="O1188" i="8"/>
  <c r="M1188" i="8" s="1"/>
  <c r="O1026" i="8"/>
  <c r="M1026" i="8" s="1"/>
  <c r="O2040" i="8"/>
  <c r="M2040" i="8" s="1"/>
  <c r="O1996" i="8"/>
  <c r="M1996" i="8" s="1"/>
  <c r="O1842" i="8"/>
  <c r="M1842" i="8" s="1"/>
  <c r="O1729" i="8"/>
  <c r="M1729" i="8" s="1"/>
  <c r="O1489" i="8"/>
  <c r="M1489" i="8" s="1"/>
  <c r="O1283" i="8"/>
  <c r="M1283" i="8" s="1"/>
  <c r="O972" i="8"/>
  <c r="M972" i="8" s="1"/>
  <c r="O620" i="8"/>
  <c r="M620" i="8" s="1"/>
  <c r="O513" i="8"/>
  <c r="M513" i="8" s="1"/>
  <c r="O473" i="8"/>
  <c r="M473" i="8" s="1"/>
  <c r="O442" i="8"/>
  <c r="M442" i="8" s="1"/>
  <c r="O404" i="8"/>
  <c r="M404" i="8" s="1"/>
  <c r="O333" i="8"/>
  <c r="M333" i="8" s="1"/>
  <c r="O293" i="8"/>
  <c r="M293" i="8" s="1"/>
  <c r="O320" i="8"/>
  <c r="M320" i="8" s="1"/>
  <c r="O947" i="8"/>
  <c r="M947" i="8" s="1"/>
  <c r="O1540" i="8"/>
  <c r="M1540" i="8" s="1"/>
  <c r="O1435" i="8"/>
  <c r="M1435" i="8" s="1"/>
  <c r="O933" i="8"/>
  <c r="M933" i="8" s="1"/>
  <c r="O511" i="8"/>
  <c r="M511" i="8" s="1"/>
  <c r="O402" i="8"/>
  <c r="M402" i="8" s="1"/>
  <c r="O291" i="8"/>
  <c r="M291" i="8" s="1"/>
  <c r="O2015" i="8"/>
  <c r="M2015" i="8" s="1"/>
  <c r="O434" i="8"/>
  <c r="M434" i="8" s="1"/>
  <c r="O1465" i="8"/>
  <c r="M1465" i="8" s="1"/>
  <c r="O1992" i="8"/>
  <c r="M1992" i="8" s="1"/>
  <c r="O890" i="8"/>
  <c r="M890" i="8" s="1"/>
  <c r="O2012" i="8"/>
  <c r="M2012" i="8" s="1"/>
  <c r="O1880" i="8"/>
  <c r="M1880" i="8" s="1"/>
  <c r="O1455" i="8"/>
  <c r="M1455" i="8" s="1"/>
  <c r="O1277" i="8"/>
  <c r="M1277" i="8" s="1"/>
  <c r="O965" i="8"/>
  <c r="M965" i="8" s="1"/>
  <c r="O467" i="8"/>
  <c r="M467" i="8" s="1"/>
  <c r="O1963" i="8"/>
  <c r="M1963" i="8" s="1"/>
  <c r="O1476" i="8"/>
  <c r="M1476" i="8" s="1"/>
  <c r="O922" i="8"/>
  <c r="M922" i="8" s="1"/>
  <c r="O314" i="8"/>
  <c r="M314" i="8" s="1"/>
  <c r="O2028" i="8"/>
  <c r="M2028" i="8" s="1"/>
  <c r="O1940" i="8"/>
  <c r="M1940" i="8" s="1"/>
  <c r="O1293" i="8"/>
  <c r="M1293" i="8" s="1"/>
  <c r="O1209" i="8"/>
  <c r="M1209" i="8" s="1"/>
  <c r="O1020" i="8"/>
  <c r="M1020" i="8" s="1"/>
  <c r="O913" i="8"/>
  <c r="M913" i="8" s="1"/>
  <c r="O882" i="8"/>
  <c r="M882" i="8" s="1"/>
  <c r="O776" i="8"/>
  <c r="M776" i="8" s="1"/>
  <c r="O460" i="8"/>
  <c r="M460" i="8" s="1"/>
  <c r="O351" i="8"/>
  <c r="M351" i="8" s="1"/>
  <c r="O398" i="8"/>
  <c r="M398" i="8" s="1"/>
  <c r="O457" i="8"/>
  <c r="M457" i="8" s="1"/>
  <c r="O683" i="8"/>
  <c r="M683" i="8" s="1"/>
  <c r="O807" i="8"/>
  <c r="M807" i="8" s="1"/>
  <c r="O871" i="8"/>
  <c r="M871" i="8" s="1"/>
  <c r="O920" i="8"/>
  <c r="M920" i="8" s="1"/>
  <c r="M983" i="8"/>
  <c r="O983" i="8"/>
  <c r="M1486" i="8"/>
  <c r="O1486" i="8"/>
  <c r="O1054" i="8"/>
  <c r="M1054" i="8" s="1"/>
  <c r="O2203" i="8"/>
  <c r="M2203" i="8" s="1"/>
  <c r="O2049" i="8"/>
  <c r="M2049" i="8" s="1"/>
  <c r="O2027" i="8"/>
  <c r="M2027" i="8" s="1"/>
  <c r="O2005" i="8"/>
  <c r="M2005" i="8" s="1"/>
  <c r="O1983" i="8"/>
  <c r="M1983" i="8" s="1"/>
  <c r="O1961" i="8"/>
  <c r="M1961" i="8" s="1"/>
  <c r="O1939" i="8"/>
  <c r="M1939" i="8" s="1"/>
  <c r="O1917" i="8"/>
  <c r="M1917" i="8" s="1"/>
  <c r="O1895" i="8"/>
  <c r="M1895" i="8" s="1"/>
  <c r="O1807" i="8"/>
  <c r="M1807" i="8" s="1"/>
  <c r="O1763" i="8"/>
  <c r="M1763" i="8" s="1"/>
  <c r="O1741" i="8"/>
  <c r="M1741" i="8" s="1"/>
  <c r="M1576" i="8"/>
  <c r="O1576" i="8"/>
  <c r="O1474" i="8"/>
  <c r="M1474" i="8" s="1"/>
  <c r="O1446" i="8"/>
  <c r="M1446" i="8" s="1"/>
  <c r="O1424" i="8"/>
  <c r="M1424" i="8" s="1"/>
  <c r="O1402" i="8"/>
  <c r="M1402" i="8" s="1"/>
  <c r="O1380" i="8"/>
  <c r="M1380" i="8" s="1"/>
  <c r="O1336" i="8"/>
  <c r="M1336" i="8" s="1"/>
  <c r="O1314" i="8"/>
  <c r="M1314" i="8" s="1"/>
  <c r="M1238" i="8"/>
  <c r="O1238" i="8"/>
  <c r="O1019" i="8"/>
  <c r="M1019" i="8" s="1"/>
  <c r="O989" i="8"/>
  <c r="M989" i="8" s="1"/>
  <c r="O952" i="8"/>
  <c r="M952" i="8" s="1"/>
  <c r="O912" i="8"/>
  <c r="M912" i="8" s="1"/>
  <c r="O881" i="8"/>
  <c r="M881" i="8" s="1"/>
  <c r="O844" i="8"/>
  <c r="M844" i="8" s="1"/>
  <c r="O813" i="8"/>
  <c r="M813" i="8" s="1"/>
  <c r="O737" i="8"/>
  <c r="M737" i="8" s="1"/>
  <c r="O491" i="8"/>
  <c r="M491" i="8" s="1"/>
  <c r="O451" i="8"/>
  <c r="M451" i="8" s="1"/>
  <c r="M421" i="8"/>
  <c r="O421" i="8"/>
  <c r="O381" i="8"/>
  <c r="M381" i="8" s="1"/>
  <c r="O272" i="8"/>
  <c r="M272" i="8" s="1"/>
  <c r="O241" i="8"/>
  <c r="M241" i="8" s="1"/>
  <c r="O235" i="8"/>
  <c r="M235" i="8" s="1"/>
  <c r="O408" i="8"/>
  <c r="M408" i="8" s="1"/>
  <c r="O458" i="8"/>
  <c r="M458" i="8" s="1"/>
  <c r="O568" i="8"/>
  <c r="M568" i="8" s="1"/>
  <c r="O744" i="8"/>
  <c r="M744" i="8" s="1"/>
  <c r="O872" i="8"/>
  <c r="M872" i="8" s="1"/>
  <c r="O921" i="8"/>
  <c r="M921" i="8" s="1"/>
  <c r="O984" i="8"/>
  <c r="M984" i="8" s="1"/>
  <c r="O1490" i="8"/>
  <c r="M1490" i="8" s="1"/>
  <c r="O1196" i="8"/>
  <c r="M1196" i="8" s="1"/>
  <c r="O985" i="8"/>
  <c r="M985" i="8" s="1"/>
  <c r="O1494" i="8"/>
  <c r="M1494" i="8" s="1"/>
  <c r="O1248" i="8"/>
  <c r="M1248" i="8" s="1"/>
  <c r="O595" i="8"/>
  <c r="M595" i="8" s="1"/>
  <c r="O1995" i="8"/>
  <c r="M1995" i="8" s="1"/>
  <c r="O485" i="8"/>
  <c r="M485" i="8" s="1"/>
  <c r="O2038" i="8"/>
  <c r="M2038" i="8" s="1"/>
  <c r="O1928" i="8"/>
  <c r="M1928" i="8" s="1"/>
  <c r="O1460" i="8"/>
  <c r="M1460" i="8" s="1"/>
  <c r="O831" i="8"/>
  <c r="M831" i="8" s="1"/>
  <c r="O486" i="8"/>
  <c r="M486" i="8" s="1"/>
  <c r="O897" i="8"/>
  <c r="M897" i="8" s="1"/>
  <c r="O2036" i="8"/>
  <c r="M2036" i="8" s="1"/>
  <c r="O1345" i="8"/>
  <c r="M1345" i="8" s="1"/>
  <c r="O1918" i="8"/>
  <c r="M1918" i="8" s="1"/>
  <c r="O1337" i="8"/>
  <c r="M1337" i="8" s="1"/>
  <c r="O1762" i="8"/>
  <c r="M1762" i="8" s="1"/>
  <c r="O236" i="8"/>
  <c r="M236" i="8" s="1"/>
  <c r="O300" i="8"/>
  <c r="M300" i="8" s="1"/>
  <c r="M348" i="8"/>
  <c r="O348" i="8"/>
  <c r="O409" i="8"/>
  <c r="M409" i="8" s="1"/>
  <c r="O459" i="8"/>
  <c r="M459" i="8" s="1"/>
  <c r="M694" i="8"/>
  <c r="O694" i="8"/>
  <c r="M745" i="8"/>
  <c r="O745" i="8"/>
  <c r="O809" i="8"/>
  <c r="M809" i="8" s="1"/>
  <c r="O2047" i="8"/>
  <c r="M2047" i="8" s="1"/>
  <c r="O2025" i="8"/>
  <c r="M2025" i="8" s="1"/>
  <c r="O2003" i="8"/>
  <c r="M2003" i="8" s="1"/>
  <c r="O1981" i="8"/>
  <c r="M1981" i="8" s="1"/>
  <c r="O1959" i="8"/>
  <c r="M1959" i="8" s="1"/>
  <c r="O1937" i="8"/>
  <c r="M1937" i="8" s="1"/>
  <c r="O1915" i="8"/>
  <c r="M1915" i="8" s="1"/>
  <c r="O1893" i="8"/>
  <c r="M1893" i="8" s="1"/>
  <c r="O1871" i="8"/>
  <c r="M1871" i="8" s="1"/>
  <c r="O1849" i="8"/>
  <c r="M1849" i="8" s="1"/>
  <c r="M1783" i="8"/>
  <c r="O1783" i="8"/>
  <c r="O1761" i="8"/>
  <c r="M1761" i="8" s="1"/>
  <c r="O1687" i="8"/>
  <c r="M1687" i="8" s="1"/>
  <c r="O1665" i="8"/>
  <c r="M1665" i="8" s="1"/>
  <c r="O1499" i="8"/>
  <c r="M1499" i="8" s="1"/>
  <c r="O1472" i="8"/>
  <c r="M1472" i="8" s="1"/>
  <c r="O1444" i="8"/>
  <c r="M1444" i="8" s="1"/>
  <c r="O1422" i="8"/>
  <c r="M1422" i="8" s="1"/>
  <c r="O1400" i="8"/>
  <c r="M1400" i="8" s="1"/>
  <c r="O1378" i="8"/>
  <c r="M1378" i="8" s="1"/>
  <c r="O1334" i="8"/>
  <c r="M1334" i="8" s="1"/>
  <c r="O1290" i="8"/>
  <c r="M1290" i="8" s="1"/>
  <c r="O1235" i="8"/>
  <c r="M1235" i="8" s="1"/>
  <c r="O1178" i="8"/>
  <c r="M1178" i="8" s="1"/>
  <c r="O1017" i="8"/>
  <c r="M1017" i="8" s="1"/>
  <c r="O979" i="8"/>
  <c r="M979" i="8" s="1"/>
  <c r="M950" i="8"/>
  <c r="O950" i="8"/>
  <c r="O910" i="8"/>
  <c r="M910" i="8" s="1"/>
  <c r="O879" i="8"/>
  <c r="M879" i="8" s="1"/>
  <c r="O842" i="8"/>
  <c r="M842" i="8" s="1"/>
  <c r="O559" i="8"/>
  <c r="M559" i="8" s="1"/>
  <c r="O489" i="8"/>
  <c r="M489" i="8" s="1"/>
  <c r="O449" i="8"/>
  <c r="M449" i="8" s="1"/>
  <c r="O418" i="8"/>
  <c r="M418" i="8" s="1"/>
  <c r="O379" i="8"/>
  <c r="M379" i="8" s="1"/>
  <c r="O308" i="8"/>
  <c r="M308" i="8" s="1"/>
  <c r="O237" i="8"/>
  <c r="M237" i="8" s="1"/>
  <c r="O301" i="8"/>
  <c r="M301" i="8" s="1"/>
  <c r="O410" i="8"/>
  <c r="M410" i="8" s="1"/>
  <c r="O695" i="8"/>
  <c r="M695" i="8" s="1"/>
  <c r="O760" i="8"/>
  <c r="M760" i="8" s="1"/>
  <c r="O874" i="8"/>
  <c r="M874" i="8" s="1"/>
  <c r="O926" i="8"/>
  <c r="M926" i="8" s="1"/>
  <c r="M986" i="8"/>
  <c r="O986" i="8"/>
  <c r="O1498" i="8"/>
  <c r="M1498" i="8" s="1"/>
  <c r="O1908" i="8"/>
  <c r="M1908" i="8" s="1"/>
  <c r="O727" i="8"/>
  <c r="M727" i="8" s="1"/>
  <c r="O1951" i="8"/>
  <c r="M1951" i="8" s="1"/>
  <c r="O1657" i="8"/>
  <c r="M1657" i="8" s="1"/>
  <c r="M896" i="8"/>
  <c r="O896" i="8"/>
  <c r="O322" i="8"/>
  <c r="M322" i="8" s="1"/>
  <c r="O1927" i="8"/>
  <c r="M1927" i="8" s="1"/>
  <c r="O1324" i="8"/>
  <c r="M1324" i="8" s="1"/>
  <c r="O968" i="8"/>
  <c r="M968" i="8" s="1"/>
  <c r="O439" i="8"/>
  <c r="M439" i="8" s="1"/>
  <c r="O1814" i="8"/>
  <c r="M1814" i="8" s="1"/>
  <c r="O2007" i="8"/>
  <c r="M2007" i="8" s="1"/>
  <c r="O1897" i="8"/>
  <c r="M1897" i="8" s="1"/>
  <c r="O1647" i="8"/>
  <c r="M1647" i="8" s="1"/>
  <c r="O1578" i="8"/>
  <c r="M1578" i="8" s="1"/>
  <c r="M1448" i="8"/>
  <c r="O1448" i="8"/>
  <c r="O883" i="8"/>
  <c r="M883" i="8" s="1"/>
  <c r="O245" i="8"/>
  <c r="M245" i="8" s="1"/>
  <c r="O2006" i="8"/>
  <c r="M2006" i="8" s="1"/>
  <c r="M1962" i="8"/>
  <c r="O1962" i="8"/>
  <c r="O1764" i="8"/>
  <c r="M1764" i="8" s="1"/>
  <c r="O1475" i="8"/>
  <c r="M1475" i="8" s="1"/>
  <c r="O1403" i="8"/>
  <c r="M1403" i="8" s="1"/>
  <c r="O1239" i="8"/>
  <c r="M1239" i="8" s="1"/>
  <c r="O1101" i="8"/>
  <c r="M1101" i="8" s="1"/>
  <c r="M953" i="8"/>
  <c r="O953" i="8"/>
  <c r="O845" i="8"/>
  <c r="M845" i="8" s="1"/>
  <c r="O746" i="8"/>
  <c r="M746" i="8" s="1"/>
  <c r="O492" i="8"/>
  <c r="M492" i="8" s="1"/>
  <c r="O382" i="8"/>
  <c r="M382" i="8" s="1"/>
  <c r="O204" i="8"/>
  <c r="M204" i="8" s="1"/>
  <c r="O2026" i="8"/>
  <c r="M2026" i="8" s="1"/>
  <c r="M1938" i="8"/>
  <c r="O1938" i="8"/>
  <c r="O1500" i="8"/>
  <c r="M1500" i="8" s="1"/>
  <c r="O1423" i="8"/>
  <c r="M1423" i="8" s="1"/>
  <c r="O1357" i="8"/>
  <c r="M1357" i="8" s="1"/>
  <c r="M1179" i="8"/>
  <c r="O1179" i="8"/>
  <c r="M951" i="8"/>
  <c r="O951" i="8"/>
  <c r="O419" i="8"/>
  <c r="M419" i="8" s="1"/>
  <c r="O2046" i="8"/>
  <c r="M2046" i="8" s="1"/>
  <c r="O2024" i="8"/>
  <c r="M2024" i="8" s="1"/>
  <c r="O2002" i="8"/>
  <c r="M2002" i="8" s="1"/>
  <c r="O1980" i="8"/>
  <c r="M1980" i="8" s="1"/>
  <c r="O1958" i="8"/>
  <c r="M1958" i="8" s="1"/>
  <c r="O1936" i="8"/>
  <c r="M1936" i="8" s="1"/>
  <c r="O1914" i="8"/>
  <c r="M1914" i="8" s="1"/>
  <c r="O1870" i="8"/>
  <c r="M1870" i="8" s="1"/>
  <c r="O1804" i="8"/>
  <c r="M1804" i="8" s="1"/>
  <c r="O1686" i="8"/>
  <c r="M1686" i="8" s="1"/>
  <c r="O1642" i="8"/>
  <c r="M1642" i="8" s="1"/>
  <c r="M1573" i="8"/>
  <c r="O1573" i="8"/>
  <c r="O1497" i="8"/>
  <c r="M1497" i="8" s="1"/>
  <c r="O1471" i="8"/>
  <c r="M1471" i="8" s="1"/>
  <c r="M1399" i="8"/>
  <c r="O1399" i="8"/>
  <c r="O1377" i="8"/>
  <c r="M1377" i="8" s="1"/>
  <c r="O1355" i="8"/>
  <c r="M1355" i="8" s="1"/>
  <c r="O1333" i="8"/>
  <c r="M1333" i="8" s="1"/>
  <c r="O1311" i="8"/>
  <c r="M1311" i="8" s="1"/>
  <c r="O1289" i="8"/>
  <c r="M1289" i="8" s="1"/>
  <c r="M1263" i="8"/>
  <c r="O1263" i="8"/>
  <c r="O1234" i="8"/>
  <c r="M1234" i="8" s="1"/>
  <c r="O1016" i="8"/>
  <c r="M1016" i="8" s="1"/>
  <c r="O978" i="8"/>
  <c r="M978" i="8" s="1"/>
  <c r="O949" i="8"/>
  <c r="M949" i="8" s="1"/>
  <c r="O909" i="8"/>
  <c r="M909" i="8" s="1"/>
  <c r="O878" i="8"/>
  <c r="M878" i="8" s="1"/>
  <c r="O772" i="8"/>
  <c r="M772" i="8" s="1"/>
  <c r="O734" i="8"/>
  <c r="M734" i="8" s="1"/>
  <c r="O488" i="8"/>
  <c r="M488" i="8" s="1"/>
  <c r="O448" i="8"/>
  <c r="M448" i="8" s="1"/>
  <c r="O417" i="8"/>
  <c r="M417" i="8" s="1"/>
  <c r="O378" i="8"/>
  <c r="M378" i="8" s="1"/>
  <c r="O307" i="8"/>
  <c r="M307" i="8" s="1"/>
  <c r="O200" i="8"/>
  <c r="M200" i="8" s="1"/>
  <c r="O189" i="8"/>
  <c r="M189" i="8" s="1"/>
  <c r="O238" i="8"/>
  <c r="M238" i="8" s="1"/>
  <c r="O364" i="8"/>
  <c r="M364" i="8" s="1"/>
  <c r="O411" i="8"/>
  <c r="M411" i="8" s="1"/>
  <c r="O475" i="8"/>
  <c r="M475" i="8" s="1"/>
  <c r="O696" i="8"/>
  <c r="M696" i="8" s="1"/>
  <c r="O761" i="8"/>
  <c r="M761" i="8" s="1"/>
  <c r="O875" i="8"/>
  <c r="M875" i="8" s="1"/>
  <c r="O936" i="8"/>
  <c r="M936" i="8" s="1"/>
  <c r="O987" i="8"/>
  <c r="M987" i="8" s="1"/>
  <c r="O1349" i="8"/>
  <c r="M1349" i="8" s="1"/>
  <c r="O767" i="8"/>
  <c r="M767" i="8" s="1"/>
  <c r="O830" i="8"/>
  <c r="M830" i="8" s="1"/>
  <c r="O2037" i="8"/>
  <c r="M2037" i="8" s="1"/>
  <c r="O1817" i="8"/>
  <c r="M1817" i="8" s="1"/>
  <c r="O1485" i="8"/>
  <c r="M1485" i="8" s="1"/>
  <c r="O1390" i="8"/>
  <c r="M1390" i="8" s="1"/>
  <c r="O794" i="8"/>
  <c r="M794" i="8" s="1"/>
  <c r="O360" i="8"/>
  <c r="M360" i="8" s="1"/>
  <c r="O1389" i="8"/>
  <c r="M1389" i="8" s="1"/>
  <c r="O1250" i="8"/>
  <c r="M1250" i="8" s="1"/>
  <c r="O509" i="8"/>
  <c r="M509" i="8" s="1"/>
  <c r="O1946" i="8"/>
  <c r="M1946" i="8" s="1"/>
  <c r="O1387" i="8"/>
  <c r="M1387" i="8" s="1"/>
  <c r="O1404" i="8"/>
  <c r="M1404" i="8" s="1"/>
  <c r="O954" i="8"/>
  <c r="M954" i="8" s="1"/>
  <c r="O423" i="8"/>
  <c r="M423" i="8" s="1"/>
  <c r="O2050" i="8"/>
  <c r="M2050" i="8" s="1"/>
  <c r="O1874" i="8"/>
  <c r="M1874" i="8" s="1"/>
  <c r="O1447" i="8"/>
  <c r="M1447" i="8" s="1"/>
  <c r="O1359" i="8"/>
  <c r="M1359" i="8" s="1"/>
  <c r="O1153" i="8"/>
  <c r="M1153" i="8" s="1"/>
  <c r="O990" i="8"/>
  <c r="M990" i="8" s="1"/>
  <c r="O814" i="8"/>
  <c r="M814" i="8" s="1"/>
  <c r="O669" i="8"/>
  <c r="M669" i="8" s="1"/>
  <c r="O422" i="8"/>
  <c r="M422" i="8" s="1"/>
  <c r="O1982" i="8"/>
  <c r="M1982" i="8" s="1"/>
  <c r="O1916" i="8"/>
  <c r="M1916" i="8" s="1"/>
  <c r="O1688" i="8"/>
  <c r="M1688" i="8" s="1"/>
  <c r="O1401" i="8"/>
  <c r="M1401" i="8" s="1"/>
  <c r="O1335" i="8"/>
  <c r="M1335" i="8" s="1"/>
  <c r="O1018" i="8"/>
  <c r="M1018" i="8" s="1"/>
  <c r="O843" i="8"/>
  <c r="M843" i="8" s="1"/>
  <c r="O490" i="8"/>
  <c r="M490" i="8" s="1"/>
  <c r="O2045" i="8"/>
  <c r="M2045" i="8" s="1"/>
  <c r="O2023" i="8"/>
  <c r="M2023" i="8" s="1"/>
  <c r="O2001" i="8"/>
  <c r="M2001" i="8" s="1"/>
  <c r="O1979" i="8"/>
  <c r="M1979" i="8" s="1"/>
  <c r="O1957" i="8"/>
  <c r="M1957" i="8" s="1"/>
  <c r="O1935" i="8"/>
  <c r="M1935" i="8" s="1"/>
  <c r="O1913" i="8"/>
  <c r="M1913" i="8" s="1"/>
  <c r="O1891" i="8"/>
  <c r="M1891" i="8" s="1"/>
  <c r="O1803" i="8"/>
  <c r="M1803" i="8" s="1"/>
  <c r="O1496" i="8"/>
  <c r="M1496" i="8" s="1"/>
  <c r="O1470" i="8"/>
  <c r="M1470" i="8" s="1"/>
  <c r="O1442" i="8"/>
  <c r="M1442" i="8" s="1"/>
  <c r="O1420" i="8"/>
  <c r="M1420" i="8" s="1"/>
  <c r="O1398" i="8"/>
  <c r="M1398" i="8" s="1"/>
  <c r="O1376" i="8"/>
  <c r="M1376" i="8" s="1"/>
  <c r="O1354" i="8"/>
  <c r="M1354" i="8" s="1"/>
  <c r="O1332" i="8"/>
  <c r="M1332" i="8" s="1"/>
  <c r="O1310" i="8"/>
  <c r="M1310" i="8" s="1"/>
  <c r="O1204" i="8"/>
  <c r="M1204" i="8" s="1"/>
  <c r="O1015" i="8"/>
  <c r="M1015" i="8" s="1"/>
  <c r="O977" i="8"/>
  <c r="M977" i="8" s="1"/>
  <c r="O946" i="8"/>
  <c r="M946" i="8" s="1"/>
  <c r="O908" i="8"/>
  <c r="M908" i="8" s="1"/>
  <c r="O869" i="8"/>
  <c r="M869" i="8" s="1"/>
  <c r="O771" i="8"/>
  <c r="M771" i="8" s="1"/>
  <c r="O487" i="8"/>
  <c r="M487" i="8" s="1"/>
  <c r="O447" i="8"/>
  <c r="M447" i="8" s="1"/>
  <c r="O416" i="8"/>
  <c r="M416" i="8" s="1"/>
  <c r="O306" i="8"/>
  <c r="M306" i="8" s="1"/>
  <c r="O268" i="8"/>
  <c r="M268" i="8" s="1"/>
  <c r="O230" i="8"/>
  <c r="M230" i="8" s="1"/>
  <c r="O190" i="8"/>
  <c r="M190" i="8" s="1"/>
  <c r="O303" i="8"/>
  <c r="M303" i="8" s="1"/>
  <c r="O365" i="8"/>
  <c r="M365" i="8" s="1"/>
  <c r="O412" i="8"/>
  <c r="M412" i="8" s="1"/>
  <c r="O476" i="8"/>
  <c r="M476" i="8" s="1"/>
  <c r="O523" i="8"/>
  <c r="M523" i="8" s="1"/>
  <c r="O876" i="8"/>
  <c r="M876" i="8" s="1"/>
  <c r="O937" i="8"/>
  <c r="M937" i="8" s="1"/>
  <c r="M1002" i="8"/>
  <c r="O1002" i="8"/>
  <c r="O481" i="8"/>
  <c r="M481" i="8" s="1"/>
  <c r="O1973" i="8"/>
  <c r="M1973" i="8" s="1"/>
  <c r="O1907" i="8"/>
  <c r="M1907" i="8" s="1"/>
  <c r="O1564" i="8"/>
  <c r="M1564" i="8" s="1"/>
  <c r="O1304" i="8"/>
  <c r="M1304" i="8" s="1"/>
  <c r="O210" i="8"/>
  <c r="M210" i="8" s="1"/>
  <c r="O432" i="8"/>
  <c r="M432" i="8" s="1"/>
  <c r="O1656" i="8"/>
  <c r="M1656" i="8" s="1"/>
  <c r="O1391" i="8"/>
  <c r="M1391" i="8" s="1"/>
  <c r="O375" i="8"/>
  <c r="M375" i="8" s="1"/>
  <c r="O958" i="8"/>
  <c r="M958" i="8" s="1"/>
  <c r="O260" i="8"/>
  <c r="M260" i="8" s="1"/>
  <c r="O959" i="8"/>
  <c r="M959" i="8" s="1"/>
  <c r="O36" i="8"/>
  <c r="M36" i="8" s="1"/>
  <c r="O1985" i="8"/>
  <c r="M1985" i="8" s="1"/>
  <c r="O1853" i="8"/>
  <c r="M1853" i="8" s="1"/>
  <c r="O1765" i="8"/>
  <c r="M1765" i="8" s="1"/>
  <c r="O1338" i="8"/>
  <c r="M1338" i="8" s="1"/>
  <c r="O991" i="8"/>
  <c r="M991" i="8" s="1"/>
  <c r="O846" i="8"/>
  <c r="M846" i="8" s="1"/>
  <c r="O461" i="8"/>
  <c r="M461" i="8" s="1"/>
  <c r="O383" i="8"/>
  <c r="M383" i="8" s="1"/>
  <c r="O274" i="8"/>
  <c r="M274" i="8" s="1"/>
  <c r="O205" i="8"/>
  <c r="M205" i="8" s="1"/>
  <c r="O2048" i="8"/>
  <c r="M2048" i="8" s="1"/>
  <c r="O2004" i="8"/>
  <c r="M2004" i="8" s="1"/>
  <c r="O1960" i="8"/>
  <c r="M1960" i="8" s="1"/>
  <c r="O1379" i="8"/>
  <c r="M1379" i="8" s="1"/>
  <c r="O988" i="8"/>
  <c r="M988" i="8" s="1"/>
  <c r="O911" i="8"/>
  <c r="M911" i="8" s="1"/>
  <c r="O880" i="8"/>
  <c r="M880" i="8" s="1"/>
  <c r="O774" i="8"/>
  <c r="M774" i="8" s="1"/>
  <c r="O450" i="8"/>
  <c r="M450" i="8" s="1"/>
  <c r="O380" i="8"/>
  <c r="M380" i="8" s="1"/>
  <c r="O311" i="8"/>
  <c r="M311" i="8" s="1"/>
  <c r="O240" i="8"/>
  <c r="M240" i="8" s="1"/>
  <c r="O2044" i="8"/>
  <c r="M2044" i="8" s="1"/>
  <c r="O2022" i="8"/>
  <c r="M2022" i="8" s="1"/>
  <c r="O2000" i="8"/>
  <c r="M2000" i="8" s="1"/>
  <c r="O1978" i="8"/>
  <c r="M1978" i="8" s="1"/>
  <c r="O1956" i="8"/>
  <c r="M1956" i="8" s="1"/>
  <c r="O1934" i="8"/>
  <c r="M1934" i="8" s="1"/>
  <c r="O1912" i="8"/>
  <c r="M1912" i="8" s="1"/>
  <c r="O1868" i="8"/>
  <c r="M1868" i="8" s="1"/>
  <c r="M1846" i="8"/>
  <c r="O1846" i="8"/>
  <c r="O1758" i="8"/>
  <c r="M1758" i="8" s="1"/>
  <c r="O1735" i="8"/>
  <c r="M1735" i="8" s="1"/>
  <c r="O1640" i="8"/>
  <c r="M1640" i="8" s="1"/>
  <c r="O1495" i="8"/>
  <c r="M1495" i="8" s="1"/>
  <c r="O1468" i="8"/>
  <c r="M1468" i="8" s="1"/>
  <c r="O1441" i="8"/>
  <c r="M1441" i="8" s="1"/>
  <c r="O1419" i="8"/>
  <c r="M1419" i="8" s="1"/>
  <c r="O1397" i="8"/>
  <c r="M1397" i="8" s="1"/>
  <c r="O1375" i="8"/>
  <c r="M1375" i="8" s="1"/>
  <c r="O1331" i="8"/>
  <c r="M1331" i="8" s="1"/>
  <c r="O1231" i="8"/>
  <c r="M1231" i="8" s="1"/>
  <c r="O1174" i="8"/>
  <c r="M1174" i="8" s="1"/>
  <c r="O1014" i="8"/>
  <c r="M1014" i="8" s="1"/>
  <c r="O976" i="8"/>
  <c r="M976" i="8" s="1"/>
  <c r="O945" i="8"/>
  <c r="M945" i="8" s="1"/>
  <c r="O868" i="8"/>
  <c r="M868" i="8" s="1"/>
  <c r="O839" i="8"/>
  <c r="M839" i="8" s="1"/>
  <c r="O770" i="8"/>
  <c r="M770" i="8" s="1"/>
  <c r="O517" i="8"/>
  <c r="M517" i="8" s="1"/>
  <c r="O484" i="8"/>
  <c r="M484" i="8" s="1"/>
  <c r="O446" i="8"/>
  <c r="M446" i="8" s="1"/>
  <c r="O415" i="8"/>
  <c r="M415" i="8" s="1"/>
  <c r="O376" i="8"/>
  <c r="M376" i="8" s="1"/>
  <c r="O297" i="8"/>
  <c r="M297" i="8" s="1"/>
  <c r="O267" i="8"/>
  <c r="M267" i="8" s="1"/>
  <c r="O191" i="8"/>
  <c r="M191" i="8" s="1"/>
  <c r="O244" i="8"/>
  <c r="M244" i="8" s="1"/>
  <c r="O366" i="8"/>
  <c r="M366" i="8" s="1"/>
  <c r="O413" i="8"/>
  <c r="M413" i="8" s="1"/>
  <c r="O477" i="8"/>
  <c r="M477" i="8" s="1"/>
  <c r="O524" i="8"/>
  <c r="M524" i="8" s="1"/>
  <c r="O763" i="8"/>
  <c r="M763" i="8" s="1"/>
  <c r="O816" i="8"/>
  <c r="M816" i="8" s="1"/>
  <c r="O877" i="8"/>
  <c r="M877" i="8" s="1"/>
  <c r="O938" i="8"/>
  <c r="M938" i="8" s="1"/>
  <c r="O1003" i="8"/>
  <c r="M1003" i="8" s="1"/>
  <c r="O1714" i="8"/>
  <c r="M1714" i="8" s="1"/>
  <c r="O1264" i="8"/>
  <c r="M1264" i="8" s="1"/>
  <c r="O254" i="8"/>
  <c r="M254" i="8" s="1"/>
  <c r="O367" i="8"/>
  <c r="M367" i="8" s="1"/>
  <c r="O414" i="8"/>
  <c r="M414" i="8" s="1"/>
  <c r="O478" i="8"/>
  <c r="M478" i="8" s="1"/>
  <c r="O652" i="8"/>
  <c r="M652" i="8" s="1"/>
  <c r="O892" i="8"/>
  <c r="M892" i="8" s="1"/>
  <c r="O939" i="8"/>
  <c r="M939" i="8" s="1"/>
  <c r="O1004" i="8"/>
  <c r="M1004" i="8" s="1"/>
  <c r="O2018" i="8"/>
  <c r="M2018" i="8" s="1"/>
  <c r="O1864" i="8"/>
  <c r="M1864" i="8" s="1"/>
  <c r="O1437" i="8"/>
  <c r="M1437" i="8" s="1"/>
  <c r="O829" i="8"/>
  <c r="M829" i="8" s="1"/>
  <c r="O1775" i="8"/>
  <c r="M1775" i="8" s="1"/>
  <c r="O1008" i="8"/>
  <c r="M1008" i="8" s="1"/>
  <c r="O832" i="8"/>
  <c r="M832" i="8" s="1"/>
  <c r="O837" i="8"/>
  <c r="M837" i="8" s="1"/>
  <c r="O1990" i="8"/>
  <c r="M1990" i="8" s="1"/>
  <c r="O1924" i="8"/>
  <c r="M1924" i="8" s="1"/>
  <c r="O1431" i="8"/>
  <c r="M1431" i="8" s="1"/>
  <c r="O1365" i="8"/>
  <c r="M1365" i="8" s="1"/>
  <c r="M1299" i="8"/>
  <c r="O1299" i="8"/>
  <c r="O1190" i="8"/>
  <c r="M1190" i="8" s="1"/>
  <c r="M996" i="8"/>
  <c r="O996" i="8"/>
  <c r="O929" i="8"/>
  <c r="M929" i="8" s="1"/>
  <c r="O822" i="8"/>
  <c r="M822" i="8" s="1"/>
  <c r="O505" i="8"/>
  <c r="M505" i="8" s="1"/>
  <c r="O396" i="8"/>
  <c r="M396" i="8" s="1"/>
  <c r="O250" i="8"/>
  <c r="M250" i="8" s="1"/>
  <c r="O1919" i="8"/>
  <c r="M1919" i="8" s="1"/>
  <c r="O1691" i="8"/>
  <c r="M1691" i="8" s="1"/>
  <c r="O1360" i="8"/>
  <c r="M1360" i="8" s="1"/>
  <c r="O2021" i="8"/>
  <c r="M2021" i="8" s="1"/>
  <c r="O1977" i="8"/>
  <c r="M1977" i="8" s="1"/>
  <c r="O1933" i="8"/>
  <c r="M1933" i="8" s="1"/>
  <c r="O1757" i="8"/>
  <c r="M1757" i="8" s="1"/>
  <c r="O1683" i="8"/>
  <c r="M1683" i="8" s="1"/>
  <c r="O1467" i="8"/>
  <c r="M1467" i="8" s="1"/>
  <c r="O1418" i="8"/>
  <c r="M1418" i="8" s="1"/>
  <c r="O1374" i="8"/>
  <c r="M1374" i="8" s="1"/>
  <c r="O1352" i="8"/>
  <c r="M1352" i="8" s="1"/>
  <c r="M1330" i="8"/>
  <c r="O1330" i="8"/>
  <c r="M1308" i="8"/>
  <c r="O1308" i="8"/>
  <c r="O1286" i="8"/>
  <c r="M1286" i="8" s="1"/>
  <c r="O1230" i="8"/>
  <c r="M1230" i="8" s="1"/>
  <c r="O1013" i="8"/>
  <c r="M1013" i="8" s="1"/>
  <c r="O975" i="8"/>
  <c r="M975" i="8" s="1"/>
  <c r="O944" i="8"/>
  <c r="M944" i="8" s="1"/>
  <c r="O906" i="8"/>
  <c r="M906" i="8" s="1"/>
  <c r="O867" i="8"/>
  <c r="M867" i="8" s="1"/>
  <c r="O516" i="8"/>
  <c r="M516" i="8" s="1"/>
  <c r="O483" i="8"/>
  <c r="M483" i="8" s="1"/>
  <c r="O445" i="8"/>
  <c r="M445" i="8" s="1"/>
  <c r="O407" i="8"/>
  <c r="M407" i="8" s="1"/>
  <c r="O374" i="8"/>
  <c r="M374" i="8" s="1"/>
  <c r="O336" i="8"/>
  <c r="M336" i="8" s="1"/>
  <c r="O296" i="8"/>
  <c r="M296" i="8" s="1"/>
  <c r="O2152" i="8"/>
  <c r="M2152" i="8" s="1"/>
  <c r="O2042" i="8"/>
  <c r="M2042" i="8" s="1"/>
  <c r="O2020" i="8"/>
  <c r="M2020" i="8" s="1"/>
  <c r="O1998" i="8"/>
  <c r="M1998" i="8" s="1"/>
  <c r="O1976" i="8"/>
  <c r="M1976" i="8" s="1"/>
  <c r="M1954" i="8"/>
  <c r="O1954" i="8"/>
  <c r="O1932" i="8"/>
  <c r="M1932" i="8" s="1"/>
  <c r="O1910" i="8"/>
  <c r="M1910" i="8" s="1"/>
  <c r="M1844" i="8"/>
  <c r="O1844" i="8"/>
  <c r="O1822" i="8"/>
  <c r="M1822" i="8" s="1"/>
  <c r="O1800" i="8"/>
  <c r="M1800" i="8" s="1"/>
  <c r="O1778" i="8"/>
  <c r="M1778" i="8" s="1"/>
  <c r="O1638" i="8"/>
  <c r="M1638" i="8" s="1"/>
  <c r="O1568" i="8"/>
  <c r="M1568" i="8" s="1"/>
  <c r="O1492" i="8"/>
  <c r="M1492" i="8" s="1"/>
  <c r="O1466" i="8"/>
  <c r="M1466" i="8" s="1"/>
  <c r="O1439" i="8"/>
  <c r="M1439" i="8" s="1"/>
  <c r="O1417" i="8"/>
  <c r="M1417" i="8" s="1"/>
  <c r="O1395" i="8"/>
  <c r="M1395" i="8" s="1"/>
  <c r="O1373" i="8"/>
  <c r="M1373" i="8" s="1"/>
  <c r="O1351" i="8"/>
  <c r="M1351" i="8" s="1"/>
  <c r="M1329" i="8"/>
  <c r="O1329" i="8"/>
  <c r="O1285" i="8"/>
  <c r="M1285" i="8" s="1"/>
  <c r="O1258" i="8"/>
  <c r="M1258" i="8" s="1"/>
  <c r="O1229" i="8"/>
  <c r="M1229" i="8" s="1"/>
  <c r="O1201" i="8"/>
  <c r="M1201" i="8" s="1"/>
  <c r="O1012" i="8"/>
  <c r="M1012" i="8" s="1"/>
  <c r="O974" i="8"/>
  <c r="M974" i="8" s="1"/>
  <c r="O943" i="8"/>
  <c r="M943" i="8" s="1"/>
  <c r="O905" i="8"/>
  <c r="M905" i="8" s="1"/>
  <c r="O866" i="8"/>
  <c r="M866" i="8" s="1"/>
  <c r="O836" i="8"/>
  <c r="M836" i="8" s="1"/>
  <c r="O799" i="8"/>
  <c r="M799" i="8" s="1"/>
  <c r="O768" i="8"/>
  <c r="M768" i="8" s="1"/>
  <c r="O730" i="8"/>
  <c r="M730" i="8" s="1"/>
  <c r="O515" i="8"/>
  <c r="M515" i="8" s="1"/>
  <c r="O482" i="8"/>
  <c r="M482" i="8" s="1"/>
  <c r="O444" i="8"/>
  <c r="M444" i="8" s="1"/>
  <c r="O406" i="8"/>
  <c r="M406" i="8" s="1"/>
  <c r="O373" i="8"/>
  <c r="M373" i="8" s="1"/>
  <c r="O335" i="8"/>
  <c r="M335" i="8" s="1"/>
  <c r="M295" i="8"/>
  <c r="O295" i="8"/>
  <c r="O265" i="8"/>
  <c r="M265" i="8" s="1"/>
  <c r="O227" i="8"/>
  <c r="M227" i="8" s="1"/>
  <c r="O255" i="8"/>
  <c r="M255" i="8" s="1"/>
  <c r="O309" i="8"/>
  <c r="M309" i="8" s="1"/>
  <c r="O368" i="8"/>
  <c r="M368" i="8" s="1"/>
  <c r="O420" i="8"/>
  <c r="M420" i="8" s="1"/>
  <c r="O479" i="8"/>
  <c r="M479" i="8" s="1"/>
  <c r="O705" i="8"/>
  <c r="M705" i="8" s="1"/>
  <c r="O765" i="8"/>
  <c r="M765" i="8" s="1"/>
  <c r="O893" i="8"/>
  <c r="M893" i="8" s="1"/>
  <c r="O940" i="8"/>
  <c r="M940" i="8" s="1"/>
  <c r="O1005" i="8"/>
  <c r="M1005" i="8" s="1"/>
  <c r="O1272" i="8"/>
  <c r="M1272" i="8" s="1"/>
  <c r="O257" i="8"/>
  <c r="M257" i="8" s="1"/>
  <c r="O1007" i="8"/>
  <c r="M1007" i="8" s="1"/>
  <c r="O1863" i="8"/>
  <c r="M1863" i="8" s="1"/>
  <c r="O1167" i="8"/>
  <c r="M1167" i="8" s="1"/>
  <c r="O321" i="8"/>
  <c r="M321" i="8" s="1"/>
  <c r="O1994" i="8"/>
  <c r="M1994" i="8" s="1"/>
  <c r="O1539" i="8"/>
  <c r="M1539" i="8" s="1"/>
  <c r="O1347" i="8"/>
  <c r="M1347" i="8" s="1"/>
  <c r="O969" i="8"/>
  <c r="M969" i="8" s="1"/>
  <c r="O756" i="8"/>
  <c r="M756" i="8" s="1"/>
  <c r="O471" i="8"/>
  <c r="M471" i="8" s="1"/>
  <c r="O361" i="8"/>
  <c r="M361" i="8" s="1"/>
  <c r="O261" i="8"/>
  <c r="M261" i="8" s="1"/>
  <c r="O433" i="8"/>
  <c r="M433" i="8" s="1"/>
  <c r="O1461" i="8"/>
  <c r="M1461" i="8" s="1"/>
  <c r="O861" i="8"/>
  <c r="M861" i="8" s="1"/>
  <c r="O1024" i="8"/>
  <c r="M1024" i="8" s="1"/>
  <c r="O1970" i="8"/>
  <c r="M1970" i="8" s="1"/>
  <c r="O2029" i="8"/>
  <c r="M2029" i="8" s="1"/>
  <c r="O2043" i="8"/>
  <c r="M2043" i="8" s="1"/>
  <c r="O1999" i="8"/>
  <c r="M1999" i="8" s="1"/>
  <c r="O1955" i="8"/>
  <c r="M1955" i="8" s="1"/>
  <c r="O1911" i="8"/>
  <c r="M1911" i="8" s="1"/>
  <c r="O1493" i="8"/>
  <c r="M1493" i="8" s="1"/>
  <c r="O2041" i="8"/>
  <c r="M2041" i="8" s="1"/>
  <c r="O2019" i="8"/>
  <c r="M2019" i="8" s="1"/>
  <c r="O1997" i="8"/>
  <c r="M1997" i="8" s="1"/>
  <c r="M1975" i="8"/>
  <c r="O1975" i="8"/>
  <c r="O1953" i="8"/>
  <c r="M1953" i="8" s="1"/>
  <c r="O1931" i="8"/>
  <c r="M1931" i="8" s="1"/>
  <c r="O1909" i="8"/>
  <c r="M1909" i="8" s="1"/>
  <c r="O1777" i="8"/>
  <c r="M1777" i="8" s="1"/>
  <c r="O1731" i="8"/>
  <c r="M1731" i="8" s="1"/>
  <c r="O1659" i="8"/>
  <c r="M1659" i="8" s="1"/>
  <c r="O1464" i="8"/>
  <c r="M1464" i="8" s="1"/>
  <c r="O1438" i="8"/>
  <c r="M1438" i="8" s="1"/>
  <c r="M1416" i="8"/>
  <c r="O1416" i="8"/>
  <c r="O1394" i="8"/>
  <c r="M1394" i="8" s="1"/>
  <c r="O1372" i="8"/>
  <c r="M1372" i="8" s="1"/>
  <c r="O1328" i="8"/>
  <c r="M1328" i="8" s="1"/>
  <c r="O1284" i="8"/>
  <c r="M1284" i="8" s="1"/>
  <c r="O1257" i="8"/>
  <c r="M1257" i="8" s="1"/>
  <c r="O1227" i="8"/>
  <c r="M1227" i="8" s="1"/>
  <c r="O1011" i="8"/>
  <c r="M1011" i="8" s="1"/>
  <c r="O973" i="8"/>
  <c r="M973" i="8" s="1"/>
  <c r="O941" i="8"/>
  <c r="M941" i="8" s="1"/>
  <c r="O865" i="8"/>
  <c r="M865" i="8" s="1"/>
  <c r="M835" i="8"/>
  <c r="O835" i="8"/>
  <c r="O759" i="8"/>
  <c r="M759" i="8" s="1"/>
  <c r="O659" i="8"/>
  <c r="M659" i="8" s="1"/>
  <c r="O585" i="8"/>
  <c r="M585" i="8" s="1"/>
  <c r="O514" i="8"/>
  <c r="M514" i="8" s="1"/>
  <c r="O474" i="8"/>
  <c r="M474" i="8" s="1"/>
  <c r="O443" i="8"/>
  <c r="M443" i="8" s="1"/>
  <c r="O405" i="8"/>
  <c r="M405" i="8" s="1"/>
  <c r="O372" i="8"/>
  <c r="M372" i="8" s="1"/>
  <c r="O334" i="8"/>
  <c r="M334" i="8" s="1"/>
  <c r="O294" i="8"/>
  <c r="M294" i="8" s="1"/>
  <c r="O264" i="8"/>
  <c r="M264" i="8" s="1"/>
  <c r="O226" i="8"/>
  <c r="M226" i="8" s="1"/>
  <c r="O310" i="8"/>
  <c r="M310" i="8" s="1"/>
  <c r="O369" i="8"/>
  <c r="M369" i="8" s="1"/>
  <c r="O430" i="8"/>
  <c r="M430" i="8" s="1"/>
  <c r="O480" i="8"/>
  <c r="M480" i="8" s="1"/>
  <c r="O766" i="8"/>
  <c r="M766" i="8" s="1"/>
  <c r="O828" i="8"/>
  <c r="M828" i="8" s="1"/>
  <c r="O894" i="8"/>
  <c r="M894" i="8" s="1"/>
  <c r="O942" i="8"/>
  <c r="M942" i="8" s="1"/>
  <c r="O1006" i="8"/>
  <c r="M1006" i="8" s="1"/>
  <c r="O1449" i="8"/>
  <c r="M1449" i="8" s="1"/>
  <c r="O1027" i="8"/>
  <c r="M1027" i="8" s="1"/>
  <c r="X1879" i="8"/>
  <c r="M1879" i="8" s="1"/>
  <c r="X2159" i="8"/>
  <c r="M2159" i="8" s="1"/>
  <c r="X343" i="8"/>
  <c r="X2111" i="8"/>
  <c r="M2111" i="8" s="1"/>
  <c r="X1674" i="8"/>
  <c r="M1674" i="8" s="1"/>
  <c r="X1428" i="8"/>
  <c r="M1428" i="8" s="1"/>
  <c r="X1595" i="8"/>
  <c r="M1595" i="8" s="1"/>
  <c r="X1146" i="8"/>
  <c r="M1146" i="8" s="1"/>
  <c r="X769" i="8"/>
  <c r="M769" i="8" s="1"/>
  <c r="X1718" i="8"/>
  <c r="M1718" i="8" s="1"/>
  <c r="X1615" i="8"/>
  <c r="M1615" i="8" s="1"/>
  <c r="X1543" i="8"/>
  <c r="M1543" i="8" s="1"/>
  <c r="R1797" i="8"/>
  <c r="M1797" i="8" s="1"/>
  <c r="R1773" i="8"/>
  <c r="M1773" i="8" s="1"/>
  <c r="R1724" i="8"/>
  <c r="M1724" i="8" s="1"/>
  <c r="R2408" i="8"/>
  <c r="M2408" i="8" s="1"/>
  <c r="R1858" i="8"/>
  <c r="M1858" i="8" s="1"/>
  <c r="R2077" i="8"/>
  <c r="M2077" i="8" s="1"/>
  <c r="R1857" i="8"/>
  <c r="M1857" i="8" s="1"/>
  <c r="R2210" i="8"/>
  <c r="M2210" i="8" s="1"/>
  <c r="R1721" i="8"/>
  <c r="M1721" i="8" s="1"/>
  <c r="R1812" i="8"/>
  <c r="M1812" i="8" s="1"/>
  <c r="R1719" i="8"/>
  <c r="M1719" i="8" s="1"/>
  <c r="R2149" i="8"/>
  <c r="M2149" i="8" s="1"/>
  <c r="R2140" i="8"/>
  <c r="M2140" i="8" s="1"/>
  <c r="R1964" i="8"/>
  <c r="M1964" i="8" s="1"/>
  <c r="R1788" i="8"/>
  <c r="M1788" i="8" s="1"/>
  <c r="R2075" i="8"/>
  <c r="M2075" i="8" s="1"/>
  <c r="R2059" i="8"/>
  <c r="M2059" i="8" s="1"/>
  <c r="R1808" i="8"/>
  <c r="M1808" i="8" s="1"/>
  <c r="R1767" i="8"/>
  <c r="M1767" i="8" s="1"/>
  <c r="R2300" i="8"/>
  <c r="M2300" i="8" s="1"/>
  <c r="R2058" i="8"/>
  <c r="M2058" i="8" s="1"/>
  <c r="R1750" i="8"/>
  <c r="M1750" i="8" s="1"/>
  <c r="R2201" i="8"/>
  <c r="M2201" i="8" s="1"/>
  <c r="R1805" i="8"/>
  <c r="M1805" i="8" s="1"/>
  <c r="R2222" i="8"/>
  <c r="M2222" i="8" s="1"/>
  <c r="R2200" i="8"/>
  <c r="M2200" i="8" s="1"/>
  <c r="R1826" i="8"/>
  <c r="M1826" i="8" s="1"/>
  <c r="R1782" i="8"/>
  <c r="M1782" i="8" s="1"/>
  <c r="R1776" i="8"/>
  <c r="M1776" i="8" s="1"/>
  <c r="R2211" i="8"/>
  <c r="M2211" i="8" s="1"/>
  <c r="R2073" i="8"/>
  <c r="M2073" i="8" s="1"/>
  <c r="R2192" i="8"/>
  <c r="M2192" i="8" s="1"/>
  <c r="R1751" i="8"/>
  <c r="M1751" i="8" s="1"/>
  <c r="R1772" i="8"/>
  <c r="M1772" i="8" s="1"/>
  <c r="R1815" i="8"/>
  <c r="M1815" i="8" s="1"/>
  <c r="R1875" i="8"/>
  <c r="M1875" i="8" s="1"/>
  <c r="R1715" i="8"/>
  <c r="M1715" i="8" s="1"/>
  <c r="R1824" i="8"/>
  <c r="M1824" i="8" s="1"/>
  <c r="R2131" i="8"/>
  <c r="M2131" i="8" s="1"/>
  <c r="R2109" i="8"/>
  <c r="M2109" i="8" s="1"/>
  <c r="R1823" i="8"/>
  <c r="M1823" i="8" s="1"/>
  <c r="R1730" i="8"/>
  <c r="M1730" i="8" s="1"/>
  <c r="R1825" i="8"/>
  <c r="M1825" i="8" s="1"/>
  <c r="R2154" i="8"/>
  <c r="M2154" i="8" s="1"/>
  <c r="R2110" i="8"/>
  <c r="M2110" i="8" s="1"/>
  <c r="R1816" i="8"/>
  <c r="M1816" i="8" s="1"/>
  <c r="R1759" i="8"/>
  <c r="M1759" i="8" s="1"/>
  <c r="R2173" i="8"/>
  <c r="M2173" i="8" s="1"/>
  <c r="R2063" i="8"/>
  <c r="M2063" i="8" s="1"/>
  <c r="R1865" i="8"/>
  <c r="M1865" i="8" s="1"/>
  <c r="R1821" i="8"/>
  <c r="M1821" i="8" s="1"/>
  <c r="P9" i="8"/>
  <c r="M9" i="8" s="1"/>
  <c r="P40" i="8"/>
  <c r="M40" i="8" s="1"/>
  <c r="P15" i="8"/>
  <c r="M15" i="8" s="1"/>
  <c r="P75" i="8"/>
  <c r="M75" i="8" s="1"/>
  <c r="P49" i="8"/>
  <c r="M49" i="8" s="1"/>
  <c r="P32" i="8"/>
  <c r="M32" i="8" s="1"/>
  <c r="P6" i="8"/>
  <c r="M6" i="8" s="1"/>
  <c r="P76" i="8"/>
  <c r="M76" i="8" s="1"/>
  <c r="P14" i="8"/>
  <c r="M14" i="8" s="1"/>
  <c r="P74" i="8"/>
  <c r="M74" i="8" s="1"/>
  <c r="P38" i="8"/>
  <c r="M38" i="8" s="1"/>
  <c r="P27" i="8"/>
  <c r="M27" i="8" s="1"/>
  <c r="P48" i="8"/>
  <c r="M48" i="8" s="1"/>
  <c r="P58" i="8"/>
  <c r="M58" i="8" s="1"/>
  <c r="P60" i="8"/>
  <c r="M60" i="8" s="1"/>
  <c r="P66" i="8"/>
  <c r="M66" i="8" s="1"/>
  <c r="P4" i="8"/>
  <c r="M4" i="8" s="1"/>
  <c r="P57" i="8"/>
  <c r="M57" i="8" s="1"/>
  <c r="P59" i="8"/>
  <c r="M59" i="8" s="1"/>
  <c r="P78" i="8"/>
  <c r="M78" i="8" s="1"/>
  <c r="P62" i="8"/>
  <c r="M62" i="8" s="1"/>
  <c r="P24" i="8"/>
  <c r="M24" i="8" s="1"/>
  <c r="P53" i="8"/>
  <c r="M53" i="8" s="1"/>
  <c r="P37" i="8"/>
  <c r="M37" i="8" s="1"/>
  <c r="P72" i="8"/>
  <c r="M72" i="8" s="1"/>
  <c r="P43" i="8"/>
  <c r="M43" i="8" s="1"/>
  <c r="P73" i="8"/>
  <c r="M73" i="8" s="1"/>
  <c r="P52" i="8"/>
  <c r="M52" i="8" s="1"/>
  <c r="P21" i="8"/>
  <c r="M21" i="8" s="1"/>
  <c r="P51" i="8"/>
  <c r="M51" i="8" s="1"/>
  <c r="P44" i="8"/>
  <c r="M44" i="8" s="1"/>
  <c r="P12" i="8"/>
  <c r="M12" i="8" s="1"/>
  <c r="P71" i="8"/>
  <c r="M71" i="8" s="1"/>
  <c r="P10" i="8"/>
  <c r="M10" i="8" s="1"/>
  <c r="P70" i="8"/>
  <c r="M70" i="8" s="1"/>
  <c r="P67" i="8"/>
  <c r="M67" i="8" s="1"/>
  <c r="P30" i="8"/>
  <c r="M30" i="8" s="1"/>
  <c r="P64" i="8"/>
  <c r="M64" i="8" s="1"/>
  <c r="P28" i="8"/>
  <c r="M28" i="8" s="1"/>
  <c r="P86" i="8"/>
  <c r="M86" i="8" s="1"/>
  <c r="P47" i="8"/>
  <c r="M47" i="8" s="1"/>
  <c r="P3" i="8"/>
  <c r="M3" i="8" s="1"/>
  <c r="P18" i="8"/>
  <c r="M18" i="8" s="1"/>
  <c r="P41" i="8"/>
  <c r="M41" i="8" s="1"/>
  <c r="P17" i="8"/>
  <c r="M17" i="8" s="1"/>
  <c r="P45" i="8"/>
  <c r="M45" i="8" s="1"/>
  <c r="T1096" i="8"/>
  <c r="M1096" i="8" s="1"/>
  <c r="T647" i="8"/>
  <c r="M647" i="8" s="1"/>
  <c r="T1039" i="8"/>
  <c r="M1039" i="8" s="1"/>
  <c r="T779" i="8"/>
  <c r="M779" i="8" s="1"/>
  <c r="T502" i="8"/>
  <c r="M502" i="8" s="1"/>
  <c r="T1898" i="8"/>
  <c r="M1898" i="8" s="1"/>
  <c r="T1876" i="8"/>
  <c r="M1876" i="8" s="1"/>
  <c r="T1832" i="8"/>
  <c r="M1832" i="8" s="1"/>
  <c r="T778" i="8"/>
  <c r="M778" i="8" s="1"/>
  <c r="T136" i="8"/>
  <c r="M136" i="8" s="1"/>
  <c r="T1043" i="8"/>
  <c r="M1043" i="8" s="1"/>
  <c r="T719" i="8"/>
  <c r="M719" i="8" s="1"/>
  <c r="T102" i="8"/>
  <c r="M102" i="8" s="1"/>
  <c r="T1113" i="8"/>
  <c r="M1113" i="8" s="1"/>
  <c r="T644" i="8"/>
  <c r="M644" i="8" s="1"/>
  <c r="T682" i="8"/>
  <c r="M682" i="8" s="1"/>
  <c r="T1829" i="8"/>
  <c r="M1829" i="8" s="1"/>
  <c r="T1689" i="8"/>
  <c r="M1689" i="8" s="1"/>
  <c r="T1645" i="8"/>
  <c r="M1645" i="8" s="1"/>
  <c r="T1181" i="8"/>
  <c r="M1181" i="8" s="1"/>
  <c r="T1098" i="8"/>
  <c r="M1098" i="8" s="1"/>
  <c r="T775" i="8"/>
  <c r="M775" i="8" s="1"/>
  <c r="T648" i="8"/>
  <c r="M648" i="8" s="1"/>
  <c r="T2189" i="8"/>
  <c r="M2189" i="8" s="1"/>
  <c r="T1646" i="8"/>
  <c r="M1646" i="8" s="1"/>
  <c r="T171" i="8"/>
  <c r="M171" i="8" s="1"/>
  <c r="T1711" i="8"/>
  <c r="M1711" i="8" s="1"/>
  <c r="T636" i="8"/>
  <c r="M636" i="8" s="1"/>
  <c r="T164" i="8"/>
  <c r="M164" i="8" s="1"/>
  <c r="T93" i="8"/>
  <c r="M93" i="8" s="1"/>
  <c r="T752" i="8"/>
  <c r="M752" i="8" s="1"/>
  <c r="T676" i="8"/>
  <c r="M676" i="8" s="1"/>
  <c r="T532" i="8"/>
  <c r="M532" i="8" s="1"/>
  <c r="T634" i="8"/>
  <c r="M634" i="8" s="1"/>
  <c r="T618" i="8"/>
  <c r="M618" i="8" s="1"/>
  <c r="T184" i="8"/>
  <c r="M184" i="8" s="1"/>
  <c r="T688" i="8"/>
  <c r="M688" i="8" s="1"/>
  <c r="T1536" i="8"/>
  <c r="M1536" i="8" s="1"/>
  <c r="T577" i="8"/>
  <c r="M577" i="8" s="1"/>
  <c r="T1574" i="8"/>
  <c r="M1574" i="8" s="1"/>
  <c r="T666" i="8"/>
  <c r="M666" i="8" s="1"/>
  <c r="T635" i="8"/>
  <c r="M635" i="8" s="1"/>
  <c r="T2147" i="8"/>
  <c r="M2147" i="8" s="1"/>
  <c r="T1606" i="8"/>
  <c r="M1606" i="8" s="1"/>
  <c r="T2188" i="8"/>
  <c r="M2188" i="8" s="1"/>
  <c r="T1172" i="8"/>
  <c r="M1172" i="8" s="1"/>
  <c r="T819" i="8"/>
  <c r="M819" i="8" s="1"/>
  <c r="T176" i="8"/>
  <c r="M176" i="8" s="1"/>
  <c r="T170" i="8"/>
  <c r="M170" i="8" s="1"/>
  <c r="T1663" i="8"/>
  <c r="M1663" i="8" s="1"/>
  <c r="T1641" i="8"/>
  <c r="M1641" i="8" s="1"/>
  <c r="T1619" i="8"/>
  <c r="M1619" i="8" s="1"/>
  <c r="T762" i="8"/>
  <c r="M762" i="8" s="1"/>
  <c r="T1753" i="8"/>
  <c r="M1753" i="8" s="1"/>
  <c r="T1589" i="8"/>
  <c r="M1589" i="8" s="1"/>
  <c r="T655" i="8"/>
  <c r="M655" i="8" s="1"/>
  <c r="T1701" i="8"/>
  <c r="M1701" i="8" s="1"/>
  <c r="T1139" i="8"/>
  <c r="M1139" i="8" s="1"/>
  <c r="T1040" i="8"/>
  <c r="M1040" i="8" s="1"/>
  <c r="T34" i="8"/>
  <c r="M34" i="8" s="1"/>
  <c r="T1593" i="8"/>
  <c r="M1593" i="8" s="1"/>
  <c r="T1353" i="8"/>
  <c r="M1353" i="8" s="1"/>
  <c r="T663" i="8"/>
  <c r="M663" i="8" s="1"/>
  <c r="T624" i="8"/>
  <c r="M624" i="8" s="1"/>
  <c r="T1661" i="8"/>
  <c r="M1661" i="8" s="1"/>
  <c r="T159" i="8"/>
  <c r="M159" i="8" s="1"/>
  <c r="T1141" i="8"/>
  <c r="M1141" i="8" s="1"/>
  <c r="T1077" i="8"/>
  <c r="M1077" i="8" s="1"/>
  <c r="T1116" i="8"/>
  <c r="M1116" i="8" s="1"/>
  <c r="T1584" i="8"/>
  <c r="M1584" i="8" s="1"/>
  <c r="T2064" i="8"/>
  <c r="M2064" i="8" s="1"/>
  <c r="T196" i="8"/>
  <c r="M196" i="8" s="1"/>
  <c r="T1044" i="8"/>
  <c r="M1044" i="8" s="1"/>
  <c r="T1906" i="8"/>
  <c r="M1906" i="8" s="1"/>
  <c r="T1587" i="8"/>
  <c r="M1587" i="8" s="1"/>
  <c r="T1136" i="8"/>
  <c r="M1136" i="8" s="1"/>
  <c r="T685" i="8"/>
  <c r="M685" i="8" s="1"/>
  <c r="T179" i="8"/>
  <c r="M179" i="8" s="1"/>
  <c r="T1270" i="8"/>
  <c r="M1270" i="8" s="1"/>
  <c r="T1705" i="8"/>
  <c r="M1705" i="8" s="1"/>
  <c r="T1866" i="8"/>
  <c r="M1866" i="8" s="1"/>
  <c r="T2151" i="8"/>
  <c r="M2151" i="8" s="1"/>
  <c r="T1703" i="8"/>
  <c r="M1703" i="8" s="1"/>
  <c r="T187" i="8"/>
  <c r="M187" i="8" s="1"/>
  <c r="T194" i="8"/>
  <c r="M194" i="8" s="1"/>
  <c r="R1216" i="8"/>
  <c r="M1216" i="8" s="1"/>
  <c r="R1215" i="8"/>
  <c r="M1215" i="8" s="1"/>
  <c r="R1533" i="8"/>
  <c r="M1533" i="8" s="1"/>
  <c r="R1214" i="8"/>
  <c r="M1214" i="8" s="1"/>
  <c r="R1243" i="8"/>
  <c r="M1243" i="8" s="1"/>
  <c r="R1427" i="8"/>
  <c r="M1427" i="8" s="1"/>
  <c r="R1232" i="8"/>
  <c r="M1232" i="8" s="1"/>
  <c r="R1253" i="8"/>
  <c r="M1253" i="8" s="1"/>
  <c r="R1346" i="8"/>
  <c r="M1346" i="8" s="1"/>
  <c r="R1186" i="8"/>
  <c r="R1228" i="8"/>
  <c r="M1228" i="8" s="1"/>
  <c r="R1530" i="8"/>
  <c r="M1530" i="8" s="1"/>
  <c r="R1504" i="8"/>
  <c r="M1504" i="8" s="1"/>
  <c r="R1316" i="8"/>
  <c r="M1316" i="8" s="1"/>
  <c r="R1210" i="8"/>
  <c r="M1210" i="8" s="1"/>
  <c r="R1183" i="8"/>
  <c r="M1183" i="8" s="1"/>
  <c r="R1236" i="8"/>
  <c r="M1236" i="8" s="1"/>
  <c r="R1251" i="8"/>
  <c r="M1251" i="8" s="1"/>
  <c r="R1218" i="8"/>
  <c r="M1218" i="8" s="1"/>
  <c r="R1192" i="8"/>
  <c r="M1192" i="8" s="1"/>
  <c r="R1501" i="8"/>
  <c r="M1501" i="8" s="1"/>
  <c r="R1208" i="8"/>
  <c r="M1208" i="8" s="1"/>
  <c r="R1244" i="8"/>
  <c r="M1244" i="8" s="1"/>
  <c r="R1528" i="8"/>
  <c r="M1528" i="8" s="1"/>
  <c r="R1358" i="8"/>
  <c r="M1358" i="8" s="1"/>
  <c r="R1237" i="8"/>
  <c r="M1237" i="8" s="1"/>
  <c r="R1207" i="8"/>
  <c r="M1207" i="8" s="1"/>
  <c r="R1200" i="8"/>
  <c r="M1200" i="8" s="1"/>
  <c r="R1535" i="8"/>
  <c r="M1535" i="8" s="1"/>
  <c r="R1526" i="8"/>
  <c r="M1526" i="8" s="1"/>
  <c r="R1252" i="8"/>
  <c r="M1252" i="8" s="1"/>
  <c r="R1502" i="8"/>
  <c r="M1502" i="8" s="1"/>
  <c r="R1256" i="8"/>
  <c r="M1256" i="8" s="1"/>
  <c r="R1247" i="8"/>
  <c r="M1247" i="8" s="1"/>
  <c r="R1480" i="8"/>
  <c r="M1480" i="8" s="1"/>
  <c r="R1532" i="8"/>
  <c r="M1532" i="8" s="1"/>
  <c r="R1255" i="8"/>
  <c r="M1255" i="8" s="1"/>
  <c r="R1503" i="8"/>
  <c r="M1503" i="8" s="1"/>
  <c r="R1421" i="8"/>
  <c r="M1421" i="8" s="1"/>
  <c r="R1261" i="8"/>
  <c r="M1261" i="8" s="1"/>
  <c r="R1203" i="8"/>
  <c r="M1203" i="8" s="1"/>
  <c r="R1198" i="8"/>
  <c r="M1198" i="8" s="1"/>
  <c r="R1534" i="8"/>
  <c r="M1534" i="8" s="1"/>
  <c r="R1246" i="8"/>
  <c r="M1246" i="8" s="1"/>
  <c r="R1233" i="8"/>
  <c r="M1233" i="8" s="1"/>
  <c r="R1175" i="8"/>
  <c r="M1175" i="8" s="1"/>
  <c r="R1522" i="8"/>
  <c r="M1522" i="8" s="1"/>
  <c r="R1396" i="8"/>
  <c r="M1396" i="8" s="1"/>
  <c r="R1259" i="8"/>
  <c r="M1259" i="8" s="1"/>
  <c r="R1202" i="8"/>
  <c r="M1202" i="8" s="1"/>
  <c r="R1197" i="8"/>
  <c r="M1197" i="8" s="1"/>
  <c r="R1281" i="8"/>
  <c r="M1281" i="8" s="1"/>
  <c r="R1518" i="8"/>
  <c r="M1518" i="8" s="1"/>
  <c r="R1521" i="8"/>
  <c r="M1521" i="8" s="1"/>
  <c r="R1520" i="8"/>
  <c r="M1520" i="8" s="1"/>
  <c r="R1350" i="8"/>
  <c r="M1350" i="8" s="1"/>
  <c r="R1199" i="8"/>
  <c r="M1199" i="8" s="1"/>
  <c r="Q115" i="8"/>
  <c r="M115" i="8" s="1"/>
  <c r="Q166" i="8"/>
  <c r="M166" i="8" s="1"/>
  <c r="Q331" i="8"/>
  <c r="M331" i="8" s="1"/>
  <c r="Q535" i="8"/>
  <c r="M535" i="8" s="1"/>
  <c r="Q138" i="8"/>
  <c r="M138" i="8" s="1"/>
  <c r="Q89" i="8"/>
  <c r="M89" i="8" s="1"/>
  <c r="Q114" i="8"/>
  <c r="M114" i="8" s="1"/>
  <c r="Q90" i="8"/>
  <c r="M90" i="8" s="1"/>
  <c r="Q581" i="8"/>
  <c r="M581" i="8" s="1"/>
  <c r="Q330" i="8"/>
  <c r="M330" i="8" s="1"/>
  <c r="Q223" i="8"/>
  <c r="M223" i="8" s="1"/>
  <c r="Q537" i="8"/>
  <c r="M537" i="8" s="1"/>
  <c r="Q140" i="8"/>
  <c r="M140" i="8" s="1"/>
  <c r="Q536" i="8"/>
  <c r="M536" i="8" s="1"/>
  <c r="Q139" i="8"/>
  <c r="M139" i="8" s="1"/>
  <c r="Q531" i="8"/>
  <c r="M531" i="8" s="1"/>
  <c r="Q95" i="8"/>
  <c r="M95" i="8" s="1"/>
  <c r="Q124" i="8"/>
  <c r="M124" i="8" s="1"/>
  <c r="Q346" i="8"/>
  <c r="M346" i="8" s="1"/>
  <c r="Q312" i="8"/>
  <c r="M312" i="8" s="1"/>
  <c r="Q132" i="8"/>
  <c r="M132" i="8" s="1"/>
  <c r="Q94" i="8"/>
  <c r="M94" i="8" s="1"/>
  <c r="Q125" i="8"/>
  <c r="M125" i="8" s="1"/>
  <c r="Q299" i="8"/>
  <c r="M299" i="8" s="1"/>
  <c r="Q519" i="8"/>
  <c r="M519" i="8" s="1"/>
  <c r="Q153" i="8"/>
  <c r="M153" i="8" s="1"/>
  <c r="Q539" i="8"/>
  <c r="M539" i="8" s="1"/>
  <c r="Q182" i="8"/>
  <c r="M182" i="8" s="1"/>
  <c r="Q151" i="8"/>
  <c r="M151" i="8" s="1"/>
  <c r="Q534" i="8"/>
  <c r="M534" i="8" s="1"/>
  <c r="Q282" i="8"/>
  <c r="M282" i="8" s="1"/>
  <c r="Q352" i="8"/>
  <c r="M352" i="8" s="1"/>
  <c r="Q135" i="8"/>
  <c r="M135" i="8" s="1"/>
  <c r="Q123" i="8"/>
  <c r="M123" i="8" s="1"/>
  <c r="Q233" i="8"/>
  <c r="M233" i="8" s="1"/>
  <c r="Q570" i="8"/>
  <c r="M570" i="8" s="1"/>
  <c r="Q313" i="8"/>
  <c r="M313" i="8" s="1"/>
  <c r="Q134" i="8"/>
  <c r="M134" i="8" s="1"/>
  <c r="Q298" i="8"/>
  <c r="M298" i="8" s="1"/>
  <c r="Q518" i="8"/>
  <c r="M518" i="8" s="1"/>
  <c r="Q530" i="8"/>
  <c r="M530" i="8" s="1"/>
  <c r="Q529" i="8"/>
  <c r="M529" i="8" s="1"/>
  <c r="Q520" i="8"/>
  <c r="M520" i="8" s="1"/>
  <c r="Q281" i="8"/>
  <c r="M281" i="8" s="1"/>
  <c r="Q572" i="8"/>
  <c r="M572" i="8" s="1"/>
  <c r="Q598" i="8"/>
  <c r="M598" i="8" s="1"/>
  <c r="Q528" i="8"/>
  <c r="M528" i="8" s="1"/>
  <c r="Q270" i="8"/>
  <c r="M270" i="8" s="1"/>
  <c r="Q92" i="8"/>
  <c r="M92" i="8" s="1"/>
  <c r="Q127" i="8"/>
  <c r="M127" i="8" s="1"/>
  <c r="Q188" i="8"/>
  <c r="M188" i="8" s="1"/>
  <c r="Q349" i="8"/>
  <c r="M349" i="8" s="1"/>
  <c r="Q464" i="8"/>
  <c r="M464" i="8" s="1"/>
  <c r="Q521" i="8"/>
  <c r="M521" i="8" s="1"/>
  <c r="Q573" i="8"/>
  <c r="M573" i="8" s="1"/>
  <c r="Q103" i="8"/>
  <c r="M103" i="8" s="1"/>
  <c r="Q122" i="8"/>
  <c r="M122" i="8" s="1"/>
  <c r="Q507" i="8"/>
  <c r="M507" i="8" s="1"/>
  <c r="Q302" i="8"/>
  <c r="M302" i="8" s="1"/>
  <c r="Q522" i="8"/>
  <c r="M522" i="8" s="1"/>
  <c r="Q338" i="8"/>
  <c r="M338" i="8" s="1"/>
  <c r="Q161" i="8"/>
  <c r="M161" i="8" s="1"/>
  <c r="Q120" i="8"/>
  <c r="M120" i="8" s="1"/>
  <c r="Q88" i="8"/>
  <c r="M88" i="8" s="1"/>
  <c r="Q290" i="8"/>
  <c r="M290" i="8" s="1"/>
  <c r="Q284" i="8"/>
  <c r="M284" i="8" s="1"/>
  <c r="Q98" i="8"/>
  <c r="M98" i="8" s="1"/>
  <c r="Q527" i="8"/>
  <c r="M527" i="8" s="1"/>
  <c r="Q269" i="8"/>
  <c r="M269" i="8" s="1"/>
  <c r="Q121" i="8"/>
  <c r="M121" i="8" s="1"/>
  <c r="Q133" i="8"/>
  <c r="M133" i="8" s="1"/>
  <c r="Q304" i="8"/>
  <c r="M304" i="8" s="1"/>
  <c r="Q592" i="8"/>
  <c r="M592" i="8" s="1"/>
  <c r="Q118" i="8"/>
  <c r="M118" i="8" s="1"/>
  <c r="Q556" i="8"/>
  <c r="M556" i="8" s="1"/>
  <c r="Q591" i="8"/>
  <c r="M591" i="8" s="1"/>
  <c r="Q117" i="8"/>
  <c r="M117" i="8" s="1"/>
  <c r="Q540" i="8"/>
  <c r="M540" i="8" s="1"/>
  <c r="Q589" i="8"/>
  <c r="M589" i="8" s="1"/>
  <c r="Q292" i="8"/>
  <c r="M292" i="8" s="1"/>
  <c r="Q259" i="8"/>
  <c r="M259" i="8" s="1"/>
  <c r="Q141" i="8"/>
  <c r="M141" i="8" s="1"/>
  <c r="Q137" i="8"/>
  <c r="M137" i="8" s="1"/>
  <c r="Q353" i="8"/>
  <c r="M353" i="8" s="1"/>
  <c r="Q593" i="8"/>
  <c r="M593" i="8" s="1"/>
  <c r="Q119" i="8"/>
  <c r="M119" i="8" s="1"/>
  <c r="Q157" i="8"/>
  <c r="M157" i="8" s="1"/>
  <c r="Q116" i="8"/>
  <c r="M116" i="8" s="1"/>
  <c r="Q590" i="8"/>
  <c r="M590" i="8" s="1"/>
  <c r="N691" i="8"/>
  <c r="M691" i="8" s="1"/>
  <c r="N758" i="8"/>
  <c r="M758" i="8" s="1"/>
  <c r="N797" i="8"/>
  <c r="M797" i="8" s="1"/>
  <c r="N2281" i="8"/>
  <c r="M2281" i="8" s="1"/>
  <c r="N2083" i="8"/>
  <c r="M2083" i="8" s="1"/>
  <c r="N863" i="8"/>
  <c r="M863" i="8" s="1"/>
  <c r="N2434" i="8"/>
  <c r="M2434" i="8" s="1"/>
  <c r="N606" i="8"/>
  <c r="M606" i="8" s="1"/>
  <c r="N2212" i="8"/>
  <c r="M2212" i="8" s="1"/>
  <c r="N2343" i="8"/>
  <c r="M2343" i="8" s="1"/>
  <c r="N2079" i="8"/>
  <c r="M2079" i="8" s="1"/>
  <c r="N251" i="8"/>
  <c r="M251" i="8" s="1"/>
  <c r="N219" i="8"/>
  <c r="M219" i="8" s="1"/>
  <c r="N2436" i="8"/>
  <c r="M2436" i="8" s="1"/>
  <c r="N2342" i="8"/>
  <c r="M2342" i="8" s="1"/>
  <c r="N2276" i="8"/>
  <c r="M2276" i="8" s="1"/>
  <c r="N2232" i="8"/>
  <c r="M2232" i="8" s="1"/>
  <c r="N2166" i="8"/>
  <c r="M2166" i="8" s="1"/>
  <c r="N2078" i="8"/>
  <c r="M2078" i="8" s="1"/>
  <c r="N218" i="8"/>
  <c r="M218" i="8" s="1"/>
  <c r="N2278" i="8"/>
  <c r="M2278" i="8" s="1"/>
  <c r="N1904" i="8"/>
  <c r="M1904" i="8" s="1"/>
  <c r="N2387" i="8"/>
  <c r="M2387" i="8" s="1"/>
  <c r="N277" i="8"/>
  <c r="M277" i="8" s="1"/>
  <c r="N849" i="8"/>
  <c r="M849" i="8" s="1"/>
  <c r="N2386" i="8"/>
  <c r="M2386" i="8" s="1"/>
  <c r="N2298" i="8"/>
  <c r="M2298" i="8" s="1"/>
  <c r="N2100" i="8"/>
  <c r="M2100" i="8" s="1"/>
  <c r="N1652" i="8"/>
  <c r="M1652" i="8" s="1"/>
  <c r="N2429" i="8"/>
  <c r="M2429" i="8" s="1"/>
  <c r="N2407" i="8"/>
  <c r="M2407" i="8" s="1"/>
  <c r="N2385" i="8"/>
  <c r="M2385" i="8" s="1"/>
  <c r="N2363" i="8"/>
  <c r="M2363" i="8" s="1"/>
  <c r="N2341" i="8"/>
  <c r="M2341" i="8" s="1"/>
  <c r="N2319" i="8"/>
  <c r="M2319" i="8" s="1"/>
  <c r="N2297" i="8"/>
  <c r="M2297" i="8" s="1"/>
  <c r="N2275" i="8"/>
  <c r="M2275" i="8" s="1"/>
  <c r="N2253" i="8"/>
  <c r="M2253" i="8" s="1"/>
  <c r="N2231" i="8"/>
  <c r="M2231" i="8" s="1"/>
  <c r="N2209" i="8"/>
  <c r="M2209" i="8" s="1"/>
  <c r="N2187" i="8"/>
  <c r="M2187" i="8" s="1"/>
  <c r="N2165" i="8"/>
  <c r="M2165" i="8" s="1"/>
  <c r="N2143" i="8"/>
  <c r="M2143" i="8" s="1"/>
  <c r="N2121" i="8"/>
  <c r="M2121" i="8" s="1"/>
  <c r="N2099" i="8"/>
  <c r="M2099" i="8" s="1"/>
  <c r="N1813" i="8"/>
  <c r="M1813" i="8" s="1"/>
  <c r="N1769" i="8"/>
  <c r="M1769" i="8" s="1"/>
  <c r="N1720" i="8"/>
  <c r="M1720" i="8" s="1"/>
  <c r="N1509" i="8"/>
  <c r="M1509" i="8" s="1"/>
  <c r="N1298" i="8"/>
  <c r="M1298" i="8" s="1"/>
  <c r="N1275" i="8"/>
  <c r="M1275" i="8" s="1"/>
  <c r="N821" i="8"/>
  <c r="M821" i="8" s="1"/>
  <c r="N675" i="8"/>
  <c r="M675" i="8" s="1"/>
  <c r="N851" i="8"/>
  <c r="M851" i="8" s="1"/>
  <c r="N2438" i="8"/>
  <c r="M2438" i="8" s="1"/>
  <c r="N2347" i="8"/>
  <c r="M2347" i="8" s="1"/>
  <c r="N2126" i="8"/>
  <c r="M2126" i="8" s="1"/>
  <c r="N2411" i="8"/>
  <c r="M2411" i="8" s="1"/>
  <c r="N2213" i="8"/>
  <c r="M2213" i="8" s="1"/>
  <c r="N1194" i="8"/>
  <c r="M1194" i="8" s="1"/>
  <c r="N1041" i="8"/>
  <c r="M1041" i="8" s="1"/>
  <c r="N2190" i="8"/>
  <c r="M2190" i="8" s="1"/>
  <c r="N2080" i="8"/>
  <c r="M2080" i="8" s="1"/>
  <c r="N1115" i="8"/>
  <c r="M1115" i="8" s="1"/>
  <c r="N2365" i="8"/>
  <c r="M2365" i="8" s="1"/>
  <c r="N2167" i="8"/>
  <c r="M2167" i="8" s="1"/>
  <c r="N2430" i="8"/>
  <c r="M2430" i="8" s="1"/>
  <c r="N2364" i="8"/>
  <c r="M2364" i="8" s="1"/>
  <c r="N2320" i="8"/>
  <c r="M2320" i="8" s="1"/>
  <c r="N2254" i="8"/>
  <c r="M2254" i="8" s="1"/>
  <c r="N2122" i="8"/>
  <c r="M2122" i="8" s="1"/>
  <c r="N319" i="8"/>
  <c r="M319" i="8" s="1"/>
  <c r="N156" i="8"/>
  <c r="M156" i="8" s="1"/>
  <c r="N326" i="8"/>
  <c r="M326" i="8" s="1"/>
  <c r="N962" i="8"/>
  <c r="M962" i="8" s="1"/>
  <c r="N2437" i="8"/>
  <c r="M2437" i="8" s="1"/>
  <c r="N1034" i="8"/>
  <c r="M1034" i="8" s="1"/>
  <c r="N2428" i="8"/>
  <c r="M2428" i="8" s="1"/>
  <c r="N2406" i="8"/>
  <c r="M2406" i="8" s="1"/>
  <c r="N2384" i="8"/>
  <c r="M2384" i="8" s="1"/>
  <c r="N2362" i="8"/>
  <c r="M2362" i="8" s="1"/>
  <c r="N2340" i="8"/>
  <c r="M2340" i="8" s="1"/>
  <c r="N2318" i="8"/>
  <c r="M2318" i="8" s="1"/>
  <c r="N2296" i="8"/>
  <c r="M2296" i="8" s="1"/>
  <c r="N2274" i="8"/>
  <c r="M2274" i="8" s="1"/>
  <c r="N2252" i="8"/>
  <c r="M2252" i="8" s="1"/>
  <c r="N2230" i="8"/>
  <c r="M2230" i="8" s="1"/>
  <c r="N2164" i="8"/>
  <c r="M2164" i="8" s="1"/>
  <c r="N2142" i="8"/>
  <c r="M2142" i="8" s="1"/>
  <c r="N2098" i="8"/>
  <c r="M2098" i="8" s="1"/>
  <c r="N1900" i="8"/>
  <c r="M1900" i="8" s="1"/>
  <c r="N1650" i="8"/>
  <c r="M1650" i="8" s="1"/>
  <c r="N1109" i="8"/>
  <c r="M1109" i="8" s="1"/>
  <c r="N927" i="8"/>
  <c r="M927" i="8" s="1"/>
  <c r="N886" i="8"/>
  <c r="M886" i="8" s="1"/>
  <c r="N820" i="8"/>
  <c r="M820" i="8" s="1"/>
  <c r="N642" i="8"/>
  <c r="M642" i="8" s="1"/>
  <c r="N605" i="8"/>
  <c r="M605" i="8" s="1"/>
  <c r="N612" i="8"/>
  <c r="M612" i="8" s="1"/>
  <c r="N789" i="8"/>
  <c r="M789" i="8" s="1"/>
  <c r="N2439" i="8"/>
  <c r="M2439" i="8" s="1"/>
  <c r="N2435" i="8"/>
  <c r="M2435" i="8" s="1"/>
  <c r="N2325" i="8"/>
  <c r="M2325" i="8" s="1"/>
  <c r="N2215" i="8"/>
  <c r="M2215" i="8" s="1"/>
  <c r="N1588" i="8"/>
  <c r="M1588" i="8" s="1"/>
  <c r="N1370" i="8"/>
  <c r="M1370" i="8" s="1"/>
  <c r="N2368" i="8"/>
  <c r="M2368" i="8" s="1"/>
  <c r="N2280" i="8"/>
  <c r="M2280" i="8" s="1"/>
  <c r="N1840" i="8"/>
  <c r="M1840" i="8" s="1"/>
  <c r="N2389" i="8"/>
  <c r="M2389" i="8" s="1"/>
  <c r="N2257" i="8"/>
  <c r="M2257" i="8" s="1"/>
  <c r="N2169" i="8"/>
  <c r="M2169" i="8" s="1"/>
  <c r="N2124" i="8"/>
  <c r="M2124" i="8" s="1"/>
  <c r="N860" i="8"/>
  <c r="M860" i="8" s="1"/>
  <c r="N723" i="8"/>
  <c r="M723" i="8" s="1"/>
  <c r="N2405" i="8"/>
  <c r="M2405" i="8" s="1"/>
  <c r="N2293" i="8"/>
  <c r="M2293" i="8" s="1"/>
  <c r="N2358" i="8"/>
  <c r="M2358" i="8" s="1"/>
  <c r="N2292" i="8"/>
  <c r="M2292" i="8" s="1"/>
  <c r="N2204" i="8"/>
  <c r="M2204" i="8" s="1"/>
  <c r="N2160" i="8"/>
  <c r="M2160" i="8" s="1"/>
  <c r="N1984" i="8"/>
  <c r="M1984" i="8" s="1"/>
  <c r="N1852" i="8"/>
  <c r="M1852" i="8" s="1"/>
  <c r="N1690" i="8"/>
  <c r="M1690" i="8" s="1"/>
  <c r="N567" i="8"/>
  <c r="M567" i="8" s="1"/>
  <c r="N743" i="8"/>
  <c r="M743" i="8" s="1"/>
  <c r="N2447" i="8"/>
  <c r="M2447" i="8" s="1"/>
  <c r="N2379" i="8"/>
  <c r="M2379" i="8" s="1"/>
  <c r="N2291" i="8"/>
  <c r="M2291" i="8" s="1"/>
  <c r="N2225" i="8"/>
  <c r="M2225" i="8" s="1"/>
  <c r="N2181" i="8"/>
  <c r="M2181" i="8" s="1"/>
  <c r="N2115" i="8"/>
  <c r="M2115" i="8" s="1"/>
  <c r="N2071" i="8"/>
  <c r="M2071" i="8" s="1"/>
  <c r="N1873" i="8"/>
  <c r="M1873" i="8" s="1"/>
  <c r="N684" i="8"/>
  <c r="M684" i="8" s="1"/>
  <c r="N1055" i="8"/>
  <c r="M1055" i="8" s="1"/>
  <c r="N2259" i="8"/>
  <c r="M2259" i="8" s="1"/>
  <c r="N2235" i="8"/>
  <c r="M2235" i="8" s="1"/>
  <c r="N2432" i="8"/>
  <c r="M2432" i="8" s="1"/>
  <c r="N2344" i="8"/>
  <c r="M2344" i="8" s="1"/>
  <c r="N2256" i="8"/>
  <c r="M2256" i="8" s="1"/>
  <c r="N824" i="8"/>
  <c r="M824" i="8" s="1"/>
  <c r="N220" i="8"/>
  <c r="M220" i="8" s="1"/>
  <c r="N960" i="8"/>
  <c r="M960" i="8" s="1"/>
  <c r="N2299" i="8"/>
  <c r="M2299" i="8" s="1"/>
  <c r="N2123" i="8"/>
  <c r="M2123" i="8" s="1"/>
  <c r="N1191" i="8"/>
  <c r="M1191" i="8" s="1"/>
  <c r="N2339" i="8"/>
  <c r="M2339" i="8" s="1"/>
  <c r="N2229" i="8"/>
  <c r="M2229" i="8" s="1"/>
  <c r="N2119" i="8"/>
  <c r="M2119" i="8" s="1"/>
  <c r="N680" i="8"/>
  <c r="M680" i="8" s="1"/>
  <c r="N2338" i="8"/>
  <c r="M2338" i="8" s="1"/>
  <c r="N2228" i="8"/>
  <c r="M2228" i="8" s="1"/>
  <c r="N854" i="8"/>
  <c r="M854" i="8" s="1"/>
  <c r="N2337" i="8"/>
  <c r="M2337" i="8" s="1"/>
  <c r="N2315" i="8"/>
  <c r="M2315" i="8" s="1"/>
  <c r="N2205" i="8"/>
  <c r="M2205" i="8" s="1"/>
  <c r="N2095" i="8"/>
  <c r="M2095" i="8" s="1"/>
  <c r="N1241" i="8"/>
  <c r="M1241" i="8" s="1"/>
  <c r="N566" i="8"/>
  <c r="M566" i="8" s="1"/>
  <c r="N2424" i="8"/>
  <c r="M2424" i="8" s="1"/>
  <c r="N2116" i="8"/>
  <c r="M2116" i="8" s="1"/>
  <c r="N2453" i="8"/>
  <c r="M2453" i="8" s="1"/>
  <c r="N2401" i="8"/>
  <c r="M2401" i="8" s="1"/>
  <c r="N2335" i="8"/>
  <c r="M2335" i="8" s="1"/>
  <c r="N2313" i="8"/>
  <c r="M2313" i="8" s="1"/>
  <c r="N2247" i="8"/>
  <c r="M2247" i="8" s="1"/>
  <c r="N2422" i="8"/>
  <c r="M2422" i="8" s="1"/>
  <c r="N2378" i="8"/>
  <c r="M2378" i="8" s="1"/>
  <c r="N2334" i="8"/>
  <c r="M2334" i="8" s="1"/>
  <c r="N2290" i="8"/>
  <c r="M2290" i="8" s="1"/>
  <c r="N2246" i="8"/>
  <c r="M2246" i="8" s="1"/>
  <c r="N2202" i="8"/>
  <c r="M2202" i="8" s="1"/>
  <c r="N2114" i="8"/>
  <c r="M2114" i="8" s="1"/>
  <c r="N2070" i="8"/>
  <c r="M2070" i="8" s="1"/>
  <c r="N1644" i="8"/>
  <c r="M1644" i="8" s="1"/>
  <c r="N569" i="8"/>
  <c r="M569" i="8" s="1"/>
  <c r="N873" i="8"/>
  <c r="M873" i="8" s="1"/>
  <c r="N925" i="8"/>
  <c r="M925" i="8" s="1"/>
  <c r="N2282" i="8"/>
  <c r="M2282" i="8" s="1"/>
  <c r="N1734" i="8"/>
  <c r="M1734" i="8" s="1"/>
  <c r="N2345" i="8"/>
  <c r="M2345" i="8" s="1"/>
  <c r="N720" i="8"/>
  <c r="M720" i="8" s="1"/>
  <c r="N2383" i="8"/>
  <c r="M2383" i="8" s="1"/>
  <c r="N2207" i="8"/>
  <c r="M2207" i="8" s="1"/>
  <c r="N1157" i="8"/>
  <c r="M1157" i="8" s="1"/>
  <c r="N712" i="8"/>
  <c r="M712" i="8" s="1"/>
  <c r="N2382" i="8"/>
  <c r="M2382" i="8" s="1"/>
  <c r="N2272" i="8"/>
  <c r="M2272" i="8" s="1"/>
  <c r="N2162" i="8"/>
  <c r="M2162" i="8" s="1"/>
  <c r="N2074" i="8"/>
  <c r="M2074" i="8" s="1"/>
  <c r="N1854" i="8"/>
  <c r="M1854" i="8" s="1"/>
  <c r="N1100" i="8"/>
  <c r="M1100" i="8" s="1"/>
  <c r="N2271" i="8"/>
  <c r="M2271" i="8" s="1"/>
  <c r="N2051" i="8"/>
  <c r="M2051" i="8" s="1"/>
  <c r="N1294" i="8"/>
  <c r="M1294" i="8" s="1"/>
  <c r="N817" i="8"/>
  <c r="M817" i="8" s="1"/>
  <c r="N2270" i="8"/>
  <c r="M2270" i="8" s="1"/>
  <c r="N1315" i="8"/>
  <c r="M1315" i="8" s="1"/>
  <c r="N2423" i="8"/>
  <c r="M2423" i="8" s="1"/>
  <c r="N2357" i="8"/>
  <c r="M2357" i="8" s="1"/>
  <c r="N2269" i="8"/>
  <c r="M2269" i="8" s="1"/>
  <c r="N2137" i="8"/>
  <c r="M2137" i="8" s="1"/>
  <c r="N1851" i="8"/>
  <c r="M1851" i="8" s="1"/>
  <c r="N165" i="8"/>
  <c r="M165" i="8" s="1"/>
  <c r="N2452" i="8"/>
  <c r="M2452" i="8" s="1"/>
  <c r="N2400" i="8"/>
  <c r="M2400" i="8" s="1"/>
  <c r="N2356" i="8"/>
  <c r="M2356" i="8" s="1"/>
  <c r="N2312" i="8"/>
  <c r="M2312" i="8" s="1"/>
  <c r="N2268" i="8"/>
  <c r="M2268" i="8" s="1"/>
  <c r="N2224" i="8"/>
  <c r="M2224" i="8" s="1"/>
  <c r="N2180" i="8"/>
  <c r="M2180" i="8" s="1"/>
  <c r="N2136" i="8"/>
  <c r="M2136" i="8" s="1"/>
  <c r="N2092" i="8"/>
  <c r="M2092" i="8" s="1"/>
  <c r="N1850" i="8"/>
  <c r="M1850" i="8" s="1"/>
  <c r="N1740" i="8"/>
  <c r="M1740" i="8" s="1"/>
  <c r="N1666" i="8"/>
  <c r="M1666" i="8" s="1"/>
  <c r="N1473" i="8"/>
  <c r="M1473" i="8" s="1"/>
  <c r="N1291" i="8"/>
  <c r="M1291" i="8" s="1"/>
  <c r="N560" i="8"/>
  <c r="M560" i="8" s="1"/>
  <c r="N2451" i="8"/>
  <c r="M2451" i="8" s="1"/>
  <c r="N2421" i="8"/>
  <c r="M2421" i="8" s="1"/>
  <c r="N2399" i="8"/>
  <c r="M2399" i="8" s="1"/>
  <c r="N2377" i="8"/>
  <c r="M2377" i="8" s="1"/>
  <c r="N2355" i="8"/>
  <c r="M2355" i="8" s="1"/>
  <c r="N2333" i="8"/>
  <c r="M2333" i="8" s="1"/>
  <c r="N2311" i="8"/>
  <c r="M2311" i="8" s="1"/>
  <c r="N2289" i="8"/>
  <c r="M2289" i="8" s="1"/>
  <c r="N2267" i="8"/>
  <c r="M2267" i="8" s="1"/>
  <c r="N2245" i="8"/>
  <c r="M2245" i="8" s="1"/>
  <c r="N2223" i="8"/>
  <c r="M2223" i="8" s="1"/>
  <c r="N2135" i="8"/>
  <c r="M2135" i="8" s="1"/>
  <c r="N2091" i="8"/>
  <c r="M2091" i="8" s="1"/>
  <c r="N773" i="8"/>
  <c r="M773" i="8" s="1"/>
  <c r="N704" i="8"/>
  <c r="M704" i="8" s="1"/>
  <c r="N340" i="8"/>
  <c r="M340" i="8" s="1"/>
  <c r="N2441" i="8"/>
  <c r="M2441" i="8" s="1"/>
  <c r="N2370" i="8"/>
  <c r="M2370" i="8" s="1"/>
  <c r="N2390" i="8"/>
  <c r="M2390" i="8" s="1"/>
  <c r="N2236" i="8"/>
  <c r="M2236" i="8" s="1"/>
  <c r="N2323" i="8"/>
  <c r="M2323" i="8" s="1"/>
  <c r="N1280" i="8"/>
  <c r="M1280" i="8" s="1"/>
  <c r="N548" i="8"/>
  <c r="M548" i="8" s="1"/>
  <c r="N329" i="8"/>
  <c r="M329" i="8" s="1"/>
  <c r="N784" i="8"/>
  <c r="M784" i="8" s="1"/>
  <c r="N2410" i="8"/>
  <c r="M2410" i="8" s="1"/>
  <c r="N792" i="8"/>
  <c r="M792" i="8" s="1"/>
  <c r="N672" i="8"/>
  <c r="M672" i="8" s="1"/>
  <c r="N2431" i="8"/>
  <c r="M2431" i="8" s="1"/>
  <c r="N2277" i="8"/>
  <c r="M2277" i="8" s="1"/>
  <c r="N2426" i="8"/>
  <c r="M2426" i="8" s="1"/>
  <c r="N2316" i="8"/>
  <c r="M2316" i="8" s="1"/>
  <c r="N1579" i="8"/>
  <c r="M1579" i="8" s="1"/>
  <c r="N678" i="8"/>
  <c r="M678" i="8" s="1"/>
  <c r="N2403" i="8"/>
  <c r="M2403" i="8" s="1"/>
  <c r="N2227" i="8"/>
  <c r="M2227" i="8" s="1"/>
  <c r="N670" i="8"/>
  <c r="M670" i="8" s="1"/>
  <c r="N2336" i="8"/>
  <c r="M2336" i="8" s="1"/>
  <c r="N2182" i="8"/>
  <c r="M2182" i="8" s="1"/>
  <c r="N1896" i="8"/>
  <c r="M1896" i="8" s="1"/>
  <c r="N2420" i="8"/>
  <c r="M2420" i="8" s="1"/>
  <c r="N2310" i="8"/>
  <c r="M2310" i="8" s="1"/>
  <c r="N1892" i="8"/>
  <c r="M1892" i="8" s="1"/>
  <c r="N1760" i="8"/>
  <c r="M1760" i="8" s="1"/>
  <c r="N2243" i="8"/>
  <c r="M2243" i="8" s="1"/>
  <c r="N664" i="8"/>
  <c r="M664" i="8" s="1"/>
  <c r="N586" i="8"/>
  <c r="M586" i="8" s="1"/>
  <c r="N650" i="8"/>
  <c r="M650" i="8" s="1"/>
  <c r="N697" i="8"/>
  <c r="M697" i="8" s="1"/>
  <c r="N2216" i="8"/>
  <c r="M2216" i="8" s="1"/>
  <c r="N1169" i="8"/>
  <c r="M1169" i="8" s="1"/>
  <c r="N2413" i="8"/>
  <c r="M2413" i="8" s="1"/>
  <c r="N2303" i="8"/>
  <c r="M2303" i="8" s="1"/>
  <c r="N2237" i="8"/>
  <c r="M2237" i="8" s="1"/>
  <c r="N2127" i="8"/>
  <c r="M2127" i="8" s="1"/>
  <c r="N2412" i="8"/>
  <c r="M2412" i="8" s="1"/>
  <c r="N2302" i="8"/>
  <c r="M2302" i="8" s="1"/>
  <c r="N2082" i="8"/>
  <c r="M2082" i="8" s="1"/>
  <c r="N1727" i="8"/>
  <c r="M1727" i="8" s="1"/>
  <c r="N2433" i="8"/>
  <c r="M2433" i="8" s="1"/>
  <c r="N2279" i="8"/>
  <c r="M2279" i="8" s="1"/>
  <c r="N2081" i="8"/>
  <c r="M2081" i="8" s="1"/>
  <c r="N2388" i="8"/>
  <c r="M2388" i="8" s="1"/>
  <c r="N2409" i="8"/>
  <c r="M2409" i="8" s="1"/>
  <c r="N2145" i="8"/>
  <c r="M2145" i="8" s="1"/>
  <c r="N2317" i="8"/>
  <c r="M2317" i="8" s="1"/>
  <c r="N2097" i="8"/>
  <c r="M2097" i="8" s="1"/>
  <c r="N1580" i="8"/>
  <c r="M1580" i="8" s="1"/>
  <c r="N741" i="8"/>
  <c r="M741" i="8" s="1"/>
  <c r="N2455" i="8"/>
  <c r="M2455" i="8" s="1"/>
  <c r="N2249" i="8"/>
  <c r="M2249" i="8" s="1"/>
  <c r="N2380" i="8"/>
  <c r="M2380" i="8" s="1"/>
  <c r="N2314" i="8"/>
  <c r="M2314" i="8" s="1"/>
  <c r="N2226" i="8"/>
  <c r="M2226" i="8" s="1"/>
  <c r="N1425" i="8"/>
  <c r="M1425" i="8" s="1"/>
  <c r="N2398" i="8"/>
  <c r="M2398" i="8" s="1"/>
  <c r="N841" i="8"/>
  <c r="M841" i="8" s="1"/>
  <c r="N339" i="8"/>
  <c r="M339" i="8" s="1"/>
  <c r="N2397" i="8"/>
  <c r="M2397" i="8" s="1"/>
  <c r="N2309" i="8"/>
  <c r="M2309" i="8" s="1"/>
  <c r="N2177" i="8"/>
  <c r="M2177" i="8" s="1"/>
  <c r="N2448" i="8"/>
  <c r="M2448" i="8" s="1"/>
  <c r="N2396" i="8"/>
  <c r="M2396" i="8" s="1"/>
  <c r="N2352" i="8"/>
  <c r="M2352" i="8" s="1"/>
  <c r="N2308" i="8"/>
  <c r="M2308" i="8" s="1"/>
  <c r="N2264" i="8"/>
  <c r="M2264" i="8" s="1"/>
  <c r="N2220" i="8"/>
  <c r="M2220" i="8" s="1"/>
  <c r="N2176" i="8"/>
  <c r="M2176" i="8" s="1"/>
  <c r="N2146" i="8"/>
  <c r="M2146" i="8" s="1"/>
  <c r="N2233" i="8"/>
  <c r="M2233" i="8" s="1"/>
  <c r="N2273" i="8"/>
  <c r="M2273" i="8" s="1"/>
  <c r="N1296" i="8"/>
  <c r="M1296" i="8" s="1"/>
  <c r="N749" i="8"/>
  <c r="M749" i="8" s="1"/>
  <c r="N1180" i="8"/>
  <c r="M1180" i="8" s="1"/>
  <c r="N2360" i="8"/>
  <c r="M2360" i="8" s="1"/>
  <c r="N2250" i="8"/>
  <c r="M2250" i="8" s="1"/>
  <c r="N1361" i="8"/>
  <c r="M1361" i="8" s="1"/>
  <c r="N2442" i="8"/>
  <c r="M2442" i="8" s="1"/>
  <c r="N2425" i="8"/>
  <c r="M2425" i="8" s="1"/>
  <c r="N2117" i="8"/>
  <c r="M2117" i="8" s="1"/>
  <c r="N2444" i="8"/>
  <c r="M2444" i="8" s="1"/>
  <c r="N2454" i="8"/>
  <c r="M2454" i="8" s="1"/>
  <c r="N2376" i="8"/>
  <c r="M2376" i="8" s="1"/>
  <c r="N2266" i="8"/>
  <c r="M2266" i="8" s="1"/>
  <c r="N1737" i="8"/>
  <c r="M1737" i="8" s="1"/>
  <c r="N1205" i="8"/>
  <c r="M1205" i="8" s="1"/>
  <c r="N2331" i="8"/>
  <c r="M2331" i="8" s="1"/>
  <c r="N2418" i="8"/>
  <c r="M2418" i="8" s="1"/>
  <c r="N2374" i="8"/>
  <c r="M2374" i="8" s="1"/>
  <c r="N2330" i="8"/>
  <c r="M2330" i="8" s="1"/>
  <c r="N2286" i="8"/>
  <c r="M2286" i="8" s="1"/>
  <c r="N2242" i="8"/>
  <c r="M2242" i="8" s="1"/>
  <c r="N2198" i="8"/>
  <c r="M2198" i="8" s="1"/>
  <c r="N2132" i="8"/>
  <c r="M2132" i="8" s="1"/>
  <c r="N2088" i="8"/>
  <c r="M2088" i="8" s="1"/>
  <c r="N1890" i="8"/>
  <c r="M1890" i="8" s="1"/>
  <c r="N1684" i="8"/>
  <c r="M1684" i="8" s="1"/>
  <c r="N907" i="8"/>
  <c r="M907" i="8" s="1"/>
  <c r="N2446" i="8"/>
  <c r="M2446" i="8" s="1"/>
  <c r="N2417" i="8"/>
  <c r="M2417" i="8" s="1"/>
  <c r="N2395" i="8"/>
  <c r="M2395" i="8" s="1"/>
  <c r="N2373" i="8"/>
  <c r="M2373" i="8" s="1"/>
  <c r="N2351" i="8"/>
  <c r="M2351" i="8" s="1"/>
  <c r="N2329" i="8"/>
  <c r="M2329" i="8" s="1"/>
  <c r="N2307" i="8"/>
  <c r="M2307" i="8" s="1"/>
  <c r="N2285" i="8"/>
  <c r="M2285" i="8" s="1"/>
  <c r="N2263" i="8"/>
  <c r="M2263" i="8" s="1"/>
  <c r="N2241" i="8"/>
  <c r="M2241" i="8" s="1"/>
  <c r="N2219" i="8"/>
  <c r="M2219" i="8" s="1"/>
  <c r="N2197" i="8"/>
  <c r="M2197" i="8" s="1"/>
  <c r="N2175" i="8"/>
  <c r="M2175" i="8" s="1"/>
  <c r="N2153" i="8"/>
  <c r="M2153" i="8" s="1"/>
  <c r="N2065" i="8"/>
  <c r="M2065" i="8" s="1"/>
  <c r="N1845" i="8"/>
  <c r="M1845" i="8" s="1"/>
  <c r="N1440" i="8"/>
  <c r="M1440" i="8" s="1"/>
  <c r="N623" i="8"/>
  <c r="M623" i="8" s="1"/>
  <c r="N525" i="8"/>
  <c r="M525" i="8" s="1"/>
  <c r="N2414" i="8"/>
  <c r="M2414" i="8" s="1"/>
  <c r="N2392" i="8"/>
  <c r="M2392" i="8" s="1"/>
  <c r="N2348" i="8"/>
  <c r="M2348" i="8" s="1"/>
  <c r="N2326" i="8"/>
  <c r="M2326" i="8" s="1"/>
  <c r="N2304" i="8"/>
  <c r="M2304" i="8" s="1"/>
  <c r="N2260" i="8"/>
  <c r="M2260" i="8" s="1"/>
  <c r="N2238" i="8"/>
  <c r="M2238" i="8" s="1"/>
  <c r="N2194" i="8"/>
  <c r="M2194" i="8" s="1"/>
  <c r="N2172" i="8"/>
  <c r="M2172" i="8" s="1"/>
  <c r="N2106" i="8"/>
  <c r="M2106" i="8" s="1"/>
  <c r="N2084" i="8"/>
  <c r="M2084" i="8" s="1"/>
  <c r="N1886" i="8"/>
  <c r="M1886" i="8" s="1"/>
  <c r="N1820" i="8"/>
  <c r="M1820" i="8" s="1"/>
  <c r="N1658" i="8"/>
  <c r="M1658" i="8" s="1"/>
  <c r="N1636" i="8"/>
  <c r="M1636" i="8" s="1"/>
  <c r="N1371" i="8"/>
  <c r="M1371" i="8" s="1"/>
  <c r="N902" i="8"/>
  <c r="M902" i="8" s="1"/>
  <c r="N834" i="8"/>
  <c r="M834" i="8" s="1"/>
  <c r="N2391" i="8"/>
  <c r="M2391" i="8" s="1"/>
  <c r="N596" i="8"/>
  <c r="M596" i="8" s="1"/>
  <c r="N2324" i="8"/>
  <c r="M2324" i="8" s="1"/>
  <c r="N795" i="8"/>
  <c r="M795" i="8" s="1"/>
  <c r="N549" i="8"/>
  <c r="M549" i="8" s="1"/>
  <c r="N2367" i="8"/>
  <c r="M2367" i="8" s="1"/>
  <c r="N2191" i="8"/>
  <c r="M2191" i="8" s="1"/>
  <c r="N1949" i="8"/>
  <c r="M1949" i="8" s="1"/>
  <c r="N1795" i="8"/>
  <c r="M1795" i="8" s="1"/>
  <c r="N2322" i="8"/>
  <c r="M2322" i="8" s="1"/>
  <c r="N2168" i="8"/>
  <c r="M2168" i="8" s="1"/>
  <c r="N2255" i="8"/>
  <c r="M2255" i="8" s="1"/>
  <c r="N1903" i="8"/>
  <c r="M1903" i="8" s="1"/>
  <c r="N2427" i="8"/>
  <c r="M2427" i="8" s="1"/>
  <c r="N2295" i="8"/>
  <c r="M2295" i="8" s="1"/>
  <c r="N2141" i="8"/>
  <c r="M2141" i="8" s="1"/>
  <c r="N574" i="8"/>
  <c r="M574" i="8" s="1"/>
  <c r="N2440" i="8"/>
  <c r="M2440" i="8" s="1"/>
  <c r="N2381" i="8"/>
  <c r="M2381" i="8" s="1"/>
  <c r="N2402" i="8"/>
  <c r="M2402" i="8" s="1"/>
  <c r="N2248" i="8"/>
  <c r="M2248" i="8" s="1"/>
  <c r="N2094" i="8"/>
  <c r="M2094" i="8" s="1"/>
  <c r="N601" i="8"/>
  <c r="M601" i="8" s="1"/>
  <c r="N2450" i="8"/>
  <c r="M2450" i="8" s="1"/>
  <c r="N2354" i="8"/>
  <c r="M2354" i="8" s="1"/>
  <c r="N2288" i="8"/>
  <c r="M2288" i="8" s="1"/>
  <c r="N2156" i="8"/>
  <c r="M2156" i="8" s="1"/>
  <c r="N2090" i="8"/>
  <c r="M2090" i="8" s="1"/>
  <c r="N2449" i="8"/>
  <c r="M2449" i="8" s="1"/>
  <c r="N2353" i="8"/>
  <c r="M2353" i="8" s="1"/>
  <c r="N2265" i="8"/>
  <c r="M2265" i="8" s="1"/>
  <c r="N2199" i="8"/>
  <c r="M2199" i="8" s="1"/>
  <c r="N2089" i="8"/>
  <c r="M2089" i="8" s="1"/>
  <c r="N526" i="8"/>
  <c r="M526" i="8" s="1"/>
  <c r="N2416" i="8"/>
  <c r="M2416" i="8" s="1"/>
  <c r="N2372" i="8"/>
  <c r="M2372" i="8" s="1"/>
  <c r="N2328" i="8"/>
  <c r="M2328" i="8" s="1"/>
  <c r="N2284" i="8"/>
  <c r="M2284" i="8" s="1"/>
  <c r="N2240" i="8"/>
  <c r="M2240" i="8" s="1"/>
  <c r="N2196" i="8"/>
  <c r="M2196" i="8" s="1"/>
  <c r="N2108" i="8"/>
  <c r="M2108" i="8" s="1"/>
  <c r="N660" i="8"/>
  <c r="M660" i="8" s="1"/>
  <c r="N653" i="8"/>
  <c r="M653" i="8" s="1"/>
  <c r="N827" i="8"/>
  <c r="M827" i="8" s="1"/>
  <c r="N1010" i="8"/>
  <c r="M1010" i="8" s="1"/>
  <c r="N2369" i="8"/>
  <c r="M2369" i="8" s="1"/>
  <c r="N2171" i="8"/>
  <c r="M2171" i="8" s="1"/>
  <c r="N2346" i="8"/>
  <c r="M2346" i="8" s="1"/>
  <c r="N2258" i="8"/>
  <c r="M2258" i="8" s="1"/>
  <c r="N2170" i="8"/>
  <c r="M2170" i="8" s="1"/>
  <c r="N2060" i="8"/>
  <c r="M2060" i="8" s="1"/>
  <c r="N1752" i="8"/>
  <c r="M1752" i="8" s="1"/>
  <c r="N657" i="8"/>
  <c r="M657" i="8" s="1"/>
  <c r="N2301" i="8"/>
  <c r="M2301" i="8" s="1"/>
  <c r="N2125" i="8"/>
  <c r="M2125" i="8" s="1"/>
  <c r="N2366" i="8"/>
  <c r="M2366" i="8" s="1"/>
  <c r="N2234" i="8"/>
  <c r="M2234" i="8" s="1"/>
  <c r="N2321" i="8"/>
  <c r="M2321" i="8" s="1"/>
  <c r="N2057" i="8"/>
  <c r="M2057" i="8" s="1"/>
  <c r="N1456" i="8"/>
  <c r="M1456" i="8" s="1"/>
  <c r="N2361" i="8"/>
  <c r="M2361" i="8" s="1"/>
  <c r="N2251" i="8"/>
  <c r="M2251" i="8" s="1"/>
  <c r="N2163" i="8"/>
  <c r="M2163" i="8" s="1"/>
  <c r="N1717" i="8"/>
  <c r="M1717" i="8" s="1"/>
  <c r="N2404" i="8"/>
  <c r="M2404" i="8" s="1"/>
  <c r="N2184" i="8"/>
  <c r="M2184" i="8" s="1"/>
  <c r="N2359" i="8"/>
  <c r="M2359" i="8" s="1"/>
  <c r="N2183" i="8"/>
  <c r="M2183" i="8" s="1"/>
  <c r="N1713" i="8"/>
  <c r="M1713" i="8" s="1"/>
  <c r="N2332" i="8"/>
  <c r="M2332" i="8" s="1"/>
  <c r="N2244" i="8"/>
  <c r="M2244" i="8" s="1"/>
  <c r="N2178" i="8"/>
  <c r="M2178" i="8" s="1"/>
  <c r="N1708" i="8"/>
  <c r="M1708" i="8" s="1"/>
  <c r="N2419" i="8"/>
  <c r="M2419" i="8" s="1"/>
  <c r="N2375" i="8"/>
  <c r="M2375" i="8" s="1"/>
  <c r="N2287" i="8"/>
  <c r="M2287" i="8" s="1"/>
  <c r="N2221" i="8"/>
  <c r="M2221" i="8" s="1"/>
  <c r="N2133" i="8"/>
  <c r="M2133" i="8" s="1"/>
  <c r="N1847" i="8"/>
  <c r="M1847" i="8" s="1"/>
  <c r="N733" i="8"/>
  <c r="M733" i="8" s="1"/>
  <c r="N2445" i="8"/>
  <c r="M2445" i="8" s="1"/>
  <c r="N2394" i="8"/>
  <c r="M2394" i="8" s="1"/>
  <c r="N2350" i="8"/>
  <c r="M2350" i="8" s="1"/>
  <c r="N2306" i="8"/>
  <c r="M2306" i="8" s="1"/>
  <c r="N2262" i="8"/>
  <c r="M2262" i="8" s="1"/>
  <c r="N2218" i="8"/>
  <c r="M2218" i="8" s="1"/>
  <c r="N2174" i="8"/>
  <c r="M2174" i="8" s="1"/>
  <c r="N2130" i="8"/>
  <c r="M2130" i="8" s="1"/>
  <c r="N2086" i="8"/>
  <c r="M2086" i="8" s="1"/>
  <c r="N2443" i="8"/>
  <c r="M2443" i="8" s="1"/>
  <c r="N2415" i="8"/>
  <c r="M2415" i="8" s="1"/>
  <c r="N2393" i="8"/>
  <c r="M2393" i="8" s="1"/>
  <c r="N2371" i="8"/>
  <c r="M2371" i="8" s="1"/>
  <c r="N2349" i="8"/>
  <c r="M2349" i="8" s="1"/>
  <c r="N2327" i="8"/>
  <c r="M2327" i="8" s="1"/>
  <c r="N2305" i="8"/>
  <c r="M2305" i="8" s="1"/>
  <c r="N2283" i="8"/>
  <c r="M2283" i="8" s="1"/>
  <c r="N2261" i="8"/>
  <c r="M2261" i="8" s="1"/>
  <c r="N2239" i="8"/>
  <c r="M2239" i="8" s="1"/>
  <c r="N2217" i="8"/>
  <c r="M2217" i="8" s="1"/>
  <c r="N2195" i="8"/>
  <c r="M2195" i="8" s="1"/>
  <c r="N2129" i="8"/>
  <c r="M2129" i="8" s="1"/>
  <c r="N2085" i="8"/>
  <c r="M2085" i="8" s="1"/>
  <c r="N1843" i="8"/>
  <c r="M1843" i="8" s="1"/>
  <c r="N1491" i="8"/>
  <c r="M1491" i="8" s="1"/>
  <c r="N1170" i="8"/>
  <c r="M1170" i="8" s="1"/>
  <c r="N904" i="8"/>
  <c r="M904" i="8" s="1"/>
  <c r="N692" i="8"/>
  <c r="M692" i="8" s="1"/>
  <c r="N621" i="8"/>
  <c r="M621" i="8" s="1"/>
  <c r="N1276" i="8"/>
  <c r="M1276" i="8" s="1"/>
  <c r="P2150" i="8"/>
  <c r="M2150" i="8" s="1"/>
  <c r="P583" i="8"/>
  <c r="M583" i="8" s="1"/>
  <c r="P225" i="8"/>
  <c r="M225" i="8" s="1"/>
  <c r="P1326" i="8"/>
  <c r="M1326" i="8" s="1"/>
  <c r="P543" i="8"/>
  <c r="M543" i="8" s="1"/>
  <c r="P1303" i="8"/>
  <c r="M1303" i="8" s="1"/>
  <c r="P1081" i="8"/>
  <c r="M1081" i="8" s="1"/>
  <c r="P152" i="8"/>
  <c r="M152" i="8" s="1"/>
  <c r="P42" i="8"/>
  <c r="M42" i="8" s="1"/>
  <c r="P1302" i="8"/>
  <c r="M1302" i="8" s="1"/>
  <c r="P1165" i="8"/>
  <c r="M1165" i="8" s="1"/>
  <c r="P607" i="8"/>
  <c r="M607" i="8" s="1"/>
  <c r="P1093" i="8"/>
  <c r="M1093" i="8" s="1"/>
  <c r="P1793" i="8"/>
  <c r="M1793" i="8" s="1"/>
  <c r="P1212" i="8"/>
  <c r="M1212" i="8" s="1"/>
  <c r="P1161" i="8"/>
  <c r="M1161" i="8" s="1"/>
  <c r="P50" i="8"/>
  <c r="M50" i="8" s="1"/>
  <c r="P279" i="8"/>
  <c r="M279" i="8" s="1"/>
  <c r="P1220" i="8"/>
  <c r="M1220" i="8" s="1"/>
  <c r="P1037" i="8"/>
  <c r="M1037" i="8" s="1"/>
  <c r="P2054" i="8"/>
  <c r="M2054" i="8" s="1"/>
  <c r="P1834" i="8"/>
  <c r="M1834" i="8" s="1"/>
  <c r="P1790" i="8"/>
  <c r="M1790" i="8" s="1"/>
  <c r="P1694" i="8"/>
  <c r="M1694" i="8" s="1"/>
  <c r="P1672" i="8"/>
  <c r="M1672" i="8" s="1"/>
  <c r="P1508" i="8"/>
  <c r="M1508" i="8" s="1"/>
  <c r="P1319" i="8"/>
  <c r="M1319" i="8" s="1"/>
  <c r="P1133" i="8"/>
  <c r="M1133" i="8" s="1"/>
  <c r="P575" i="8"/>
  <c r="M575" i="8" s="1"/>
  <c r="P355" i="8"/>
  <c r="M355" i="8" s="1"/>
  <c r="P177" i="8"/>
  <c r="M177" i="8" s="1"/>
  <c r="P68" i="8"/>
  <c r="M68" i="8" s="1"/>
  <c r="P280" i="8"/>
  <c r="M280" i="8" s="1"/>
  <c r="P1048" i="8"/>
  <c r="M1048" i="8" s="1"/>
  <c r="P629" i="8"/>
  <c r="M629" i="8" s="1"/>
  <c r="P804" i="8"/>
  <c r="M804" i="8" s="1"/>
  <c r="P1569" i="8"/>
  <c r="M1569" i="8" s="1"/>
  <c r="P1050" i="8"/>
  <c r="M1050" i="8" s="1"/>
  <c r="P1271" i="8"/>
  <c r="M1271" i="8" s="1"/>
  <c r="P147" i="8"/>
  <c r="M147" i="8" s="1"/>
  <c r="P1082" i="8"/>
  <c r="M1082" i="8" s="1"/>
  <c r="P582" i="8"/>
  <c r="M582" i="8" s="1"/>
  <c r="P550" i="8"/>
  <c r="M550" i="8" s="1"/>
  <c r="P224" i="8"/>
  <c r="M224" i="8" s="1"/>
  <c r="P1563" i="8"/>
  <c r="M1563" i="8" s="1"/>
  <c r="P113" i="8"/>
  <c r="M113" i="8" s="1"/>
  <c r="P149" i="8"/>
  <c r="M149" i="8" s="1"/>
  <c r="P544" i="8"/>
  <c r="M544" i="8" s="1"/>
  <c r="P661" i="8"/>
  <c r="M661" i="8" s="1"/>
  <c r="P1163" i="8"/>
  <c r="M1163" i="8" s="1"/>
  <c r="P1631" i="8"/>
  <c r="M1631" i="8" s="1"/>
  <c r="P1322" i="8"/>
  <c r="M1322" i="8" s="1"/>
  <c r="P110" i="8"/>
  <c r="M110" i="8" s="1"/>
  <c r="P715" i="8"/>
  <c r="M715" i="8" s="1"/>
  <c r="P610" i="8"/>
  <c r="M610" i="8" s="1"/>
  <c r="P1791" i="8"/>
  <c r="M1791" i="8" s="1"/>
  <c r="P1695" i="8"/>
  <c r="M1695" i="8" s="1"/>
  <c r="P1068" i="8"/>
  <c r="M1068" i="8" s="1"/>
  <c r="P1941" i="8"/>
  <c r="M1941" i="8" s="1"/>
  <c r="P806" i="8"/>
  <c r="M806" i="8" s="1"/>
  <c r="P1785" i="8"/>
  <c r="M1785" i="8" s="1"/>
  <c r="P668" i="8"/>
  <c r="M668" i="8" s="1"/>
  <c r="P65" i="8"/>
  <c r="M65" i="8" s="1"/>
  <c r="P632" i="8"/>
  <c r="M632" i="8" s="1"/>
  <c r="P808" i="8"/>
  <c r="M808" i="8" s="1"/>
  <c r="P1305" i="8"/>
  <c r="M1305" i="8" s="1"/>
  <c r="P1225" i="8"/>
  <c r="M1225" i="8" s="1"/>
  <c r="P552" i="8"/>
  <c r="M552" i="8" s="1"/>
  <c r="P154" i="8"/>
  <c r="M154" i="8" s="1"/>
  <c r="P150" i="8"/>
  <c r="M150" i="8" s="1"/>
  <c r="P1926" i="8"/>
  <c r="M1926" i="8" s="1"/>
  <c r="P1632" i="8"/>
  <c r="M1632" i="8" s="1"/>
  <c r="P1219" i="8"/>
  <c r="M1219" i="8" s="1"/>
  <c r="P579" i="8"/>
  <c r="M579" i="8" s="1"/>
  <c r="P142" i="8"/>
  <c r="M142" i="8" s="1"/>
  <c r="P111" i="8"/>
  <c r="M111" i="8" s="1"/>
  <c r="P2056" i="8"/>
  <c r="M2056" i="8" s="1"/>
  <c r="P1511" i="8"/>
  <c r="M1511" i="8" s="1"/>
  <c r="P1069" i="8"/>
  <c r="M1069" i="8" s="1"/>
  <c r="P2055" i="8"/>
  <c r="M2055" i="8" s="1"/>
  <c r="P1835" i="8"/>
  <c r="M1835" i="8" s="1"/>
  <c r="P1159" i="8"/>
  <c r="M1159" i="8" s="1"/>
  <c r="P108" i="8"/>
  <c r="M108" i="8" s="1"/>
  <c r="P69" i="8"/>
  <c r="M69" i="8" s="1"/>
  <c r="P31" i="8"/>
  <c r="M31" i="8" s="1"/>
  <c r="P2053" i="8"/>
  <c r="M2053" i="8" s="1"/>
  <c r="P1671" i="8"/>
  <c r="M1671" i="8" s="1"/>
  <c r="P1507" i="8"/>
  <c r="M1507" i="8" s="1"/>
  <c r="P1213" i="8"/>
  <c r="M1213" i="8" s="1"/>
  <c r="P2052" i="8"/>
  <c r="M2052" i="8" s="1"/>
  <c r="P1505" i="8"/>
  <c r="M1505" i="8" s="1"/>
  <c r="P175" i="8"/>
  <c r="M175" i="8" s="1"/>
  <c r="P29" i="8"/>
  <c r="M29" i="8" s="1"/>
  <c r="P1787" i="8"/>
  <c r="M1787" i="8" s="1"/>
  <c r="P1130" i="8"/>
  <c r="M1130" i="8" s="1"/>
  <c r="P1786" i="8"/>
  <c r="M1786" i="8" s="1"/>
  <c r="P1129" i="8"/>
  <c r="M1129" i="8" s="1"/>
  <c r="P25" i="8"/>
  <c r="M25" i="8" s="1"/>
  <c r="P1872" i="8"/>
  <c r="M1872" i="8" s="1"/>
  <c r="P1828" i="8"/>
  <c r="M1828" i="8" s="1"/>
  <c r="P1784" i="8"/>
  <c r="M1784" i="8" s="1"/>
  <c r="P1622" i="8"/>
  <c r="M1622" i="8" s="1"/>
  <c r="P1549" i="8"/>
  <c r="M1549" i="8" s="1"/>
  <c r="P1313" i="8"/>
  <c r="M1313" i="8" s="1"/>
  <c r="P1266" i="8"/>
  <c r="M1266" i="8" s="1"/>
  <c r="P1127" i="8"/>
  <c r="M1127" i="8" s="1"/>
  <c r="P1091" i="8"/>
  <c r="M1091" i="8" s="1"/>
  <c r="P667" i="8"/>
  <c r="M667" i="8" s="1"/>
  <c r="P271" i="8"/>
  <c r="M271" i="8" s="1"/>
  <c r="P178" i="8"/>
  <c r="M178" i="8" s="1"/>
  <c r="P633" i="8"/>
  <c r="M633" i="8" s="1"/>
  <c r="P1056" i="8"/>
  <c r="M1056" i="8" s="1"/>
  <c r="P2105" i="8"/>
  <c r="M2105" i="8" s="1"/>
  <c r="P2061" i="8"/>
  <c r="M2061" i="8" s="1"/>
  <c r="P1517" i="8"/>
  <c r="M1517" i="8" s="1"/>
  <c r="P148" i="8"/>
  <c r="M148" i="8" s="1"/>
  <c r="P1774" i="8"/>
  <c r="M1774" i="8" s="1"/>
  <c r="P1633" i="8"/>
  <c r="M1633" i="8" s="1"/>
  <c r="P580" i="8"/>
  <c r="M580" i="8" s="1"/>
  <c r="P1513" i="8"/>
  <c r="M1513" i="8" s="1"/>
  <c r="P1697" i="8"/>
  <c r="M1697" i="8" s="1"/>
  <c r="P1094" i="8"/>
  <c r="M1094" i="8" s="1"/>
  <c r="P858" i="8"/>
  <c r="M858" i="8" s="1"/>
  <c r="P1105" i="8"/>
  <c r="M1105" i="8" s="1"/>
  <c r="P679" i="8"/>
  <c r="M679" i="8" s="1"/>
  <c r="P1267" i="8"/>
  <c r="M1267" i="8" s="1"/>
  <c r="P1894" i="8"/>
  <c r="M1894" i="8" s="1"/>
  <c r="P1709" i="8"/>
  <c r="M1709" i="8" s="1"/>
  <c r="P1548" i="8"/>
  <c r="M1548" i="8" s="1"/>
  <c r="P1312" i="8"/>
  <c r="M1312" i="8" s="1"/>
  <c r="P1265" i="8"/>
  <c r="M1265" i="8" s="1"/>
  <c r="P1126" i="8"/>
  <c r="M1126" i="8" s="1"/>
  <c r="P1090" i="8"/>
  <c r="M1090" i="8" s="1"/>
  <c r="P735" i="8"/>
  <c r="M735" i="8" s="1"/>
  <c r="P627" i="8"/>
  <c r="M627" i="8" s="1"/>
  <c r="P239" i="8"/>
  <c r="M239" i="8" s="1"/>
  <c r="P201" i="8"/>
  <c r="M201" i="8" s="1"/>
  <c r="P810" i="8"/>
  <c r="M810" i="8" s="1"/>
  <c r="P1108" i="8"/>
  <c r="M1108" i="8" s="1"/>
  <c r="P1884" i="8"/>
  <c r="M1884" i="8" s="1"/>
  <c r="P1516" i="8"/>
  <c r="M1516" i="8" s="1"/>
  <c r="P1515" i="8"/>
  <c r="M1515" i="8" s="1"/>
  <c r="P1162" i="8"/>
  <c r="M1162" i="8" s="1"/>
  <c r="P630" i="8"/>
  <c r="M630" i="8" s="1"/>
  <c r="P1668" i="8"/>
  <c r="M1668" i="8" s="1"/>
  <c r="P26" i="8"/>
  <c r="M26" i="8" s="1"/>
  <c r="P2093" i="8"/>
  <c r="M2093" i="8" s="1"/>
  <c r="P1550" i="8"/>
  <c r="M1550" i="8" s="1"/>
  <c r="P2158" i="8"/>
  <c r="M2158" i="8" s="1"/>
  <c r="P23" i="8"/>
  <c r="M23" i="8" s="1"/>
  <c r="P1547" i="8"/>
  <c r="M1547" i="8" s="1"/>
  <c r="P1125" i="8"/>
  <c r="M1125" i="8" s="1"/>
  <c r="P1089" i="8"/>
  <c r="M1089" i="8" s="1"/>
  <c r="P803" i="8"/>
  <c r="M803" i="8" s="1"/>
  <c r="P703" i="8"/>
  <c r="M703" i="8" s="1"/>
  <c r="P665" i="8"/>
  <c r="M665" i="8" s="1"/>
  <c r="P231" i="8"/>
  <c r="M231" i="8" s="1"/>
  <c r="P79" i="8"/>
  <c r="M79" i="8" s="1"/>
  <c r="P811" i="8"/>
  <c r="M811" i="8" s="1"/>
  <c r="P726" i="8"/>
  <c r="M726" i="8" s="1"/>
  <c r="P2104" i="8"/>
  <c r="M2104" i="8" s="1"/>
  <c r="P1166" i="8"/>
  <c r="M1166" i="8" s="1"/>
  <c r="P609" i="8"/>
  <c r="M609" i="8" s="1"/>
  <c r="P1792" i="8"/>
  <c r="M1792" i="8" s="1"/>
  <c r="P33" i="8"/>
  <c r="M33" i="8" s="1"/>
  <c r="P80" i="8"/>
  <c r="M80" i="8" s="1"/>
  <c r="P243" i="8"/>
  <c r="M243" i="8" s="1"/>
  <c r="P815" i="8"/>
  <c r="M815" i="8" s="1"/>
  <c r="P1710" i="8"/>
  <c r="M1710" i="8" s="1"/>
  <c r="P1506" i="8"/>
  <c r="M1506" i="8" s="1"/>
  <c r="P1103" i="8"/>
  <c r="M1103" i="8" s="1"/>
  <c r="P1070" i="8"/>
  <c r="M1070" i="8" s="1"/>
  <c r="P1702" i="8"/>
  <c r="M1702" i="8" s="1"/>
  <c r="P658" i="8"/>
  <c r="M658" i="8" s="1"/>
  <c r="P186" i="8"/>
  <c r="M186" i="8" s="1"/>
  <c r="P542" i="8"/>
  <c r="M542" i="8" s="1"/>
  <c r="P1738" i="8"/>
  <c r="M1738" i="8" s="1"/>
  <c r="P2102" i="8"/>
  <c r="M2102" i="8" s="1"/>
  <c r="P1698" i="8"/>
  <c r="M1698" i="8" s="1"/>
  <c r="P1079" i="8"/>
  <c r="M1079" i="8" s="1"/>
  <c r="P754" i="8"/>
  <c r="M754" i="8" s="1"/>
  <c r="P1106" i="8"/>
  <c r="M1106" i="8" s="1"/>
  <c r="P604" i="8"/>
  <c r="M604" i="8" s="1"/>
  <c r="P853" i="8"/>
  <c r="M853" i="8" s="1"/>
  <c r="P1049" i="8"/>
  <c r="M1049" i="8" s="1"/>
  <c r="P1744" i="8"/>
  <c r="M1744" i="8" s="1"/>
  <c r="P1052" i="8"/>
  <c r="M1052" i="8" s="1"/>
  <c r="P1742" i="8"/>
  <c r="M1742" i="8" s="1"/>
  <c r="P1551" i="8"/>
  <c r="M1551" i="8" s="1"/>
  <c r="P173" i="8"/>
  <c r="M173" i="8" s="1"/>
  <c r="P1667" i="8"/>
  <c r="M1667" i="8" s="1"/>
  <c r="P1128" i="8"/>
  <c r="M1128" i="8" s="1"/>
  <c r="P22" i="8"/>
  <c r="M22" i="8" s="1"/>
  <c r="P1707" i="8"/>
  <c r="M1707" i="8" s="1"/>
  <c r="P1546" i="8"/>
  <c r="M1546" i="8" s="1"/>
  <c r="P1124" i="8"/>
  <c r="M1124" i="8" s="1"/>
  <c r="P557" i="8"/>
  <c r="M557" i="8" s="1"/>
  <c r="P1802" i="8"/>
  <c r="M1802" i="8" s="1"/>
  <c r="P1706" i="8"/>
  <c r="M1706" i="8" s="1"/>
  <c r="P1051" i="8"/>
  <c r="M1051" i="8" s="1"/>
  <c r="P651" i="8"/>
  <c r="M651" i="8" s="1"/>
  <c r="P698" i="8"/>
  <c r="M698" i="8" s="1"/>
  <c r="P1510" i="8"/>
  <c r="M1510" i="8" s="1"/>
  <c r="P1104" i="8"/>
  <c r="M1104" i="8" s="1"/>
  <c r="P1071" i="8"/>
  <c r="M1071" i="8" s="1"/>
  <c r="P1519" i="8"/>
  <c r="M1519" i="8" s="1"/>
  <c r="P2148" i="8"/>
  <c r="M2148" i="8" s="1"/>
  <c r="P1971" i="8"/>
  <c r="M1971" i="8" s="1"/>
  <c r="P1699" i="8"/>
  <c r="M1699" i="8" s="1"/>
  <c r="P1562" i="8"/>
  <c r="M1562" i="8" s="1"/>
  <c r="P617" i="8"/>
  <c r="M617" i="8" s="1"/>
  <c r="P673" i="8"/>
  <c r="M673" i="8" s="1"/>
  <c r="P1164" i="8"/>
  <c r="M1164" i="8" s="1"/>
  <c r="P1836" i="8"/>
  <c r="M1836" i="8" s="1"/>
  <c r="P1217" i="8"/>
  <c r="M1217" i="8" s="1"/>
  <c r="P1833" i="8"/>
  <c r="M1833" i="8" s="1"/>
  <c r="P2118" i="8"/>
  <c r="M2118" i="8" s="1"/>
  <c r="P1552" i="8"/>
  <c r="M1552" i="8" s="1"/>
  <c r="P710" i="8"/>
  <c r="M710" i="8" s="1"/>
  <c r="P174" i="8"/>
  <c r="M174" i="8" s="1"/>
  <c r="P63" i="8"/>
  <c r="M63" i="8" s="1"/>
  <c r="P631" i="8"/>
  <c r="M631" i="8" s="1"/>
  <c r="P1062" i="8"/>
  <c r="M1062" i="8" s="1"/>
  <c r="P708" i="8"/>
  <c r="M708" i="8" s="1"/>
  <c r="P1662" i="8"/>
  <c r="M1662" i="8" s="1"/>
  <c r="P1309" i="8"/>
  <c r="M1309" i="8" s="1"/>
  <c r="P1145" i="8"/>
  <c r="M1145" i="8" s="1"/>
  <c r="P1123" i="8"/>
  <c r="M1123" i="8" s="1"/>
  <c r="P1087" i="8"/>
  <c r="M1087" i="8" s="1"/>
  <c r="P801" i="8"/>
  <c r="M801" i="8" s="1"/>
  <c r="P701" i="8"/>
  <c r="M701" i="8" s="1"/>
  <c r="P198" i="8"/>
  <c r="M198" i="8" s="1"/>
  <c r="P87" i="8"/>
  <c r="M87" i="8" s="1"/>
  <c r="P1086" i="8"/>
  <c r="M1086" i="8" s="1"/>
  <c r="P82" i="8"/>
  <c r="M82" i="8" s="1"/>
  <c r="P144" i="8"/>
  <c r="M144" i="8" s="1"/>
  <c r="P192" i="8"/>
  <c r="M192" i="8" s="1"/>
  <c r="P700" i="8"/>
  <c r="M700" i="8" s="1"/>
  <c r="P826" i="8"/>
  <c r="M826" i="8" s="1"/>
  <c r="P1514" i="8"/>
  <c r="M1514" i="8" s="1"/>
  <c r="P1107" i="8"/>
  <c r="M1107" i="8" s="1"/>
  <c r="P1072" i="8"/>
  <c r="M1072" i="8" s="1"/>
  <c r="P864" i="8"/>
  <c r="M864" i="8" s="1"/>
  <c r="P112" i="8"/>
  <c r="M112" i="8" s="1"/>
  <c r="P545" i="8"/>
  <c r="M545" i="8" s="1"/>
  <c r="P1160" i="8"/>
  <c r="M1160" i="8" s="1"/>
  <c r="P1837" i="8"/>
  <c r="M1837" i="8" s="1"/>
  <c r="P1512" i="8"/>
  <c r="M1512" i="8" s="1"/>
  <c r="P1278" i="8"/>
  <c r="M1278" i="8" s="1"/>
  <c r="P1076" i="8"/>
  <c r="M1076" i="8" s="1"/>
  <c r="P578" i="8"/>
  <c r="M578" i="8" s="1"/>
  <c r="P278" i="8"/>
  <c r="M278" i="8" s="1"/>
  <c r="P1901" i="8"/>
  <c r="M1901" i="8" s="1"/>
  <c r="P1747" i="8"/>
  <c r="M1747" i="8" s="1"/>
  <c r="P1134" i="8"/>
  <c r="M1134" i="8" s="1"/>
  <c r="P2096" i="8"/>
  <c r="M2096" i="8" s="1"/>
  <c r="P1670" i="8"/>
  <c r="M1670" i="8" s="1"/>
  <c r="P1269" i="8"/>
  <c r="M1269" i="8" s="1"/>
  <c r="P1063" i="8"/>
  <c r="M1063" i="8" s="1"/>
  <c r="P709" i="8"/>
  <c r="M709" i="8" s="1"/>
  <c r="P1781" i="8"/>
  <c r="M1781" i="8" s="1"/>
  <c r="P1736" i="8"/>
  <c r="M1736" i="8" s="1"/>
  <c r="P1572" i="8"/>
  <c r="M1572" i="8" s="1"/>
  <c r="P1524" i="8"/>
  <c r="M1524" i="8" s="1"/>
  <c r="P1088" i="8"/>
  <c r="M1088" i="8" s="1"/>
  <c r="P802" i="8"/>
  <c r="M802" i="8" s="1"/>
  <c r="P702" i="8"/>
  <c r="M702" i="8" s="1"/>
  <c r="P625" i="8"/>
  <c r="M625" i="8" s="1"/>
  <c r="P199" i="8"/>
  <c r="M199" i="8" s="1"/>
  <c r="P1780" i="8"/>
  <c r="M1780" i="8" s="1"/>
  <c r="P1571" i="8"/>
  <c r="M1571" i="8" s="1"/>
  <c r="P1545" i="8"/>
  <c r="M1545" i="8" s="1"/>
  <c r="P2087" i="8"/>
  <c r="M2087" i="8" s="1"/>
  <c r="P1889" i="8"/>
  <c r="M1889" i="8" s="1"/>
  <c r="P1801" i="8"/>
  <c r="M1801" i="8" s="1"/>
  <c r="P1779" i="8"/>
  <c r="M1779" i="8" s="1"/>
  <c r="P1733" i="8"/>
  <c r="M1733" i="8" s="1"/>
  <c r="P1570" i="8"/>
  <c r="M1570" i="8" s="1"/>
  <c r="P1544" i="8"/>
  <c r="M1544" i="8" s="1"/>
  <c r="P1173" i="8"/>
  <c r="M1173" i="8" s="1"/>
  <c r="P1144" i="8"/>
  <c r="M1144" i="8" s="1"/>
  <c r="P800" i="8"/>
  <c r="M800" i="8" s="1"/>
  <c r="P662" i="8"/>
  <c r="M662" i="8" s="1"/>
  <c r="P555" i="8"/>
  <c r="M555" i="8" s="1"/>
  <c r="P228" i="8"/>
  <c r="M228" i="8" s="1"/>
  <c r="P197" i="8"/>
  <c r="M197" i="8" s="1"/>
  <c r="P1732" i="8"/>
  <c r="M1732" i="8" s="1"/>
  <c r="P1704" i="8"/>
  <c r="M1704" i="8" s="1"/>
  <c r="P1660" i="8"/>
  <c r="M1660" i="8" s="1"/>
  <c r="P1307" i="8"/>
  <c r="M1307" i="8" s="1"/>
  <c r="P1143" i="8"/>
  <c r="M1143" i="8" s="1"/>
  <c r="P1046" i="8"/>
  <c r="M1046" i="8" s="1"/>
  <c r="P554" i="8"/>
  <c r="M554" i="8" s="1"/>
  <c r="P85" i="8"/>
  <c r="M85" i="8" s="1"/>
  <c r="P46" i="8"/>
  <c r="M46" i="8" s="1"/>
  <c r="P145" i="8"/>
  <c r="M145" i="8" s="1"/>
  <c r="P193" i="8"/>
  <c r="M193" i="8" s="1"/>
  <c r="P1111" i="8"/>
  <c r="M1111" i="8" s="1"/>
  <c r="P1073" i="8"/>
  <c r="M1073" i="8" s="1"/>
  <c r="P1841" i="8"/>
  <c r="M1841" i="8" s="1"/>
  <c r="P1254" i="8"/>
  <c r="M1254" i="8" s="1"/>
  <c r="P1221" i="8"/>
  <c r="M1221" i="8" s="1"/>
  <c r="P109" i="8"/>
  <c r="M109" i="8" s="1"/>
  <c r="P855" i="8"/>
  <c r="M855" i="8" s="1"/>
  <c r="P107" i="8"/>
  <c r="M107" i="8" s="1"/>
  <c r="P628" i="8"/>
  <c r="M628" i="8" s="1"/>
  <c r="P1553" i="8"/>
  <c r="M1553" i="8" s="1"/>
  <c r="P603" i="8"/>
  <c r="M603" i="8" s="1"/>
  <c r="P2161" i="8"/>
  <c r="M2161" i="8" s="1"/>
  <c r="P1831" i="8"/>
  <c r="M1831" i="8" s="1"/>
  <c r="P1830" i="8"/>
  <c r="M1830" i="8" s="1"/>
  <c r="P2107" i="8"/>
  <c r="M2107" i="8" s="1"/>
  <c r="P1887" i="8"/>
  <c r="M1887" i="8" s="1"/>
  <c r="P1799" i="8"/>
  <c r="M1799" i="8" s="1"/>
  <c r="P1637" i="8"/>
  <c r="M1637" i="8" s="1"/>
  <c r="P1567" i="8"/>
  <c r="M1567" i="8" s="1"/>
  <c r="P1306" i="8"/>
  <c r="M1306" i="8" s="1"/>
  <c r="P1120" i="8"/>
  <c r="M1120" i="8" s="1"/>
  <c r="P729" i="8"/>
  <c r="M729" i="8" s="1"/>
  <c r="P553" i="8"/>
  <c r="M553" i="8" s="1"/>
  <c r="P77" i="8"/>
  <c r="M77" i="8" s="1"/>
  <c r="P84" i="8"/>
  <c r="M84" i="8" s="1"/>
  <c r="P146" i="8"/>
  <c r="M146" i="8" s="1"/>
  <c r="P541" i="8"/>
  <c r="M541" i="8" s="1"/>
  <c r="P706" i="8"/>
  <c r="M706" i="8" s="1"/>
  <c r="U1839" i="8"/>
  <c r="M1839" i="8" s="1"/>
  <c r="U195" i="8"/>
  <c r="M195" i="8" s="1"/>
  <c r="U1042" i="8"/>
  <c r="M1042" i="8" s="1"/>
  <c r="U100" i="8"/>
  <c r="M100" i="8" s="1"/>
  <c r="U1677" i="8"/>
  <c r="M1677" i="8" s="1"/>
  <c r="U1610" i="8"/>
  <c r="M1610" i="8" s="1"/>
  <c r="U1560" i="8"/>
  <c r="M1560" i="8" s="1"/>
  <c r="U646" i="8"/>
  <c r="M646" i="8" s="1"/>
  <c r="U1614" i="8"/>
  <c r="M1614" i="8" s="1"/>
  <c r="U1559" i="8"/>
  <c r="M1559" i="8" s="1"/>
  <c r="U722" i="8"/>
  <c r="M722" i="8" s="1"/>
  <c r="U781" i="8"/>
  <c r="M781" i="8" s="1"/>
  <c r="U643" i="8"/>
  <c r="M643" i="8" s="1"/>
  <c r="U105" i="8"/>
  <c r="M105" i="8" s="1"/>
  <c r="U216" i="8"/>
  <c r="M216" i="8" s="1"/>
  <c r="U562" i="8"/>
  <c r="M562" i="8" s="1"/>
  <c r="U738" i="8"/>
  <c r="M738" i="8" s="1"/>
  <c r="U1557" i="8"/>
  <c r="M1557" i="8" s="1"/>
  <c r="U2120" i="8"/>
  <c r="M2120" i="8" s="1"/>
  <c r="U2076" i="8"/>
  <c r="M2076" i="8" s="1"/>
  <c r="U1746" i="8"/>
  <c r="M1746" i="8" s="1"/>
  <c r="U1628" i="8"/>
  <c r="M1628" i="8" s="1"/>
  <c r="U1581" i="8"/>
  <c r="M1581" i="8" s="1"/>
  <c r="U1555" i="8"/>
  <c r="M1555" i="8" s="1"/>
  <c r="U1407" i="8"/>
  <c r="M1407" i="8" s="1"/>
  <c r="U1158" i="8"/>
  <c r="M1158" i="8" s="1"/>
  <c r="U1067" i="8"/>
  <c r="M1067" i="8" s="1"/>
  <c r="U780" i="8"/>
  <c r="M780" i="8" s="1"/>
  <c r="U713" i="8"/>
  <c r="M713" i="8" s="1"/>
  <c r="U208" i="8"/>
  <c r="M208" i="8" s="1"/>
  <c r="U99" i="8"/>
  <c r="M99" i="8" s="1"/>
  <c r="E54" i="8"/>
  <c r="E1" i="8" s="1"/>
  <c r="G1" i="8"/>
  <c r="U106" i="8"/>
  <c r="M106" i="8" s="1"/>
  <c r="U167" i="8"/>
  <c r="M167" i="8" s="1"/>
  <c r="U217" i="8"/>
  <c r="M217" i="8" s="1"/>
  <c r="U563" i="8"/>
  <c r="M563" i="8" s="1"/>
  <c r="U739" i="8"/>
  <c r="M739" i="8" s="1"/>
  <c r="U1561" i="8"/>
  <c r="M1561" i="8" s="1"/>
  <c r="U1176" i="8"/>
  <c r="M1176" i="8" s="1"/>
  <c r="U1097" i="8"/>
  <c r="M1097" i="8" s="1"/>
  <c r="U1861" i="8"/>
  <c r="M1861" i="8" s="1"/>
  <c r="U1905" i="8"/>
  <c r="M1905" i="8" s="1"/>
  <c r="U2062" i="8"/>
  <c r="M2062" i="8" s="1"/>
  <c r="U1327" i="8"/>
  <c r="M1327" i="8" s="1"/>
  <c r="U717" i="8"/>
  <c r="M717" i="8" s="1"/>
  <c r="U1608" i="8"/>
  <c r="M1608" i="8" s="1"/>
  <c r="U1838" i="8"/>
  <c r="M1838" i="8" s="1"/>
  <c r="U1654" i="8"/>
  <c r="M1654" i="8" s="1"/>
  <c r="U1537" i="8"/>
  <c r="M1537" i="8" s="1"/>
  <c r="U616" i="8"/>
  <c r="M616" i="8" s="1"/>
  <c r="U1630" i="8"/>
  <c r="M1630" i="8" s="1"/>
  <c r="U104" i="8"/>
  <c r="M104" i="8" s="1"/>
  <c r="U1877" i="8"/>
  <c r="M1877" i="8" s="1"/>
  <c r="U168" i="8"/>
  <c r="M168" i="8" s="1"/>
  <c r="U740" i="8"/>
  <c r="M740" i="8" s="1"/>
  <c r="U1211" i="8"/>
  <c r="M1211" i="8" s="1"/>
  <c r="U1426" i="8"/>
  <c r="M1426" i="8" s="1"/>
  <c r="U234" i="8"/>
  <c r="M234" i="8" s="1"/>
  <c r="U1240" i="8"/>
  <c r="M1240" i="8" s="1"/>
  <c r="U2193" i="8"/>
  <c r="M2193" i="8" s="1"/>
  <c r="U1436" i="8"/>
  <c r="M1436" i="8" s="1"/>
  <c r="U1282" i="8"/>
  <c r="M1282" i="8" s="1"/>
  <c r="U619" i="8"/>
  <c r="M619" i="8" s="1"/>
  <c r="U1586" i="8"/>
  <c r="M1586" i="8" s="1"/>
  <c r="U1434" i="8"/>
  <c r="M1434" i="8" s="1"/>
  <c r="U1138" i="8"/>
  <c r="M1138" i="8" s="1"/>
  <c r="U183" i="8"/>
  <c r="M183" i="8" s="1"/>
  <c r="U1092" i="8"/>
  <c r="M1092" i="8" s="1"/>
  <c r="U614" i="8"/>
  <c r="M614" i="8" s="1"/>
  <c r="U1855" i="8"/>
  <c r="M1855" i="8" s="1"/>
  <c r="U1693" i="8"/>
  <c r="M1693" i="8" s="1"/>
  <c r="U1602" i="8"/>
  <c r="M1602" i="8" s="1"/>
  <c r="U1273" i="8"/>
  <c r="M1273" i="8" s="1"/>
  <c r="U1023" i="8"/>
  <c r="M1023" i="8" s="1"/>
  <c r="U55" i="8"/>
  <c r="M55" i="8" s="1"/>
  <c r="U2294" i="8"/>
  <c r="M2294" i="8" s="1"/>
  <c r="U1155" i="8"/>
  <c r="M1155" i="8" s="1"/>
  <c r="U1577" i="8"/>
  <c r="M1577" i="8" s="1"/>
  <c r="U172" i="8"/>
  <c r="M172" i="8" s="1"/>
  <c r="U347" i="8"/>
  <c r="M347" i="8" s="1"/>
  <c r="U1083" i="8"/>
  <c r="M1083" i="8" s="1"/>
  <c r="U1679" i="8"/>
  <c r="M1679" i="8" s="1"/>
  <c r="U13" i="8"/>
  <c r="M13" i="8" s="1"/>
  <c r="U323" i="8"/>
  <c r="M323" i="8" s="1"/>
  <c r="U2101" i="8"/>
  <c r="M2101" i="8" s="1"/>
  <c r="U1749" i="8"/>
  <c r="M1749" i="8" s="1"/>
  <c r="U551" i="8"/>
  <c r="M551" i="8" s="1"/>
  <c r="U787" i="8"/>
  <c r="M787" i="8" s="1"/>
  <c r="U1317" i="8"/>
  <c r="M1317" i="8" s="1"/>
  <c r="U169" i="8"/>
  <c r="M169" i="8" s="1"/>
  <c r="U2139" i="8"/>
  <c r="M2139" i="8" s="1"/>
  <c r="U1669" i="8"/>
  <c r="M1669" i="8" s="1"/>
  <c r="U777" i="8"/>
  <c r="M777" i="8" s="1"/>
  <c r="U1292" i="8"/>
  <c r="M1292" i="8" s="1"/>
  <c r="U126" i="8"/>
  <c r="M126" i="8" s="1"/>
  <c r="U2214" i="8"/>
  <c r="M2214" i="8" s="1"/>
  <c r="U1152" i="8"/>
  <c r="M1152" i="8" s="1"/>
  <c r="U155" i="8"/>
  <c r="M155" i="8" s="1"/>
  <c r="U1038" i="8"/>
  <c r="M1038" i="8" s="1"/>
  <c r="U357" i="8"/>
  <c r="M357" i="8" s="1"/>
  <c r="U714" i="8"/>
  <c r="M714" i="8" s="1"/>
  <c r="U1065" i="8"/>
  <c r="M1065" i="8" s="1"/>
  <c r="U533" i="8"/>
  <c r="M533" i="8" s="1"/>
  <c r="U246" i="8"/>
  <c r="M246" i="8" s="1"/>
  <c r="U97" i="8"/>
  <c r="M97" i="8" s="1"/>
  <c r="U56" i="8"/>
  <c r="M56" i="8" s="1"/>
  <c r="U1184" i="8"/>
  <c r="M1184" i="8" s="1"/>
  <c r="U1154" i="8"/>
  <c r="M1154" i="8" s="1"/>
  <c r="U1102" i="8"/>
  <c r="M1102" i="8" s="1"/>
  <c r="U1064" i="8"/>
  <c r="M1064" i="8" s="1"/>
  <c r="U639" i="8"/>
  <c r="M639" i="8" s="1"/>
  <c r="U571" i="8"/>
  <c r="M571" i="8" s="1"/>
  <c r="U96" i="8"/>
  <c r="M96" i="8" s="1"/>
  <c r="U2138" i="8"/>
  <c r="M2138" i="8" s="1"/>
  <c r="U1529" i="8"/>
  <c r="M1529" i="8" s="1"/>
  <c r="U1445" i="8"/>
  <c r="M1445" i="8" s="1"/>
  <c r="U812" i="8"/>
  <c r="M812" i="8" s="1"/>
  <c r="U736" i="8"/>
  <c r="M736" i="8" s="1"/>
  <c r="U341" i="8"/>
  <c r="M341" i="8" s="1"/>
  <c r="U202" i="8"/>
  <c r="M202" i="8" s="1"/>
  <c r="U131" i="8"/>
  <c r="M131" i="8" s="1"/>
  <c r="U2179" i="8"/>
  <c r="M2179" i="8" s="1"/>
  <c r="U2157" i="8"/>
  <c r="M2157" i="8" s="1"/>
  <c r="U2113" i="8"/>
  <c r="M2113" i="8" s="1"/>
  <c r="U2069" i="8"/>
  <c r="M2069" i="8" s="1"/>
  <c r="U1827" i="8"/>
  <c r="M1827" i="8" s="1"/>
  <c r="U1739" i="8"/>
  <c r="M1739" i="8" s="1"/>
  <c r="U1643" i="8"/>
  <c r="M1643" i="8" s="1"/>
  <c r="U1621" i="8"/>
  <c r="M1621" i="8" s="1"/>
  <c r="U1596" i="8"/>
  <c r="M1596" i="8" s="1"/>
  <c r="U1356" i="8"/>
  <c r="M1356" i="8" s="1"/>
  <c r="U1206" i="8"/>
  <c r="M1206" i="8" s="1"/>
  <c r="U1149" i="8"/>
  <c r="M1149" i="8" s="1"/>
  <c r="U1058" i="8"/>
  <c r="M1058" i="8" s="1"/>
  <c r="U805" i="8"/>
  <c r="M805" i="8" s="1"/>
  <c r="U163" i="8"/>
  <c r="M163" i="8" s="1"/>
  <c r="U130" i="8"/>
  <c r="M130" i="8" s="1"/>
  <c r="U1059" i="8"/>
  <c r="M1059" i="8" s="1"/>
  <c r="U1725" i="8"/>
  <c r="M1725" i="8" s="1"/>
  <c r="U1859" i="8"/>
  <c r="M1859" i="8" s="1"/>
  <c r="U1653" i="8"/>
  <c r="M1653" i="8" s="1"/>
  <c r="U8" i="8"/>
  <c r="M8" i="8" s="1"/>
  <c r="U1696" i="8"/>
  <c r="M1696" i="8" s="1"/>
  <c r="U1558" i="8"/>
  <c r="M1558" i="8" s="1"/>
  <c r="U232" i="8"/>
  <c r="M232" i="8" s="1"/>
  <c r="U742" i="8"/>
  <c r="M742" i="8" s="1"/>
  <c r="U870" i="8"/>
  <c r="M870" i="8" s="1"/>
  <c r="U1182" i="8"/>
  <c r="M1182" i="8" s="1"/>
  <c r="U638" i="8"/>
  <c r="M638" i="8" s="1"/>
  <c r="U273" i="8"/>
  <c r="M273" i="8" s="1"/>
  <c r="U242" i="8"/>
  <c r="M242" i="8" s="1"/>
  <c r="U561" i="8"/>
  <c r="M561" i="8" s="1"/>
  <c r="U350" i="8"/>
  <c r="M350" i="8" s="1"/>
  <c r="U203" i="8"/>
  <c r="M203" i="8" s="1"/>
  <c r="U1806" i="8"/>
  <c r="M1806" i="8" s="1"/>
  <c r="U2134" i="8"/>
  <c r="M2134" i="8" s="1"/>
  <c r="U2068" i="8"/>
  <c r="M2068" i="8" s="1"/>
  <c r="U1848" i="8"/>
  <c r="M1848" i="8" s="1"/>
  <c r="U1664" i="8"/>
  <c r="M1664" i="8" s="1"/>
  <c r="U1443" i="8"/>
  <c r="M1443" i="8" s="1"/>
  <c r="U626" i="8"/>
  <c r="M626" i="8" s="1"/>
  <c r="U597" i="8"/>
  <c r="M597" i="8" s="1"/>
  <c r="U558" i="8"/>
  <c r="M558" i="8" s="1"/>
  <c r="U162" i="8"/>
  <c r="M162" i="8" s="1"/>
  <c r="U128" i="8"/>
  <c r="M128" i="8" s="1"/>
  <c r="U584" i="8"/>
  <c r="M584" i="8" s="1"/>
  <c r="U1112" i="8"/>
  <c r="M1112" i="8" s="1"/>
  <c r="U1060" i="8"/>
  <c r="M1060" i="8" s="1"/>
  <c r="U16" i="8"/>
  <c r="M16" i="8" s="1"/>
  <c r="U2128" i="8"/>
  <c r="M2128" i="8" s="1"/>
  <c r="U39" i="8"/>
  <c r="M39" i="8" s="1"/>
  <c r="U1728" i="8"/>
  <c r="M1728" i="8" s="1"/>
  <c r="U690" i="8"/>
  <c r="M690" i="8" s="1"/>
  <c r="U35" i="8"/>
  <c r="M35" i="8" s="1"/>
  <c r="U615" i="8"/>
  <c r="M615" i="8" s="1"/>
  <c r="U538" i="8"/>
  <c r="M538" i="8" s="1"/>
  <c r="U181" i="8"/>
  <c r="M181" i="8" s="1"/>
  <c r="U1135" i="8"/>
  <c r="M1135" i="8" s="1"/>
  <c r="U1629" i="8"/>
  <c r="M1629" i="8" s="1"/>
  <c r="U1899" i="8"/>
  <c r="M1899" i="8" s="1"/>
  <c r="U1745" i="8"/>
  <c r="M1745" i="8" s="1"/>
  <c r="U1554" i="8"/>
  <c r="M1554" i="8" s="1"/>
  <c r="U247" i="8"/>
  <c r="M247" i="8" s="1"/>
  <c r="U1692" i="8"/>
  <c r="M1692" i="8" s="1"/>
  <c r="U1625" i="8"/>
  <c r="M1625" i="8" s="1"/>
  <c r="U1624" i="8"/>
  <c r="M1624" i="8" s="1"/>
  <c r="U1598" i="8"/>
  <c r="M1598" i="8" s="1"/>
  <c r="U1151" i="8"/>
  <c r="M1151" i="8" s="1"/>
  <c r="U600" i="8"/>
  <c r="M600" i="8" s="1"/>
  <c r="U1575" i="8"/>
  <c r="M1575" i="8" s="1"/>
  <c r="U1061" i="8"/>
  <c r="M1061" i="8" s="1"/>
  <c r="U599" i="8"/>
  <c r="M599" i="8" s="1"/>
  <c r="U1620" i="8"/>
  <c r="M1620" i="8" s="1"/>
  <c r="U1525" i="8"/>
  <c r="M1525" i="8" s="1"/>
  <c r="U1177" i="8"/>
  <c r="M1177" i="8" s="1"/>
  <c r="U1147" i="8"/>
  <c r="M1147" i="8" s="1"/>
  <c r="U1057" i="8"/>
  <c r="M1057" i="8" s="1"/>
  <c r="U2155" i="8"/>
  <c r="M2155" i="8" s="1"/>
  <c r="U2067" i="8"/>
  <c r="M2067" i="8" s="1"/>
  <c r="U1869" i="8"/>
  <c r="M1869" i="8" s="1"/>
  <c r="U1685" i="8"/>
  <c r="M1685" i="8" s="1"/>
  <c r="U1594" i="8"/>
  <c r="M1594" i="8" s="1"/>
  <c r="U1288" i="8"/>
  <c r="M1288" i="8" s="1"/>
  <c r="U1262" i="8"/>
  <c r="M1262" i="8" s="1"/>
  <c r="U1053" i="8"/>
  <c r="M1053" i="8" s="1"/>
  <c r="U840" i="8"/>
  <c r="M840" i="8" s="1"/>
  <c r="U594" i="8"/>
  <c r="M594" i="8" s="1"/>
  <c r="U377" i="8"/>
  <c r="M377" i="8" s="1"/>
  <c r="U129" i="8"/>
  <c r="M129" i="8" s="1"/>
  <c r="U1260" i="8"/>
  <c r="M1260" i="8" s="1"/>
  <c r="U1566" i="8"/>
  <c r="M1566" i="8" s="1"/>
  <c r="U716" i="8"/>
  <c r="M716" i="8" s="1"/>
  <c r="U258" i="8"/>
  <c r="M258" i="8" s="1"/>
  <c r="U1655" i="8"/>
  <c r="M1655" i="8" s="1"/>
  <c r="U1607" i="8"/>
  <c r="M1607" i="8" s="1"/>
  <c r="U721" i="8"/>
  <c r="M721" i="8" s="1"/>
  <c r="U645" i="8"/>
  <c r="M645" i="8" s="1"/>
  <c r="U327" i="8"/>
  <c r="M327" i="8" s="1"/>
  <c r="U2144" i="8"/>
  <c r="M2144" i="8" s="1"/>
  <c r="U1583" i="8"/>
  <c r="M1583" i="8" s="1"/>
  <c r="U1582" i="8"/>
  <c r="M1582" i="8" s="1"/>
  <c r="U1649" i="8"/>
  <c r="M1649" i="8" s="1"/>
  <c r="U1066" i="8"/>
  <c r="M1066" i="8" s="1"/>
  <c r="U2072" i="8"/>
  <c r="M2072" i="8" s="1"/>
  <c r="U1599" i="8"/>
  <c r="M1599" i="8" s="1"/>
  <c r="U1381" i="8"/>
  <c r="M1381" i="8" s="1"/>
  <c r="U1712" i="8"/>
  <c r="M1712" i="8" s="1"/>
  <c r="U1623" i="8"/>
  <c r="M1623" i="8" s="1"/>
  <c r="U637" i="8"/>
  <c r="M637" i="8" s="1"/>
  <c r="U61" i="8"/>
  <c r="M61" i="8" s="1"/>
  <c r="U1597" i="8"/>
  <c r="M1597" i="8" s="1"/>
  <c r="U1527" i="8"/>
  <c r="M1527" i="8" s="1"/>
  <c r="U1150" i="8"/>
  <c r="M1150" i="8" s="1"/>
  <c r="U707" i="8"/>
  <c r="M707" i="8" s="1"/>
  <c r="U2112" i="8"/>
  <c r="M2112" i="8" s="1"/>
  <c r="U91" i="8"/>
  <c r="M91" i="8" s="1"/>
  <c r="U2066" i="8"/>
  <c r="M2066" i="8" s="1"/>
  <c r="U1617" i="8"/>
  <c r="M1617" i="8" s="1"/>
  <c r="U1523" i="8"/>
  <c r="M1523" i="8" s="1"/>
  <c r="U1287" i="8"/>
  <c r="M1287" i="8" s="1"/>
  <c r="U732" i="8"/>
  <c r="M732" i="8" s="1"/>
  <c r="U337" i="8"/>
  <c r="M337" i="8" s="1"/>
  <c r="U229" i="8"/>
  <c r="M229" i="8" s="1"/>
  <c r="U160" i="8"/>
  <c r="M160" i="8" s="1"/>
  <c r="U81" i="8"/>
  <c r="M81" i="8" s="1"/>
  <c r="U587" i="8"/>
  <c r="M587" i="8" s="1"/>
  <c r="U1541" i="8"/>
  <c r="M1541" i="8" s="1"/>
  <c r="U1119" i="8"/>
  <c r="M1119" i="8" s="1"/>
  <c r="U1611" i="8"/>
  <c r="M1611" i="8" s="1"/>
  <c r="U1223" i="8"/>
  <c r="M1223" i="8" s="1"/>
  <c r="U1700" i="8"/>
  <c r="M1700" i="8" s="1"/>
  <c r="U1609" i="8"/>
  <c r="M1609" i="8" s="1"/>
  <c r="U1195" i="8"/>
  <c r="M1195" i="8" s="1"/>
  <c r="U1117" i="8"/>
  <c r="M1117" i="8" s="1"/>
  <c r="U862" i="8"/>
  <c r="M862" i="8" s="1"/>
  <c r="U725" i="8"/>
  <c r="M725" i="8" s="1"/>
  <c r="U718" i="8"/>
  <c r="M718" i="8" s="1"/>
  <c r="U783" i="8"/>
  <c r="M783" i="8" s="1"/>
  <c r="U1078" i="8"/>
  <c r="M1078" i="8" s="1"/>
  <c r="U1675" i="8"/>
  <c r="M1675" i="8" s="1"/>
  <c r="U1618" i="8"/>
  <c r="M1618" i="8" s="1"/>
  <c r="U1095" i="8"/>
  <c r="M1095" i="8" s="1"/>
  <c r="U1673" i="8"/>
  <c r="M1673" i="8" s="1"/>
  <c r="U1556" i="8"/>
  <c r="M1556" i="8" s="1"/>
  <c r="U1036" i="8"/>
  <c r="M1036" i="8" s="1"/>
  <c r="U613" i="8"/>
  <c r="M613" i="8" s="1"/>
  <c r="U576" i="8"/>
  <c r="M576" i="8" s="1"/>
  <c r="U249" i="8"/>
  <c r="M249" i="8" s="1"/>
  <c r="U1099" i="8"/>
  <c r="M1099" i="8" s="1"/>
  <c r="U1531" i="8"/>
  <c r="M1531" i="8" s="1"/>
  <c r="U640" i="8"/>
  <c r="M640" i="8" s="1"/>
  <c r="U1600" i="8"/>
  <c r="M1600" i="8" s="1"/>
  <c r="U602" i="8"/>
  <c r="M602" i="8" s="1"/>
  <c r="U1867" i="8"/>
  <c r="M1867" i="8" s="1"/>
  <c r="U1639" i="8"/>
  <c r="M1639" i="8" s="1"/>
  <c r="U305" i="8"/>
  <c r="M305" i="8" s="1"/>
  <c r="U588" i="8"/>
  <c r="M588" i="8" s="1"/>
  <c r="U764" i="8"/>
  <c r="M764" i="8" s="1"/>
  <c r="U1268" i="8"/>
  <c r="M1268" i="8" s="1"/>
  <c r="U1140" i="8"/>
  <c r="M1140" i="8" s="1"/>
  <c r="U185" i="8"/>
  <c r="M185" i="8" s="1"/>
  <c r="U1818" i="8"/>
  <c r="M1818" i="8" s="1"/>
  <c r="U1678" i="8"/>
  <c r="M1678" i="8" s="1"/>
  <c r="U2103" i="8"/>
  <c r="M2103" i="8" s="1"/>
  <c r="U101" i="8"/>
  <c r="M101" i="8" s="1"/>
  <c r="U1585" i="8"/>
  <c r="M1585" i="8" s="1"/>
  <c r="U1137" i="8"/>
  <c r="M1137" i="8" s="1"/>
  <c r="U687" i="8"/>
  <c r="M687" i="8" s="1"/>
  <c r="U19" i="8"/>
  <c r="M19" i="8" s="1"/>
  <c r="U11" i="8"/>
  <c r="M11" i="8" s="1"/>
  <c r="U1300" i="8"/>
  <c r="M1300" i="8" s="1"/>
  <c r="U791" i="8"/>
  <c r="M791" i="8" s="1"/>
  <c r="U1748" i="8"/>
  <c r="M1748" i="8" s="1"/>
  <c r="U215" i="8"/>
  <c r="M215" i="8" s="1"/>
  <c r="U711" i="8"/>
  <c r="M711" i="8" s="1"/>
  <c r="U1809" i="8"/>
  <c r="M1809" i="8" s="1"/>
  <c r="U1592" i="8"/>
  <c r="M1592" i="8" s="1"/>
  <c r="U731" i="8"/>
  <c r="M731" i="8" s="1"/>
  <c r="U699" i="8"/>
  <c r="M699" i="8" s="1"/>
  <c r="U266" i="8"/>
  <c r="M266" i="8" s="1"/>
  <c r="U1888" i="8"/>
  <c r="M1888" i="8" s="1"/>
  <c r="U1682" i="8"/>
  <c r="M1682" i="8" s="1"/>
  <c r="U1171" i="8"/>
  <c r="M1171" i="8" s="1"/>
  <c r="U1121" i="8"/>
  <c r="M1121" i="8" s="1"/>
  <c r="U693" i="8"/>
  <c r="M693" i="8" s="1"/>
  <c r="U622" i="8"/>
  <c r="M622" i="8" s="1"/>
  <c r="U158" i="8"/>
  <c r="M158" i="8" s="1"/>
  <c r="U83" i="8"/>
  <c r="M83" i="8" s="1"/>
  <c r="U1722" i="8"/>
  <c r="M1722" i="8" s="1"/>
  <c r="U1798" i="8"/>
  <c r="M1798" i="8" s="1"/>
  <c r="U1754" i="8"/>
  <c r="M1754" i="8" s="1"/>
  <c r="U1680" i="8"/>
  <c r="M1680" i="8" s="1"/>
  <c r="U1612" i="8"/>
  <c r="M1612" i="8" s="1"/>
  <c r="U263" i="8"/>
  <c r="M263" i="8" s="1"/>
  <c r="U1075" i="8"/>
  <c r="M1075" i="8" s="1"/>
  <c r="U1118" i="8"/>
  <c r="M1118" i="8" s="1"/>
  <c r="U1222" i="8"/>
  <c r="M1222" i="8" s="1"/>
  <c r="U1538" i="8"/>
  <c r="M1538" i="8" s="1"/>
  <c r="U1080" i="8"/>
  <c r="M1080" i="8" s="1"/>
  <c r="U20" i="8"/>
  <c r="M20" i="8" s="1"/>
  <c r="U1616" i="8"/>
  <c r="M1616" i="8" s="1"/>
  <c r="U1122" i="8"/>
  <c r="M1122" i="8" s="1"/>
  <c r="U1047" i="8"/>
  <c r="M1047" i="8" s="1"/>
  <c r="U838" i="8"/>
  <c r="M838" i="8" s="1"/>
  <c r="U1756" i="8"/>
  <c r="M1756" i="8" s="1"/>
  <c r="U1591" i="8"/>
  <c r="M1591" i="8" s="1"/>
  <c r="U1085" i="8"/>
  <c r="M1085" i="8" s="1"/>
  <c r="U1755" i="8"/>
  <c r="M1755" i="8" s="1"/>
  <c r="U1681" i="8"/>
  <c r="M1681" i="8" s="1"/>
  <c r="U1613" i="8"/>
  <c r="M1613" i="8" s="1"/>
  <c r="U1590" i="8"/>
  <c r="M1590" i="8" s="1"/>
  <c r="U1542" i="8"/>
  <c r="M1542" i="8" s="1"/>
  <c r="U1142" i="8"/>
  <c r="M1142" i="8" s="1"/>
  <c r="U1084" i="8"/>
  <c r="M1084" i="8" s="1"/>
  <c r="U1045" i="8"/>
  <c r="M1045" i="8" s="1"/>
  <c r="U798" i="8"/>
  <c r="M798" i="8" s="1"/>
  <c r="U256" i="8"/>
  <c r="M256" i="8" s="1"/>
  <c r="U654" i="8"/>
  <c r="M654" i="8" s="1"/>
  <c r="U1726" i="8"/>
  <c r="M1726" i="8" s="1"/>
  <c r="U1074" i="8"/>
  <c r="M1074" i="8" s="1"/>
  <c r="M5" i="8"/>
  <c r="N337" i="1"/>
  <c r="P337" i="1"/>
  <c r="M337" i="1"/>
  <c r="Q337" i="1"/>
  <c r="R337" i="1"/>
  <c r="J337" i="1"/>
  <c r="T15" i="1"/>
  <c r="E1" i="44"/>
  <c r="N2" i="8"/>
  <c r="O2" i="8"/>
  <c r="P2" i="8"/>
  <c r="Q2" i="8"/>
  <c r="R2" i="8"/>
  <c r="S2" i="8"/>
  <c r="T2" i="8"/>
  <c r="U2" i="8"/>
  <c r="V2" i="8"/>
  <c r="W2" i="8"/>
  <c r="X2" i="8"/>
  <c r="Y2" i="8"/>
  <c r="Z2" i="8"/>
  <c r="AA2" i="8"/>
  <c r="AB2" i="8"/>
  <c r="AC2" i="8"/>
  <c r="AD2" i="8"/>
  <c r="T156" i="1"/>
  <c r="T134" i="1"/>
  <c r="T111" i="1"/>
  <c r="T79" i="1"/>
  <c r="T44" i="1"/>
  <c r="T41" i="1"/>
  <c r="T40" i="1"/>
  <c r="T12" i="1"/>
  <c r="T11" i="1"/>
  <c r="T8" i="1"/>
  <c r="T5" i="1"/>
  <c r="M343" i="8" l="1"/>
  <c r="P54" i="8"/>
  <c r="M54" i="8" s="1"/>
  <c r="M1186" i="8"/>
  <c r="M1" i="8"/>
  <c r="T17" i="1"/>
  <c r="T13" i="1"/>
  <c r="T14" i="1"/>
  <c r="T18" i="1"/>
  <c r="T26" i="1"/>
  <c r="T19" i="1"/>
  <c r="T282" i="1"/>
  <c r="T35" i="1"/>
  <c r="T28" i="1"/>
  <c r="T65" i="1"/>
  <c r="T55" i="1"/>
  <c r="T31" i="1"/>
  <c r="T133" i="1"/>
  <c r="T77" i="1"/>
  <c r="T100" i="1"/>
  <c r="T107" i="1"/>
  <c r="T27" i="1"/>
  <c r="T29" i="1"/>
  <c r="T32" i="1"/>
  <c r="T33" i="1"/>
  <c r="T34" i="1"/>
  <c r="T39" i="1"/>
  <c r="T42" i="1"/>
  <c r="T43" i="1"/>
  <c r="T47" i="1"/>
  <c r="T48" i="1"/>
  <c r="T50" i="1"/>
  <c r="T53" i="1"/>
  <c r="T56" i="1"/>
  <c r="T67" i="1"/>
  <c r="T84" i="1"/>
  <c r="T90" i="1"/>
  <c r="T106" i="1"/>
  <c r="T115" i="1"/>
  <c r="T129" i="1"/>
  <c r="T132" i="1"/>
  <c r="T25" i="1"/>
  <c r="T30" i="1"/>
  <c r="T49" i="1"/>
  <c r="T51" i="1"/>
  <c r="T52" i="1"/>
  <c r="T60" i="1"/>
  <c r="T61" i="1"/>
  <c r="T114" i="1"/>
  <c r="T194" i="1"/>
  <c r="T246" i="1"/>
  <c r="T20" i="1"/>
  <c r="T22" i="1"/>
  <c r="T46" i="1"/>
  <c r="T69" i="1"/>
  <c r="T95" i="1"/>
  <c r="T124" i="1"/>
  <c r="T123" i="1"/>
  <c r="T125" i="1"/>
  <c r="T135" i="1"/>
  <c r="T160" i="1"/>
  <c r="T199" i="1"/>
  <c r="T138" i="1"/>
  <c r="T148" i="1"/>
  <c r="T159" i="1"/>
  <c r="T157" i="1"/>
  <c r="T158" i="1"/>
  <c r="T164" i="1"/>
  <c r="T172" i="1"/>
  <c r="T188" i="1"/>
  <c r="T186" i="1"/>
  <c r="T191" i="1"/>
  <c r="T162" i="1"/>
  <c r="T161" i="1"/>
  <c r="T190" i="1"/>
  <c r="T193" i="1"/>
  <c r="T202" i="1"/>
  <c r="T264" i="1"/>
  <c r="T248" i="1"/>
  <c r="T255" i="1"/>
  <c r="T270" i="1"/>
  <c r="T287" i="1"/>
  <c r="T269" i="1"/>
  <c r="T271" i="1"/>
  <c r="T267" i="1"/>
  <c r="T295" i="1"/>
  <c r="T274" i="1"/>
  <c r="T289" i="1"/>
  <c r="E12" i="43"/>
  <c r="E11" i="43"/>
  <c r="E10" i="43"/>
  <c r="E9" i="43"/>
  <c r="E8" i="43"/>
  <c r="E7" i="43"/>
  <c r="E6" i="43"/>
  <c r="E5" i="43"/>
  <c r="E4" i="43"/>
  <c r="F12" i="43"/>
  <c r="F11" i="43"/>
  <c r="F10" i="43"/>
  <c r="F9" i="43"/>
  <c r="F8" i="43"/>
  <c r="F7" i="43"/>
  <c r="F6" i="43"/>
  <c r="F4" i="43"/>
  <c r="F5" i="43"/>
  <c r="B12" i="43"/>
  <c r="S315" i="2"/>
  <c r="T149" i="1" l="1"/>
  <c r="T142" i="1"/>
  <c r="T7" i="1"/>
  <c r="T275" i="1"/>
  <c r="I337" i="1"/>
  <c r="O337" i="1"/>
  <c r="F337" i="1"/>
  <c r="D11" i="31" s="1"/>
  <c r="E337" i="1"/>
  <c r="H337" i="1"/>
  <c r="T16" i="1"/>
  <c r="K337" i="1"/>
  <c r="G337" i="1"/>
  <c r="L337" i="1"/>
  <c r="T153" i="1"/>
  <c r="T139" i="1"/>
  <c r="T169" i="1"/>
  <c r="T70" i="1"/>
  <c r="T277" i="1"/>
  <c r="T197" i="1"/>
  <c r="T130" i="1"/>
  <c r="T198" i="1"/>
  <c r="T96" i="1"/>
  <c r="T120" i="1"/>
  <c r="T23" i="1"/>
  <c r="T256" i="1"/>
  <c r="T253" i="1"/>
  <c r="T146" i="1"/>
  <c r="T105" i="1"/>
  <c r="T195" i="1"/>
  <c r="T176" i="1"/>
  <c r="T147" i="1"/>
  <c r="T165" i="1"/>
  <c r="T141" i="1"/>
  <c r="T122" i="1"/>
  <c r="T85" i="1"/>
  <c r="T78" i="1"/>
  <c r="T75" i="1"/>
  <c r="T258" i="1"/>
  <c r="T83" i="1"/>
  <c r="T76" i="1"/>
  <c r="T113" i="1"/>
  <c r="T54" i="1"/>
  <c r="T280" i="1"/>
  <c r="T290" i="1"/>
  <c r="T247" i="1"/>
  <c r="T180" i="1"/>
  <c r="T163" i="1"/>
  <c r="T155" i="1"/>
  <c r="T45" i="1"/>
  <c r="T80" i="1"/>
  <c r="T112" i="1"/>
  <c r="T87" i="1"/>
  <c r="T296" i="1"/>
  <c r="T74" i="1"/>
  <c r="T261" i="1"/>
  <c r="T166" i="1"/>
  <c r="T118" i="1"/>
  <c r="T97" i="1"/>
  <c r="T150" i="1"/>
  <c r="T73" i="1"/>
  <c r="T66" i="1"/>
  <c r="T89" i="1"/>
  <c r="T86" i="1"/>
  <c r="T24" i="1"/>
  <c r="T101" i="1"/>
  <c r="T182" i="1"/>
  <c r="T119" i="1"/>
  <c r="T109" i="1"/>
  <c r="T250" i="1"/>
  <c r="T259" i="1"/>
  <c r="T110" i="1"/>
  <c r="T82" i="1"/>
  <c r="T58" i="1"/>
  <c r="T103" i="1"/>
  <c r="T283" i="1"/>
  <c r="T252" i="1"/>
  <c r="T144" i="1"/>
  <c r="T68" i="1"/>
  <c r="T127" i="1"/>
  <c r="T291" i="1"/>
  <c r="T286" i="1"/>
  <c r="T263" i="1"/>
  <c r="T201" i="1"/>
  <c r="T181" i="1"/>
  <c r="T204" i="1"/>
  <c r="T185" i="1"/>
  <c r="T152" i="1"/>
  <c r="T92" i="1"/>
  <c r="T91" i="1"/>
  <c r="T57" i="1"/>
  <c r="T37" i="1"/>
  <c r="T143" i="1"/>
  <c r="T131" i="1"/>
  <c r="T94" i="1"/>
  <c r="T63" i="1"/>
  <c r="T126" i="1"/>
  <c r="T116" i="1"/>
  <c r="T102" i="1"/>
  <c r="T88" i="1"/>
  <c r="T71" i="1"/>
  <c r="T284" i="1"/>
  <c r="T281" i="1"/>
  <c r="T276" i="1"/>
  <c r="T288" i="1"/>
  <c r="T265" i="1"/>
  <c r="T260" i="1"/>
  <c r="T254" i="1"/>
  <c r="T167" i="1"/>
  <c r="T174" i="1"/>
  <c r="T154" i="1"/>
  <c r="T151" i="1"/>
  <c r="T93" i="1"/>
  <c r="T59" i="1"/>
  <c r="T36" i="1"/>
  <c r="T262" i="1"/>
  <c r="T168" i="1"/>
  <c r="T108" i="1"/>
  <c r="T64" i="1"/>
  <c r="T104" i="1"/>
  <c r="T285" i="1"/>
  <c r="T293" i="1"/>
  <c r="T266" i="1"/>
  <c r="T292" i="1"/>
  <c r="T278" i="1"/>
  <c r="T272" i="1"/>
  <c r="T294" i="1"/>
  <c r="T273" i="1"/>
  <c r="T249" i="1"/>
  <c r="T251" i="1"/>
  <c r="T257" i="1"/>
  <c r="T196" i="1"/>
  <c r="T171" i="1"/>
  <c r="T137" i="1"/>
  <c r="T203" i="1"/>
  <c r="T177" i="1"/>
  <c r="T173" i="1"/>
  <c r="T121" i="1"/>
  <c r="T21" i="1"/>
  <c r="T183" i="1"/>
  <c r="T175" i="1"/>
  <c r="T98" i="1"/>
  <c r="G14" i="42"/>
  <c r="F14" i="42"/>
  <c r="G23" i="31" s="1"/>
  <c r="E14" i="42"/>
  <c r="H22" i="31" s="1"/>
  <c r="D14" i="42"/>
  <c r="I9" i="42"/>
  <c r="H23" i="31" l="1"/>
  <c r="G27" i="31"/>
  <c r="O27" i="31"/>
  <c r="S343" i="1"/>
  <c r="T279" i="1"/>
  <c r="T200" i="1"/>
  <c r="T184" i="1"/>
  <c r="T170" i="1"/>
  <c r="T245" i="1"/>
  <c r="I14" i="42"/>
  <c r="H14" i="42"/>
  <c r="G66" i="31" s="1"/>
  <c r="G84" i="31" s="1"/>
  <c r="AC320" i="2" l="1"/>
  <c r="AC321" i="2"/>
  <c r="AC322" i="2"/>
  <c r="AC324" i="2"/>
  <c r="K13" i="36"/>
  <c r="Z9" i="41" l="1"/>
  <c r="Z8" i="41"/>
  <c r="AA8" i="41" s="1"/>
  <c r="E84" i="31"/>
  <c r="D84" i="31"/>
  <c r="T205" i="1" l="1"/>
  <c r="T4" i="1"/>
  <c r="Z256" i="2"/>
  <c r="Z255" i="2"/>
  <c r="AA255" i="2" s="1"/>
  <c r="Z254" i="2"/>
  <c r="AA254" i="2" s="1"/>
  <c r="Z253" i="2"/>
  <c r="AA253" i="2" s="1"/>
  <c r="Z252" i="2"/>
  <c r="AA252" i="2" s="1"/>
  <c r="Z251" i="2"/>
  <c r="AA251" i="2" s="1"/>
  <c r="Z9" i="2"/>
  <c r="AA9" i="2" s="1"/>
  <c r="Z8" i="2"/>
  <c r="AA8" i="2" s="1"/>
  <c r="T208" i="1"/>
  <c r="T206" i="1"/>
  <c r="T218" i="1"/>
  <c r="T217" i="1"/>
  <c r="T216" i="1"/>
  <c r="T215" i="1"/>
  <c r="T214" i="1"/>
  <c r="T213" i="1"/>
  <c r="T212" i="1"/>
  <c r="T210" i="1"/>
  <c r="T209" i="1"/>
  <c r="T227" i="1"/>
  <c r="T222" i="1"/>
  <c r="T221" i="1"/>
  <c r="T220" i="1"/>
  <c r="T219" i="1"/>
  <c r="T229" i="1"/>
  <c r="T228" i="1"/>
  <c r="T226" i="1"/>
  <c r="T225" i="1"/>
  <c r="T224" i="1"/>
  <c r="T237" i="1"/>
  <c r="T236" i="1"/>
  <c r="T235" i="1"/>
  <c r="T234" i="1"/>
  <c r="T233" i="1"/>
  <c r="T232" i="1"/>
  <c r="T231" i="1"/>
  <c r="T230" i="1"/>
  <c r="Z261" i="2"/>
  <c r="AA261" i="2" s="1"/>
  <c r="Z260" i="2"/>
  <c r="AA260" i="2" s="1"/>
  <c r="Z259" i="2"/>
  <c r="AA259" i="2" s="1"/>
  <c r="Z258" i="2"/>
  <c r="AA258" i="2" s="1"/>
  <c r="Z257" i="2"/>
  <c r="AA257" i="2" s="1"/>
  <c r="T242" i="1"/>
  <c r="T240" i="1"/>
  <c r="T239" i="1"/>
  <c r="T238" i="1" l="1"/>
  <c r="T207" i="1"/>
  <c r="J85" i="31"/>
  <c r="H25" i="25"/>
  <c r="H24" i="25" s="1"/>
  <c r="H23" i="25" s="1"/>
  <c r="H22" i="25" s="1"/>
  <c r="H21" i="25" s="1"/>
  <c r="H20" i="25" s="1"/>
  <c r="G26" i="25"/>
  <c r="Z265" i="2"/>
  <c r="AA265" i="2" s="1"/>
  <c r="Z264" i="2"/>
  <c r="AA264" i="2" s="1"/>
  <c r="Z263" i="2"/>
  <c r="AA263" i="2" s="1"/>
  <c r="Z262" i="2"/>
  <c r="AA262" i="2" s="1"/>
  <c r="Z268" i="2"/>
  <c r="AA268" i="2" s="1"/>
  <c r="Z267" i="2"/>
  <c r="AA267" i="2" s="1"/>
  <c r="Z266" i="2"/>
  <c r="AA266" i="2" s="1"/>
  <c r="Z321" i="2" l="1"/>
  <c r="AA321" i="2" s="1"/>
  <c r="D323" i="2" l="1"/>
  <c r="M39" i="37" l="1"/>
  <c r="M46" i="37" s="1"/>
  <c r="M17" i="37"/>
  <c r="M24" i="37" s="1"/>
  <c r="M48" i="37" l="1"/>
  <c r="M52" i="37" s="1"/>
  <c r="J83" i="31"/>
  <c r="AC315" i="2" l="1"/>
  <c r="AC316" i="2"/>
  <c r="AC317" i="2"/>
  <c r="AC318" i="2"/>
  <c r="AC319" i="2"/>
  <c r="Z270" i="2" l="1"/>
  <c r="AA270" i="2" s="1"/>
  <c r="Z269" i="2"/>
  <c r="AA269" i="2" s="1"/>
  <c r="Z316" i="2"/>
  <c r="AA316" i="2" s="1"/>
  <c r="Z315" i="2"/>
  <c r="AA315" i="2" s="1"/>
  <c r="Q323" i="2"/>
  <c r="F1" i="25" l="1"/>
  <c r="J9" i="21" l="1"/>
  <c r="K9" i="21" s="1"/>
  <c r="I9" i="21"/>
  <c r="J10" i="21"/>
  <c r="K10" i="21" s="1"/>
  <c r="I10" i="21"/>
  <c r="J11" i="21"/>
  <c r="I11" i="21"/>
  <c r="D23" i="21"/>
  <c r="Y323" i="2"/>
  <c r="X323" i="2"/>
  <c r="D50" i="31" s="1"/>
  <c r="W323" i="2"/>
  <c r="V323" i="2"/>
  <c r="U323" i="2"/>
  <c r="T323" i="2"/>
  <c r="S323" i="2"/>
  <c r="R323" i="2"/>
  <c r="P323" i="2"/>
  <c r="O323" i="2"/>
  <c r="N323" i="2"/>
  <c r="L323" i="2"/>
  <c r="K323" i="2"/>
  <c r="J323" i="2"/>
  <c r="I323" i="2"/>
  <c r="D34" i="31" s="1"/>
  <c r="H323" i="2"/>
  <c r="G323" i="2"/>
  <c r="F323" i="2"/>
  <c r="E323" i="2"/>
  <c r="AA323" i="2" l="1"/>
  <c r="D49" i="31"/>
  <c r="Z320" i="2"/>
  <c r="AA320" i="2" s="1"/>
  <c r="F52" i="31"/>
  <c r="G52" i="31"/>
  <c r="G15" i="22"/>
  <c r="E32" i="31" s="1"/>
  <c r="D32" i="31"/>
  <c r="Z317" i="2"/>
  <c r="AA317" i="2" s="1"/>
  <c r="Z318" i="2"/>
  <c r="AA318" i="2" s="1"/>
  <c r="Z319" i="2"/>
  <c r="AA319" i="2" s="1"/>
  <c r="D15" i="22"/>
  <c r="H32" i="31" l="1"/>
  <c r="H50" i="31" l="1"/>
  <c r="G55" i="31"/>
  <c r="G71" i="31" s="1"/>
  <c r="J13" i="21" l="1"/>
  <c r="K13" i="21" s="1"/>
  <c r="J14" i="21"/>
  <c r="K14" i="21" s="1"/>
  <c r="J22" i="21"/>
  <c r="K22" i="21" s="1"/>
  <c r="H23" i="21"/>
  <c r="E24" i="31" s="1"/>
  <c r="J12" i="21"/>
  <c r="K12" i="21" s="1"/>
  <c r="F23" i="21" l="1"/>
  <c r="D39" i="31"/>
  <c r="E26" i="31" l="1"/>
  <c r="H26" i="31" s="1"/>
  <c r="Z323" i="2"/>
  <c r="Z324" i="2" s="1"/>
  <c r="D47" i="31"/>
  <c r="H47" i="31" s="1"/>
  <c r="D21" i="31"/>
  <c r="H21" i="31" s="1"/>
  <c r="H39" i="31"/>
  <c r="D46" i="31"/>
  <c r="D48" i="31"/>
  <c r="D45" i="31"/>
  <c r="D44" i="31"/>
  <c r="H44" i="31" s="1"/>
  <c r="O29" i="31" s="1"/>
  <c r="D43" i="31"/>
  <c r="D42" i="31"/>
  <c r="D37" i="31"/>
  <c r="H37" i="31" s="1"/>
  <c r="O33" i="31" s="1"/>
  <c r="D36" i="31"/>
  <c r="D35" i="31"/>
  <c r="H35" i="31" s="1"/>
  <c r="H34" i="31"/>
  <c r="B35" i="33" l="1"/>
  <c r="C28" i="37"/>
  <c r="B31" i="33"/>
  <c r="H36" i="31"/>
  <c r="J19" i="21"/>
  <c r="K19" i="21" s="1"/>
  <c r="J18" i="21"/>
  <c r="K18" i="21" s="1"/>
  <c r="J17" i="21"/>
  <c r="K17" i="21" s="1"/>
  <c r="J16" i="21"/>
  <c r="K16" i="21" s="1"/>
  <c r="D14" i="31" l="1"/>
  <c r="H14" i="31" s="1"/>
  <c r="J15" i="21"/>
  <c r="K15" i="21" s="1"/>
  <c r="E23" i="21"/>
  <c r="D33" i="31"/>
  <c r="J23" i="21" l="1"/>
  <c r="E25" i="31"/>
  <c r="D31" i="31"/>
  <c r="F66" i="31"/>
  <c r="F84" i="31" s="1"/>
  <c r="J84" i="31" s="1"/>
  <c r="J67" i="31"/>
  <c r="J72" i="31"/>
  <c r="H70" i="31" s="1"/>
  <c r="L21" i="33"/>
  <c r="L42" i="33"/>
  <c r="H25" i="31" l="1"/>
  <c r="E27" i="31"/>
  <c r="I13" i="37"/>
  <c r="G1" i="6"/>
  <c r="P32" i="34" l="1"/>
  <c r="M41" i="36"/>
  <c r="M43" i="36" s="1"/>
  <c r="J33" i="33"/>
  <c r="J34" i="33"/>
  <c r="J36" i="33"/>
  <c r="J37" i="33"/>
  <c r="J38" i="33"/>
  <c r="J39" i="33"/>
  <c r="J40" i="33"/>
  <c r="K50" i="38"/>
  <c r="M44" i="38"/>
  <c r="I44" i="38"/>
  <c r="G44" i="38"/>
  <c r="E44" i="38"/>
  <c r="C44" i="38"/>
  <c r="K43" i="38"/>
  <c r="K42" i="38"/>
  <c r="M39" i="38"/>
  <c r="I39" i="38"/>
  <c r="G39" i="38"/>
  <c r="E39" i="38"/>
  <c r="C39" i="38"/>
  <c r="K38" i="38"/>
  <c r="K37" i="38"/>
  <c r="K36" i="38"/>
  <c r="K35" i="38"/>
  <c r="K34" i="38"/>
  <c r="K33" i="38"/>
  <c r="K32" i="38"/>
  <c r="K31" i="38"/>
  <c r="K30" i="38"/>
  <c r="K29" i="38"/>
  <c r="K28" i="38"/>
  <c r="M22" i="38"/>
  <c r="I22" i="38"/>
  <c r="G22" i="38"/>
  <c r="E22" i="38"/>
  <c r="C22" i="38"/>
  <c r="K21" i="38"/>
  <c r="K20" i="38"/>
  <c r="K22" i="38" s="1"/>
  <c r="M17" i="38"/>
  <c r="I17" i="38"/>
  <c r="G17" i="38"/>
  <c r="E17" i="38"/>
  <c r="C17" i="38"/>
  <c r="K16" i="38"/>
  <c r="K15" i="38"/>
  <c r="K14" i="38"/>
  <c r="K13" i="38"/>
  <c r="K12" i="38"/>
  <c r="K11" i="38"/>
  <c r="K10" i="38"/>
  <c r="K9" i="38"/>
  <c r="M1" i="38"/>
  <c r="C1" i="38"/>
  <c r="K50" i="37"/>
  <c r="I44" i="37"/>
  <c r="G44" i="37"/>
  <c r="E44" i="37"/>
  <c r="C44" i="37"/>
  <c r="K43" i="37"/>
  <c r="K42" i="37"/>
  <c r="K44" i="37" s="1"/>
  <c r="I39" i="37"/>
  <c r="G39" i="37"/>
  <c r="K38" i="37"/>
  <c r="K37" i="37"/>
  <c r="K36" i="37"/>
  <c r="K35" i="37"/>
  <c r="K34" i="37"/>
  <c r="K33" i="37"/>
  <c r="K31" i="37"/>
  <c r="K30" i="37"/>
  <c r="I22" i="37"/>
  <c r="G22" i="37"/>
  <c r="E22" i="37"/>
  <c r="C22" i="37"/>
  <c r="K21" i="37"/>
  <c r="K20" i="37"/>
  <c r="K22" i="37" s="1"/>
  <c r="K15" i="37"/>
  <c r="K14" i="37"/>
  <c r="K10" i="37"/>
  <c r="M1" i="37"/>
  <c r="C1" i="37"/>
  <c r="M59" i="36"/>
  <c r="M61" i="36" s="1"/>
  <c r="I59" i="36"/>
  <c r="I61" i="36" s="1"/>
  <c r="G59" i="36"/>
  <c r="G61" i="36" s="1"/>
  <c r="E59" i="36"/>
  <c r="E61" i="36" s="1"/>
  <c r="C59" i="36"/>
  <c r="C61" i="36" s="1"/>
  <c r="K58" i="36"/>
  <c r="K57" i="36"/>
  <c r="K56" i="36"/>
  <c r="K55" i="36"/>
  <c r="K54" i="36"/>
  <c r="K53" i="36"/>
  <c r="K52" i="36"/>
  <c r="K51" i="36"/>
  <c r="K50" i="36"/>
  <c r="K49" i="36"/>
  <c r="K48" i="36"/>
  <c r="I41" i="36"/>
  <c r="I43" i="36" s="1"/>
  <c r="G41" i="36"/>
  <c r="G43" i="36" s="1"/>
  <c r="E41" i="36"/>
  <c r="E43" i="36" s="1"/>
  <c r="K40" i="36"/>
  <c r="K39" i="36"/>
  <c r="K38" i="36"/>
  <c r="K37" i="36"/>
  <c r="K36" i="36"/>
  <c r="K35" i="36"/>
  <c r="L28" i="36"/>
  <c r="J28" i="36"/>
  <c r="F28" i="36"/>
  <c r="M26" i="36"/>
  <c r="M28" i="36" s="1"/>
  <c r="E26" i="36"/>
  <c r="E28" i="36" s="1"/>
  <c r="C26" i="36"/>
  <c r="L17" i="36"/>
  <c r="J17" i="36"/>
  <c r="H17" i="36"/>
  <c r="F17" i="36"/>
  <c r="I15" i="36"/>
  <c r="I17" i="36" s="1"/>
  <c r="G15" i="36"/>
  <c r="G17" i="36" s="1"/>
  <c r="E15" i="36"/>
  <c r="E17" i="36" s="1"/>
  <c r="K14" i="36"/>
  <c r="K12" i="36"/>
  <c r="K11" i="36"/>
  <c r="M1" i="36"/>
  <c r="C1" i="36"/>
  <c r="K18" i="35"/>
  <c r="K1" i="35"/>
  <c r="B1" i="35"/>
  <c r="P48" i="34"/>
  <c r="N48" i="34"/>
  <c r="P41" i="34"/>
  <c r="N41" i="34"/>
  <c r="N32" i="34"/>
  <c r="P19" i="34"/>
  <c r="N19" i="34"/>
  <c r="P9" i="34"/>
  <c r="L9" i="34"/>
  <c r="J9" i="34"/>
  <c r="H9" i="34"/>
  <c r="N8" i="34"/>
  <c r="N7" i="34"/>
  <c r="N1" i="34"/>
  <c r="B1" i="34"/>
  <c r="J53" i="33"/>
  <c r="L47" i="33"/>
  <c r="L49" i="33" s="1"/>
  <c r="H47" i="33"/>
  <c r="F47" i="33"/>
  <c r="D47" i="33"/>
  <c r="B47" i="33"/>
  <c r="J46" i="33"/>
  <c r="J45" i="33"/>
  <c r="H42" i="33"/>
  <c r="F42" i="33"/>
  <c r="D42" i="33"/>
  <c r="J41" i="33"/>
  <c r="L26" i="33"/>
  <c r="L28" i="33" s="1"/>
  <c r="H26" i="33"/>
  <c r="F26" i="33"/>
  <c r="D26" i="33"/>
  <c r="B26" i="33"/>
  <c r="J25" i="33"/>
  <c r="J24" i="33"/>
  <c r="H21" i="33"/>
  <c r="F21" i="33"/>
  <c r="D21" i="33"/>
  <c r="J20" i="33"/>
  <c r="J18" i="33"/>
  <c r="J17" i="33"/>
  <c r="J13" i="33"/>
  <c r="H85" i="32"/>
  <c r="D85" i="32"/>
  <c r="H84" i="32"/>
  <c r="I83" i="32"/>
  <c r="G24" i="38" l="1"/>
  <c r="I24" i="38"/>
  <c r="H28" i="33"/>
  <c r="F49" i="33"/>
  <c r="G46" i="38"/>
  <c r="E24" i="38"/>
  <c r="D28" i="33"/>
  <c r="K44" i="38"/>
  <c r="F28" i="33"/>
  <c r="G46" i="37"/>
  <c r="D49" i="33"/>
  <c r="D51" i="33" s="1"/>
  <c r="D55" i="33" s="1"/>
  <c r="H10" i="34" s="1"/>
  <c r="K59" i="36"/>
  <c r="K61" i="36" s="1"/>
  <c r="C46" i="38"/>
  <c r="M46" i="38"/>
  <c r="K39" i="38"/>
  <c r="K40" i="38" s="1"/>
  <c r="E46" i="38"/>
  <c r="E48" i="38" s="1"/>
  <c r="E52" i="38" s="1"/>
  <c r="J47" i="33"/>
  <c r="J48" i="33" s="1"/>
  <c r="I46" i="37"/>
  <c r="K17" i="38"/>
  <c r="K24" i="38" s="1"/>
  <c r="C24" i="38"/>
  <c r="C48" i="38" s="1"/>
  <c r="C52" i="38" s="1"/>
  <c r="M24" i="38"/>
  <c r="I46" i="38"/>
  <c r="I48" i="38" s="1"/>
  <c r="I52" i="38" s="1"/>
  <c r="K26" i="36"/>
  <c r="H49" i="33"/>
  <c r="J26" i="33"/>
  <c r="L51" i="33"/>
  <c r="L55" i="33" s="1"/>
  <c r="P10" i="34" s="1"/>
  <c r="J27" i="33"/>
  <c r="K45" i="38"/>
  <c r="L32" i="34"/>
  <c r="G48" i="38"/>
  <c r="G52" i="38" s="1"/>
  <c r="G84" i="32"/>
  <c r="G85" i="32" s="1"/>
  <c r="K45" i="37"/>
  <c r="G17" i="37"/>
  <c r="G24" i="37" s="1"/>
  <c r="G48" i="37" s="1"/>
  <c r="G52" i="37" s="1"/>
  <c r="F51" i="33" l="1"/>
  <c r="F55" i="33" s="1"/>
  <c r="J10" i="34" s="1"/>
  <c r="H51" i="33"/>
  <c r="H55" i="33" s="1"/>
  <c r="L10" i="34" s="1"/>
  <c r="K46" i="38"/>
  <c r="K47" i="38" s="1"/>
  <c r="K18" i="38"/>
  <c r="M48" i="38"/>
  <c r="M52" i="38" s="1"/>
  <c r="E84" i="32"/>
  <c r="E85" i="32" s="1"/>
  <c r="D84" i="32"/>
  <c r="K10" i="36"/>
  <c r="K25" i="38"/>
  <c r="K48" i="38"/>
  <c r="K52" i="38" s="1"/>
  <c r="K53" i="38" s="1"/>
  <c r="F84" i="32"/>
  <c r="F85" i="32" s="1"/>
  <c r="I84" i="32" l="1"/>
  <c r="I85" i="32"/>
  <c r="J27" i="31" l="1"/>
  <c r="J52" i="31"/>
  <c r="J55" i="31" l="1"/>
  <c r="G142" i="6"/>
  <c r="F17" i="31" s="1"/>
  <c r="E12" i="37" l="1"/>
  <c r="F27" i="31"/>
  <c r="E17" i="37"/>
  <c r="E24" i="37" s="1"/>
  <c r="F1" i="6"/>
  <c r="H1" i="6" s="1"/>
  <c r="J35" i="33" l="1"/>
  <c r="K32" i="37"/>
  <c r="F53" i="31" l="1"/>
  <c r="I22" i="21"/>
  <c r="F57" i="31" l="1"/>
  <c r="F55" i="31" l="1"/>
  <c r="F71" i="31" s="1"/>
  <c r="F86" i="31" s="1"/>
  <c r="H15" i="22"/>
  <c r="E40" i="31" s="1"/>
  <c r="P9" i="22"/>
  <c r="P10" i="22"/>
  <c r="P13" i="22"/>
  <c r="P14" i="22"/>
  <c r="E15" i="22"/>
  <c r="E30" i="31" s="1"/>
  <c r="F15" i="22"/>
  <c r="E31" i="31" s="1"/>
  <c r="H31" i="31" s="1"/>
  <c r="J15" i="22"/>
  <c r="E43" i="31" s="1"/>
  <c r="H43" i="31" s="1"/>
  <c r="K15" i="22"/>
  <c r="N15" i="22"/>
  <c r="E42" i="31" s="1"/>
  <c r="H42" i="31" s="1"/>
  <c r="I12" i="21"/>
  <c r="I13" i="21"/>
  <c r="I14" i="21"/>
  <c r="I15" i="21"/>
  <c r="I16" i="21"/>
  <c r="I19" i="21"/>
  <c r="H48" i="31" l="1"/>
  <c r="E45" i="31"/>
  <c r="H45" i="31" s="1"/>
  <c r="P12" i="22"/>
  <c r="M15" i="22"/>
  <c r="E33" i="31" s="1"/>
  <c r="H33" i="31" s="1"/>
  <c r="I15" i="22"/>
  <c r="K23" i="21"/>
  <c r="P11" i="22"/>
  <c r="P15" i="22" s="1"/>
  <c r="E53" i="31"/>
  <c r="I17" i="21"/>
  <c r="O15" i="22"/>
  <c r="E49" i="31" s="1"/>
  <c r="H49" i="31" s="1"/>
  <c r="I18" i="21"/>
  <c r="L15" i="22"/>
  <c r="E46" i="31" l="1"/>
  <c r="H46" i="31" s="1"/>
  <c r="E41" i="31"/>
  <c r="E39" i="37" s="1"/>
  <c r="E46" i="37" s="1"/>
  <c r="E48" i="37" s="1"/>
  <c r="E52" i="37" s="1"/>
  <c r="I23" i="21"/>
  <c r="J24" i="21" s="1"/>
  <c r="I17" i="37"/>
  <c r="I24" i="37" s="1"/>
  <c r="I48" i="37" s="1"/>
  <c r="I52" i="37" s="1"/>
  <c r="E57" i="31"/>
  <c r="E52" i="31" l="1"/>
  <c r="E55" i="31" s="1"/>
  <c r="E71" i="31" s="1"/>
  <c r="E86" i="31" s="1"/>
  <c r="D19" i="31" l="1"/>
  <c r="H19" i="31" s="1"/>
  <c r="S337" i="1"/>
  <c r="C33" i="36" l="1"/>
  <c r="D20" i="31"/>
  <c r="D18" i="31"/>
  <c r="H18" i="31" s="1"/>
  <c r="C9" i="37" l="1"/>
  <c r="K9" i="37" s="1"/>
  <c r="H20" i="31"/>
  <c r="D13" i="31"/>
  <c r="H13" i="31" s="1"/>
  <c r="K33" i="36"/>
  <c r="C17" i="36" l="1"/>
  <c r="O22" i="31"/>
  <c r="J12" i="33"/>
  <c r="K17" i="36" s="1"/>
  <c r="F87" i="31"/>
  <c r="F90" i="31" s="1"/>
  <c r="T244" i="1" l="1"/>
  <c r="T337" i="1" s="1"/>
  <c r="T345" i="1" s="1"/>
  <c r="D30" i="31" l="1"/>
  <c r="D40" i="31"/>
  <c r="H40" i="31" s="1"/>
  <c r="D41" i="31"/>
  <c r="H41" i="31" s="1"/>
  <c r="C29" i="37" l="1"/>
  <c r="D15" i="31"/>
  <c r="H15" i="31" s="1"/>
  <c r="O24" i="31" s="1"/>
  <c r="D16" i="31"/>
  <c r="H16" i="31" s="1"/>
  <c r="H30" i="31"/>
  <c r="D12" i="31"/>
  <c r="H12" i="31" s="1"/>
  <c r="B32" i="33" l="1"/>
  <c r="O30" i="31"/>
  <c r="B14" i="33"/>
  <c r="J14" i="33" s="1"/>
  <c r="K28" i="36" s="1"/>
  <c r="C11" i="37"/>
  <c r="K11" i="37" s="1"/>
  <c r="H52" i="31"/>
  <c r="K28" i="37"/>
  <c r="J31" i="33"/>
  <c r="H11" i="31" l="1"/>
  <c r="C28" i="36"/>
  <c r="D53" i="31"/>
  <c r="D17" i="31"/>
  <c r="H17" i="31" s="1"/>
  <c r="O25" i="31" s="1"/>
  <c r="D10" i="31"/>
  <c r="H10" i="31" l="1"/>
  <c r="C12" i="37"/>
  <c r="D24" i="31"/>
  <c r="H24" i="31" s="1"/>
  <c r="D27" i="31" l="1"/>
  <c r="H27" i="31"/>
  <c r="K27" i="31" s="1"/>
  <c r="O26" i="31"/>
  <c r="K16" i="37"/>
  <c r="C13" i="37"/>
  <c r="K13" i="37" s="1"/>
  <c r="K12" i="37"/>
  <c r="J15" i="33"/>
  <c r="K29" i="37"/>
  <c r="K39" i="37" s="1"/>
  <c r="K46" i="37" s="1"/>
  <c r="C39" i="37"/>
  <c r="C46" i="37" s="1"/>
  <c r="D52" i="31"/>
  <c r="D57" i="31"/>
  <c r="J16" i="33" l="1"/>
  <c r="S338" i="1"/>
  <c r="H55" i="31"/>
  <c r="B57" i="33" s="1"/>
  <c r="C17" i="37"/>
  <c r="C24" i="37" s="1"/>
  <c r="C48" i="37" s="1"/>
  <c r="C52" i="37" s="1"/>
  <c r="D55" i="31"/>
  <c r="D71" i="31" l="1"/>
  <c r="J19" i="33"/>
  <c r="K18" i="37"/>
  <c r="K34" i="36"/>
  <c r="K41" i="36" s="1"/>
  <c r="C41" i="36"/>
  <c r="C43" i="36" s="1"/>
  <c r="K24" i="37"/>
  <c r="J32" i="33"/>
  <c r="J42" i="33" s="1"/>
  <c r="J49" i="33" s="1"/>
  <c r="B42" i="33"/>
  <c r="D86" i="31" l="1"/>
  <c r="D87" i="31" s="1"/>
  <c r="D90" i="31" s="1"/>
  <c r="H71" i="31"/>
  <c r="F6" i="34" s="1"/>
  <c r="K43" i="36"/>
  <c r="J21" i="33"/>
  <c r="J28" i="33" s="1"/>
  <c r="B28" i="33"/>
  <c r="K48" i="37"/>
  <c r="K52" i="37" s="1"/>
  <c r="J43" i="33"/>
  <c r="B49" i="33"/>
  <c r="K40" i="37"/>
  <c r="H72" i="31" l="1"/>
  <c r="J29" i="33"/>
  <c r="J22" i="33"/>
  <c r="K25" i="37"/>
  <c r="J50" i="33"/>
  <c r="K47" i="37"/>
  <c r="B51" i="33"/>
  <c r="B55" i="33" l="1"/>
  <c r="B59" i="33" s="1"/>
  <c r="J51" i="33"/>
  <c r="J55" i="33" s="1"/>
  <c r="K53" i="37" l="1"/>
  <c r="J56" i="33"/>
  <c r="F10" i="34" l="1"/>
  <c r="N6" i="34"/>
  <c r="N10" i="34" s="1"/>
  <c r="E87" i="31" l="1"/>
  <c r="E90" i="31" s="1"/>
  <c r="H66" i="31" l="1"/>
  <c r="G86" i="31"/>
  <c r="J86" i="31" l="1"/>
  <c r="G87" i="31"/>
  <c r="J87" i="31" s="1"/>
  <c r="G90" i="31" l="1"/>
  <c r="H67" i="31"/>
  <c r="M17" i="36"/>
  <c r="N5" i="34" l="1"/>
  <c r="F9" i="34"/>
  <c r="N9" i="34" s="1"/>
  <c r="H79" i="31"/>
  <c r="G1" i="25"/>
  <c r="H1" i="25" s="1"/>
  <c r="H19" i="25"/>
  <c r="H18" i="25" s="1"/>
  <c r="H17" i="25" s="1"/>
  <c r="H16" i="25" s="1"/>
  <c r="H15" i="25" s="1"/>
  <c r="H14" i="25" s="1"/>
  <c r="H13" i="25" s="1"/>
  <c r="G563" i="7"/>
  <c r="H1" i="7" s="1"/>
  <c r="H562" i="7"/>
  <c r="H561" i="7" s="1"/>
  <c r="H560" i="7" s="1"/>
  <c r="H559" i="7" s="1"/>
  <c r="H558" i="7" s="1"/>
  <c r="H557" i="7" s="1"/>
  <c r="H556" i="7" s="1"/>
  <c r="H555" i="7" s="1"/>
  <c r="H554" i="7" s="1"/>
  <c r="H553" i="7" s="1"/>
  <c r="H552" i="7" s="1"/>
  <c r="H551" i="7" s="1"/>
  <c r="H550" i="7" s="1"/>
  <c r="H549" i="7" s="1"/>
  <c r="H548" i="7" s="1"/>
  <c r="H547" i="7" s="1"/>
  <c r="H546" i="7" s="1"/>
  <c r="H545" i="7" s="1"/>
  <c r="H544" i="7" s="1"/>
  <c r="H543" i="7" s="1"/>
  <c r="H542" i="7" s="1"/>
  <c r="H541" i="7" s="1"/>
  <c r="H540" i="7" s="1"/>
  <c r="H539" i="7" s="1"/>
  <c r="H538" i="7" s="1"/>
  <c r="H537" i="7" s="1"/>
  <c r="H536" i="7" s="1"/>
  <c r="H535" i="7" s="1"/>
  <c r="H534" i="7" s="1"/>
  <c r="H533" i="7" s="1"/>
  <c r="H532" i="7" s="1"/>
  <c r="H531" i="7" s="1"/>
  <c r="H530" i="7" s="1"/>
  <c r="H529" i="7" s="1"/>
  <c r="H528" i="7" s="1"/>
  <c r="H527" i="7" s="1"/>
  <c r="H526" i="7" s="1"/>
  <c r="H525" i="7" s="1"/>
  <c r="H524" i="7" s="1"/>
  <c r="H523" i="7" s="1"/>
  <c r="H522" i="7" s="1"/>
  <c r="H521" i="7" s="1"/>
  <c r="H520" i="7" s="1"/>
  <c r="H519" i="7" s="1"/>
  <c r="H518" i="7" s="1"/>
  <c r="H517" i="7" s="1"/>
  <c r="H516" i="7" s="1"/>
  <c r="H515" i="7" s="1"/>
  <c r="H514" i="7" s="1"/>
  <c r="H513" i="7" s="1"/>
  <c r="H512" i="7" s="1"/>
  <c r="H511" i="7" s="1"/>
  <c r="H510" i="7" s="1"/>
  <c r="H509" i="7" s="1"/>
  <c r="H508" i="7" s="1"/>
  <c r="H507" i="7" s="1"/>
  <c r="H506" i="7" s="1"/>
  <c r="H505" i="7" s="1"/>
  <c r="H504" i="7" s="1"/>
  <c r="H503" i="7" s="1"/>
  <c r="H502" i="7" s="1"/>
  <c r="H501" i="7" s="1"/>
  <c r="H500" i="7" s="1"/>
  <c r="H499" i="7" s="1"/>
  <c r="H498" i="7" s="1"/>
  <c r="H497" i="7" s="1"/>
  <c r="H496" i="7" s="1"/>
  <c r="H495" i="7" s="1"/>
  <c r="H494" i="7" s="1"/>
  <c r="H493" i="7" s="1"/>
  <c r="H492" i="7" s="1"/>
  <c r="H491" i="7" s="1"/>
  <c r="H490" i="7" s="1"/>
  <c r="H489" i="7" s="1"/>
  <c r="H488" i="7" s="1"/>
  <c r="H487" i="7" s="1"/>
  <c r="H486" i="7" s="1"/>
  <c r="H485" i="7" s="1"/>
  <c r="H484" i="7" s="1"/>
  <c r="H483" i="7" s="1"/>
  <c r="H482" i="7" s="1"/>
  <c r="H481" i="7" s="1"/>
  <c r="H480" i="7" s="1"/>
  <c r="H479" i="7" s="1"/>
  <c r="H478" i="7" s="1"/>
  <c r="H477" i="7" s="1"/>
  <c r="H476" i="7" s="1"/>
  <c r="H475" i="7" s="1"/>
  <c r="H474" i="7" s="1"/>
  <c r="H473" i="7" s="1"/>
  <c r="H472" i="7" s="1"/>
  <c r="H471" i="7" s="1"/>
  <c r="H470" i="7" s="1"/>
  <c r="H469" i="7" s="1"/>
  <c r="H468" i="7" s="1"/>
  <c r="H467" i="7" s="1"/>
  <c r="H466" i="7" s="1"/>
  <c r="H465" i="7" s="1"/>
  <c r="H464" i="7" s="1"/>
  <c r="H463" i="7" s="1"/>
  <c r="H462" i="7" s="1"/>
  <c r="H461" i="7" s="1"/>
  <c r="H460" i="7" s="1"/>
  <c r="H459" i="7" s="1"/>
  <c r="H458" i="7" s="1"/>
  <c r="H457" i="7" s="1"/>
  <c r="H456" i="7" s="1"/>
  <c r="H455" i="7" s="1"/>
  <c r="H454" i="7" s="1"/>
  <c r="H453" i="7" s="1"/>
  <c r="H452" i="7" s="1"/>
  <c r="H451" i="7" s="1"/>
  <c r="H450" i="7" s="1"/>
  <c r="H449" i="7" s="1"/>
  <c r="H448" i="7" s="1"/>
  <c r="H447" i="7" s="1"/>
  <c r="H446" i="7" s="1"/>
  <c r="H445" i="7" s="1"/>
  <c r="H444" i="7" s="1"/>
  <c r="H443" i="7" s="1"/>
  <c r="H442" i="7" s="1"/>
  <c r="H441" i="7" s="1"/>
  <c r="H440" i="7" s="1"/>
  <c r="H439" i="7" s="1"/>
  <c r="H438" i="7" s="1"/>
  <c r="H437" i="7" s="1"/>
  <c r="H436" i="7" s="1"/>
  <c r="H435" i="7" s="1"/>
  <c r="H434" i="7" s="1"/>
  <c r="H433" i="7" s="1"/>
  <c r="H432" i="7" s="1"/>
  <c r="H431" i="7" s="1"/>
  <c r="H430" i="7" s="1"/>
  <c r="H429" i="7" s="1"/>
  <c r="H428" i="7" s="1"/>
  <c r="H427" i="7" s="1"/>
  <c r="H426" i="7" s="1"/>
  <c r="H425" i="7" s="1"/>
  <c r="H424" i="7" s="1"/>
  <c r="H423" i="7" s="1"/>
  <c r="H422" i="7" s="1"/>
  <c r="H421" i="7" s="1"/>
  <c r="H420" i="7" s="1"/>
  <c r="H419" i="7" s="1"/>
  <c r="H418" i="7" s="1"/>
  <c r="H417" i="7" s="1"/>
  <c r="H416" i="7" s="1"/>
  <c r="H415" i="7" s="1"/>
  <c r="H414" i="7" s="1"/>
  <c r="H413" i="7" s="1"/>
  <c r="H412" i="7" s="1"/>
  <c r="H411" i="7" s="1"/>
  <c r="H410" i="7" s="1"/>
  <c r="H409" i="7" s="1"/>
  <c r="H408" i="7" s="1"/>
  <c r="H407" i="7" s="1"/>
  <c r="H406" i="7" s="1"/>
  <c r="H405" i="7" s="1"/>
  <c r="H404" i="7" s="1"/>
  <c r="H403" i="7" s="1"/>
  <c r="H402" i="7" s="1"/>
  <c r="H401" i="7" s="1"/>
  <c r="H400" i="7" s="1"/>
  <c r="H399" i="7" s="1"/>
  <c r="H398" i="7" s="1"/>
  <c r="H397" i="7" s="1"/>
  <c r="H396" i="7" s="1"/>
  <c r="H395" i="7" s="1"/>
  <c r="H394" i="7" s="1"/>
  <c r="H393" i="7" s="1"/>
  <c r="H392" i="7" s="1"/>
  <c r="H391" i="7" s="1"/>
  <c r="H390" i="7" s="1"/>
  <c r="H389" i="7" s="1"/>
  <c r="H388" i="7" s="1"/>
  <c r="H387" i="7" s="1"/>
  <c r="H386" i="7" s="1"/>
  <c r="H385" i="7" s="1"/>
  <c r="H384" i="7" s="1"/>
  <c r="H383" i="7" s="1"/>
  <c r="H382" i="7" s="1"/>
  <c r="H381" i="7" s="1"/>
  <c r="H380" i="7" s="1"/>
  <c r="H379" i="7" s="1"/>
  <c r="H378" i="7" s="1"/>
  <c r="H377" i="7" s="1"/>
  <c r="H376" i="7" s="1"/>
  <c r="H375" i="7" s="1"/>
  <c r="H374" i="7" s="1"/>
  <c r="H373" i="7" s="1"/>
  <c r="H372" i="7" s="1"/>
  <c r="H371" i="7" s="1"/>
  <c r="H370" i="7" s="1"/>
  <c r="H369" i="7" s="1"/>
  <c r="H368" i="7" s="1"/>
  <c r="H367" i="7" s="1"/>
  <c r="H366" i="7" s="1"/>
  <c r="H365" i="7" s="1"/>
  <c r="H364" i="7" s="1"/>
  <c r="H363" i="7" s="1"/>
  <c r="H362" i="7" s="1"/>
  <c r="H361" i="7" s="1"/>
  <c r="H360" i="7" s="1"/>
  <c r="H359" i="7" s="1"/>
  <c r="H358" i="7" s="1"/>
  <c r="H357" i="7" s="1"/>
  <c r="H356" i="7" s="1"/>
  <c r="H355" i="7" s="1"/>
  <c r="H354" i="7" s="1"/>
  <c r="H353" i="7" s="1"/>
  <c r="H352" i="7" s="1"/>
  <c r="H351" i="7" s="1"/>
  <c r="H350" i="7" s="1"/>
  <c r="H349" i="7" s="1"/>
  <c r="H348" i="7" s="1"/>
  <c r="H347" i="7" s="1"/>
  <c r="H346" i="7" s="1"/>
  <c r="H345" i="7" s="1"/>
  <c r="H344" i="7" s="1"/>
  <c r="H343" i="7" s="1"/>
  <c r="H342" i="7" s="1"/>
  <c r="H341" i="7" s="1"/>
  <c r="H340" i="7" s="1"/>
  <c r="H339" i="7" s="1"/>
  <c r="H338" i="7" s="1"/>
  <c r="H337" i="7" s="1"/>
  <c r="H336" i="7" s="1"/>
  <c r="H335" i="7" s="1"/>
  <c r="H334" i="7" s="1"/>
  <c r="H333" i="7" s="1"/>
  <c r="H332" i="7" s="1"/>
  <c r="H331" i="7" s="1"/>
  <c r="H330" i="7" s="1"/>
  <c r="H329" i="7" s="1"/>
  <c r="H328" i="7" s="1"/>
  <c r="H327" i="7" s="1"/>
  <c r="H326" i="7" s="1"/>
  <c r="H325" i="7" s="1"/>
  <c r="H324" i="7" s="1"/>
  <c r="H323" i="7" s="1"/>
  <c r="H322" i="7" s="1"/>
  <c r="H321" i="7" s="1"/>
  <c r="H320" i="7" s="1"/>
  <c r="H319" i="7" s="1"/>
  <c r="H318" i="7" s="1"/>
  <c r="H317" i="7" s="1"/>
  <c r="H316" i="7" s="1"/>
  <c r="H315" i="7" s="1"/>
  <c r="H314" i="7" s="1"/>
  <c r="H313" i="7" s="1"/>
  <c r="H312" i="7" s="1"/>
  <c r="H311" i="7" s="1"/>
  <c r="H310" i="7" s="1"/>
  <c r="H309" i="7" s="1"/>
  <c r="H308" i="7" s="1"/>
  <c r="H307" i="7" s="1"/>
  <c r="H306" i="7" s="1"/>
  <c r="H305" i="7" s="1"/>
  <c r="H304" i="7" s="1"/>
  <c r="H303" i="7" s="1"/>
  <c r="H302" i="7" s="1"/>
  <c r="H301" i="7" s="1"/>
  <c r="H300" i="7" s="1"/>
  <c r="H299" i="7" s="1"/>
  <c r="H298" i="7" s="1"/>
  <c r="H297" i="7" s="1"/>
  <c r="H296" i="7" s="1"/>
  <c r="H295" i="7" s="1"/>
  <c r="H294" i="7" s="1"/>
  <c r="H293" i="7" s="1"/>
  <c r="H292" i="7" s="1"/>
  <c r="H291" i="7" s="1"/>
  <c r="H290" i="7" s="1"/>
  <c r="H289" i="7" s="1"/>
  <c r="H288" i="7" s="1"/>
  <c r="H287" i="7" s="1"/>
  <c r="H286" i="7" s="1"/>
  <c r="H285" i="7" s="1"/>
  <c r="H284" i="7" s="1"/>
  <c r="H283" i="7" s="1"/>
  <c r="H282" i="7" s="1"/>
  <c r="H281" i="7" s="1"/>
  <c r="H280" i="7" s="1"/>
  <c r="H279" i="7" s="1"/>
  <c r="H278" i="7" s="1"/>
  <c r="H277" i="7" s="1"/>
  <c r="H276" i="7" s="1"/>
  <c r="H275" i="7" s="1"/>
  <c r="H274" i="7" s="1"/>
  <c r="H273" i="7" s="1"/>
  <c r="H272" i="7" s="1"/>
  <c r="H271" i="7" s="1"/>
  <c r="H270" i="7" s="1"/>
  <c r="H269" i="7" s="1"/>
  <c r="H268" i="7" s="1"/>
  <c r="H267" i="7" s="1"/>
  <c r="H266" i="7" s="1"/>
  <c r="H265" i="7" s="1"/>
  <c r="H264" i="7" s="1"/>
  <c r="H263" i="7" s="1"/>
  <c r="H262" i="7" s="1"/>
  <c r="H261" i="7" s="1"/>
  <c r="H260" i="7" s="1"/>
  <c r="H259" i="7" s="1"/>
  <c r="H258" i="7" s="1"/>
  <c r="H257" i="7" s="1"/>
  <c r="H256" i="7" s="1"/>
  <c r="H255" i="7" s="1"/>
  <c r="H254" i="7" s="1"/>
  <c r="H253" i="7" s="1"/>
  <c r="H252" i="7" s="1"/>
  <c r="H251" i="7" s="1"/>
  <c r="H250" i="7" s="1"/>
  <c r="H249" i="7" s="1"/>
  <c r="H248" i="7" s="1"/>
  <c r="H247" i="7" s="1"/>
  <c r="H246" i="7" s="1"/>
  <c r="H245" i="7" s="1"/>
  <c r="H244" i="7" s="1"/>
  <c r="H243" i="7" s="1"/>
  <c r="H242" i="7" s="1"/>
  <c r="H241" i="7" s="1"/>
  <c r="H240" i="7" s="1"/>
  <c r="H239" i="7" s="1"/>
  <c r="H238" i="7" s="1"/>
  <c r="H237" i="7" s="1"/>
  <c r="H236" i="7" s="1"/>
  <c r="H235" i="7" s="1"/>
  <c r="H234" i="7" s="1"/>
  <c r="H233" i="7" s="1"/>
  <c r="H232" i="7" s="1"/>
  <c r="H231" i="7" s="1"/>
  <c r="H230" i="7" s="1"/>
  <c r="H229" i="7" s="1"/>
  <c r="H228" i="7" s="1"/>
  <c r="H227" i="7" s="1"/>
  <c r="H226" i="7" s="1"/>
  <c r="H225" i="7" s="1"/>
  <c r="H224" i="7" s="1"/>
  <c r="H223" i="7" s="1"/>
  <c r="H222" i="7" s="1"/>
  <c r="H221" i="7" s="1"/>
  <c r="H220" i="7" s="1"/>
  <c r="H219" i="7" s="1"/>
  <c r="H218" i="7" s="1"/>
  <c r="H217" i="7" s="1"/>
  <c r="H216" i="7" s="1"/>
  <c r="H215" i="7" s="1"/>
  <c r="H214" i="7" s="1"/>
  <c r="H213" i="7" s="1"/>
  <c r="H212" i="7" s="1"/>
  <c r="H211" i="7" s="1"/>
  <c r="H210" i="7" s="1"/>
  <c r="H209" i="7" s="1"/>
  <c r="H208" i="7" s="1"/>
  <c r="H207" i="7" s="1"/>
  <c r="H206" i="7" s="1"/>
  <c r="H205" i="7" s="1"/>
  <c r="H204" i="7" s="1"/>
  <c r="H203" i="7" s="1"/>
  <c r="H202" i="7" s="1"/>
  <c r="H201" i="7" s="1"/>
  <c r="H200" i="7" s="1"/>
  <c r="H199" i="7" s="1"/>
  <c r="H198" i="7" s="1"/>
  <c r="H197" i="7" s="1"/>
  <c r="H196" i="7" s="1"/>
  <c r="H195" i="7" s="1"/>
  <c r="H194" i="7" s="1"/>
  <c r="H193" i="7" s="1"/>
  <c r="H192" i="7" s="1"/>
  <c r="H191" i="7" s="1"/>
  <c r="H190" i="7" s="1"/>
  <c r="H189" i="7" s="1"/>
  <c r="H188" i="7" s="1"/>
  <c r="H187" i="7" s="1"/>
  <c r="H186" i="7" s="1"/>
  <c r="H185" i="7" s="1"/>
  <c r="H184" i="7" s="1"/>
  <c r="H183" i="7" s="1"/>
  <c r="H182" i="7" s="1"/>
  <c r="H181" i="7" s="1"/>
  <c r="H180" i="7" s="1"/>
  <c r="H179" i="7" s="1"/>
  <c r="H178" i="7" s="1"/>
  <c r="H177" i="7" s="1"/>
  <c r="H176" i="7" s="1"/>
  <c r="H175" i="7" s="1"/>
  <c r="H174" i="7" s="1"/>
  <c r="H173" i="7" s="1"/>
  <c r="H172" i="7" s="1"/>
  <c r="H171" i="7" s="1"/>
  <c r="H170" i="7" s="1"/>
  <c r="H169" i="7" s="1"/>
  <c r="H168" i="7" s="1"/>
  <c r="H167" i="7" s="1"/>
  <c r="H166" i="7" s="1"/>
  <c r="H165" i="7" s="1"/>
  <c r="H164" i="7" s="1"/>
  <c r="H163" i="7" s="1"/>
  <c r="H162" i="7" s="1"/>
  <c r="H161" i="7" s="1"/>
  <c r="H160" i="7" s="1"/>
  <c r="H159" i="7" s="1"/>
  <c r="H158" i="7" s="1"/>
  <c r="H157" i="7" s="1"/>
  <c r="H156" i="7" s="1"/>
  <c r="H155" i="7" s="1"/>
  <c r="H154" i="7" s="1"/>
  <c r="H153" i="7" s="1"/>
  <c r="H152" i="7" s="1"/>
  <c r="H151" i="7" s="1"/>
  <c r="H150" i="7" s="1"/>
  <c r="H149" i="7" s="1"/>
  <c r="H148" i="7" s="1"/>
  <c r="H147" i="7" s="1"/>
  <c r="H146" i="7" s="1"/>
  <c r="H145" i="7" s="1"/>
  <c r="H144" i="7" s="1"/>
  <c r="H143" i="7" s="1"/>
  <c r="H142" i="7" s="1"/>
  <c r="H141" i="7" s="1"/>
  <c r="H140" i="7" s="1"/>
  <c r="H139" i="7" s="1"/>
  <c r="H138" i="7" s="1"/>
  <c r="H137" i="7" s="1"/>
  <c r="H136" i="7" s="1"/>
  <c r="H135" i="7" s="1"/>
  <c r="H134" i="7" s="1"/>
  <c r="H133" i="7" s="1"/>
  <c r="H132" i="7" s="1"/>
  <c r="H131" i="7" s="1"/>
  <c r="H130" i="7" s="1"/>
  <c r="H129" i="7" s="1"/>
  <c r="H128" i="7" s="1"/>
  <c r="H127" i="7" s="1"/>
  <c r="H126" i="7" s="1"/>
  <c r="H125" i="7" s="1"/>
  <c r="H124" i="7" s="1"/>
  <c r="H123" i="7" s="1"/>
  <c r="H122" i="7" s="1"/>
  <c r="H121" i="7" s="1"/>
  <c r="H120" i="7" s="1"/>
  <c r="H119" i="7" s="1"/>
  <c r="H118" i="7" s="1"/>
  <c r="H117" i="7" s="1"/>
  <c r="H116" i="7" s="1"/>
  <c r="H115" i="7" s="1"/>
  <c r="H114" i="7" s="1"/>
  <c r="H113" i="7" s="1"/>
  <c r="H112" i="7" s="1"/>
  <c r="H111" i="7" s="1"/>
  <c r="H110" i="7" s="1"/>
  <c r="H109" i="7" s="1"/>
  <c r="H108" i="7" s="1"/>
  <c r="H107" i="7" s="1"/>
  <c r="H106" i="7" s="1"/>
  <c r="H105" i="7" s="1"/>
  <c r="H104" i="7" s="1"/>
  <c r="H103" i="7" s="1"/>
  <c r="H102" i="7" s="1"/>
  <c r="H101" i="7" s="1"/>
  <c r="H100" i="7" s="1"/>
  <c r="H99" i="7" s="1"/>
  <c r="H98" i="7" s="1"/>
  <c r="H97" i="7" s="1"/>
  <c r="H96" i="7" s="1"/>
  <c r="H95" i="7" s="1"/>
  <c r="H94" i="7" s="1"/>
  <c r="H93" i="7" s="1"/>
  <c r="H92" i="7" s="1"/>
  <c r="H91" i="7" s="1"/>
  <c r="H90" i="7" s="1"/>
  <c r="H89" i="7" s="1"/>
  <c r="H88" i="7" s="1"/>
  <c r="H87" i="7" s="1"/>
  <c r="H86" i="7" s="1"/>
  <c r="H85" i="7" s="1"/>
  <c r="H84" i="7" s="1"/>
  <c r="H83" i="7" s="1"/>
  <c r="H82" i="7" s="1"/>
  <c r="H81" i="7" s="1"/>
  <c r="H80" i="7" s="1"/>
  <c r="H79" i="7" s="1"/>
  <c r="H78" i="7" s="1"/>
  <c r="H77" i="7" s="1"/>
  <c r="H76" i="7" s="1"/>
  <c r="H75" i="7" s="1"/>
  <c r="H74" i="7" s="1"/>
  <c r="H73" i="7" s="1"/>
  <c r="H72" i="7" s="1"/>
  <c r="H71" i="7" s="1"/>
  <c r="H70" i="7" s="1"/>
  <c r="H69" i="7" s="1"/>
  <c r="H68" i="7" s="1"/>
  <c r="H67" i="7" s="1"/>
  <c r="H66" i="7" s="1"/>
  <c r="H65" i="7" s="1"/>
  <c r="H64" i="7" s="1"/>
  <c r="H63" i="7" s="1"/>
  <c r="H62" i="7" s="1"/>
  <c r="H61" i="7" s="1"/>
  <c r="H60" i="7" s="1"/>
  <c r="H59" i="7" s="1"/>
  <c r="H58" i="7" s="1"/>
  <c r="H57" i="7" s="1"/>
  <c r="H56" i="7" s="1"/>
  <c r="H55" i="7" s="1"/>
  <c r="H54" i="7" s="1"/>
  <c r="H53" i="7" s="1"/>
  <c r="H52" i="7" s="1"/>
  <c r="H51" i="7" s="1"/>
  <c r="H50" i="7" s="1"/>
  <c r="H49" i="7" s="1"/>
  <c r="H48" i="7" s="1"/>
  <c r="H47" i="7" s="1"/>
  <c r="H46" i="7" s="1"/>
  <c r="H45" i="7" s="1"/>
  <c r="H44" i="7" s="1"/>
  <c r="H43" i="7" s="1"/>
  <c r="H42" i="7" s="1"/>
  <c r="H41" i="7" s="1"/>
  <c r="H40" i="7" s="1"/>
  <c r="H39" i="7" s="1"/>
  <c r="H38" i="7" s="1"/>
  <c r="H37" i="7" s="1"/>
  <c r="H36" i="7" s="1"/>
  <c r="H35" i="7" s="1"/>
  <c r="H34" i="7" s="1"/>
  <c r="H33" i="7" s="1"/>
  <c r="H32" i="7" s="1"/>
  <c r="H31" i="7" s="1"/>
  <c r="H30" i="7" s="1"/>
  <c r="H29" i="7" s="1"/>
  <c r="H28" i="7" s="1"/>
  <c r="H27" i="7" s="1"/>
  <c r="H26" i="7" s="1"/>
  <c r="H25" i="7" s="1"/>
  <c r="H24" i="7" s="1"/>
  <c r="H23" i="7" s="1"/>
  <c r="H22" i="7" s="1"/>
  <c r="H21" i="7" s="1"/>
  <c r="H20" i="7" s="1"/>
  <c r="H19" i="7" s="1"/>
  <c r="H18" i="7" s="1"/>
  <c r="H17" i="7" s="1"/>
  <c r="H16" i="7" s="1"/>
  <c r="H15" i="7" s="1"/>
  <c r="H14" i="7" s="1"/>
  <c r="H13" i="7" s="1"/>
  <c r="H12" i="7" s="1"/>
  <c r="H11" i="7" s="1"/>
  <c r="H10" i="7" s="1"/>
  <c r="H9" i="7" s="1"/>
  <c r="H8" i="7" s="1"/>
  <c r="H7" i="7" s="1"/>
  <c r="H6" i="7" s="1"/>
  <c r="H5" i="7" s="1"/>
  <c r="H4" i="7" s="1"/>
  <c r="E562" i="44"/>
  <c r="E561" i="44" s="1"/>
  <c r="E560" i="44" s="1"/>
  <c r="E559" i="44" s="1"/>
  <c r="E558" i="44" s="1"/>
  <c r="E557" i="44" s="1"/>
  <c r="E556" i="44" s="1"/>
  <c r="E555" i="44" s="1"/>
  <c r="E554" i="44" s="1"/>
  <c r="E553" i="44" s="1"/>
  <c r="E552" i="44" s="1"/>
  <c r="E551" i="44" s="1"/>
  <c r="E550" i="44" s="1"/>
  <c r="E549" i="44" s="1"/>
  <c r="E548" i="44" s="1"/>
  <c r="E547" i="44" s="1"/>
  <c r="E546" i="44" s="1"/>
  <c r="E545" i="44" s="1"/>
  <c r="E544" i="44" s="1"/>
  <c r="E543" i="44" s="1"/>
  <c r="E542" i="44" s="1"/>
  <c r="E541" i="44" s="1"/>
  <c r="E540" i="44" s="1"/>
  <c r="E539" i="44" s="1"/>
  <c r="E538" i="44" s="1"/>
  <c r="E537" i="44" s="1"/>
  <c r="E536" i="44" s="1"/>
  <c r="E535" i="44" s="1"/>
  <c r="E534" i="44" s="1"/>
  <c r="E533" i="44" s="1"/>
  <c r="E532" i="44" s="1"/>
  <c r="E531" i="44" s="1"/>
  <c r="E530" i="44" s="1"/>
  <c r="E529" i="44" s="1"/>
  <c r="E528" i="44" s="1"/>
  <c r="E527" i="44" s="1"/>
  <c r="E526" i="44" s="1"/>
  <c r="E525" i="44" s="1"/>
  <c r="E524" i="44" s="1"/>
  <c r="E523" i="44" s="1"/>
  <c r="E522" i="44" s="1"/>
  <c r="E521" i="44" s="1"/>
  <c r="E520" i="44" s="1"/>
  <c r="E519" i="44" s="1"/>
  <c r="E518" i="44" s="1"/>
  <c r="E517" i="44" s="1"/>
  <c r="E516" i="44" s="1"/>
  <c r="E515" i="44" s="1"/>
  <c r="E514" i="44" s="1"/>
  <c r="E513" i="44" s="1"/>
  <c r="E512" i="44" s="1"/>
  <c r="E511" i="44" s="1"/>
  <c r="E510" i="44" s="1"/>
  <c r="E509" i="44" s="1"/>
  <c r="E508" i="44" s="1"/>
  <c r="E507" i="44" s="1"/>
  <c r="E506" i="44" s="1"/>
  <c r="E505" i="44" s="1"/>
  <c r="E504" i="44" s="1"/>
  <c r="E503" i="44" s="1"/>
  <c r="E502" i="44" s="1"/>
  <c r="E501" i="44" s="1"/>
  <c r="E500" i="44" s="1"/>
  <c r="E499" i="44" s="1"/>
  <c r="E498" i="44" s="1"/>
  <c r="E497" i="44" s="1"/>
  <c r="E496" i="44" s="1"/>
  <c r="E495" i="44" s="1"/>
  <c r="E494" i="44" s="1"/>
  <c r="E493" i="44" s="1"/>
  <c r="E492" i="44" s="1"/>
  <c r="E491" i="44" s="1"/>
  <c r="E490" i="44" s="1"/>
  <c r="E489" i="44" s="1"/>
  <c r="E488" i="44" s="1"/>
  <c r="E487" i="44" s="1"/>
  <c r="E486" i="44" s="1"/>
  <c r="E485" i="44" s="1"/>
  <c r="E484" i="44" s="1"/>
  <c r="E483" i="44" s="1"/>
  <c r="E482" i="44" s="1"/>
  <c r="E481" i="44" s="1"/>
  <c r="E480" i="44" s="1"/>
  <c r="E479" i="44" s="1"/>
  <c r="E478" i="44" s="1"/>
  <c r="E477" i="44" s="1"/>
  <c r="E476" i="44" s="1"/>
  <c r="E475" i="44" s="1"/>
  <c r="E474" i="44" s="1"/>
  <c r="E473" i="44" s="1"/>
  <c r="E472" i="44" s="1"/>
  <c r="E471" i="44" s="1"/>
  <c r="E470" i="44" s="1"/>
  <c r="E469" i="44" s="1"/>
  <c r="E468" i="44" s="1"/>
  <c r="E467" i="44" s="1"/>
  <c r="E466" i="44" s="1"/>
  <c r="E465" i="44" s="1"/>
  <c r="E464" i="44" s="1"/>
  <c r="E463" i="44" s="1"/>
  <c r="E462" i="44" s="1"/>
  <c r="E461" i="44" s="1"/>
  <c r="E460" i="44" s="1"/>
  <c r="E459" i="44" s="1"/>
  <c r="E458" i="44" s="1"/>
  <c r="E457" i="44" s="1"/>
  <c r="E456" i="44" s="1"/>
  <c r="E455" i="44" s="1"/>
  <c r="E454" i="44" s="1"/>
  <c r="E453" i="44" s="1"/>
  <c r="E452" i="44" s="1"/>
  <c r="E451" i="44" s="1"/>
  <c r="E450" i="44" s="1"/>
  <c r="E449" i="44" s="1"/>
  <c r="E448" i="44" s="1"/>
  <c r="E447" i="44" s="1"/>
  <c r="E446" i="44" s="1"/>
  <c r="E445" i="44" s="1"/>
  <c r="E444" i="44" s="1"/>
  <c r="E443" i="44" s="1"/>
  <c r="E442" i="44" s="1"/>
  <c r="E441" i="44" s="1"/>
  <c r="E440" i="44" s="1"/>
  <c r="E439" i="44" s="1"/>
  <c r="E438" i="44" s="1"/>
  <c r="E437" i="44" s="1"/>
  <c r="E436" i="44" s="1"/>
  <c r="E435" i="44" s="1"/>
  <c r="E434" i="44" s="1"/>
  <c r="E433" i="44" s="1"/>
  <c r="E432" i="44" s="1"/>
  <c r="E431" i="44" s="1"/>
  <c r="E430" i="44" s="1"/>
  <c r="E429" i="44" s="1"/>
  <c r="E428" i="44" s="1"/>
  <c r="E427" i="44" s="1"/>
  <c r="E426" i="44" s="1"/>
  <c r="E425" i="44" s="1"/>
  <c r="E424" i="44" s="1"/>
  <c r="E423" i="44" s="1"/>
  <c r="E422" i="44" s="1"/>
  <c r="E421" i="44" s="1"/>
  <c r="E420" i="44" s="1"/>
  <c r="E419" i="44" s="1"/>
  <c r="E418" i="44" s="1"/>
  <c r="E417" i="44" s="1"/>
  <c r="E416" i="44" s="1"/>
  <c r="E415" i="44" s="1"/>
  <c r="E414" i="44" s="1"/>
  <c r="E413" i="44" s="1"/>
  <c r="E412" i="44" s="1"/>
  <c r="E411" i="44" s="1"/>
  <c r="E410" i="44" s="1"/>
  <c r="E409" i="44" s="1"/>
  <c r="E408" i="44" s="1"/>
  <c r="E407" i="44" s="1"/>
  <c r="E406" i="44" s="1"/>
  <c r="E405" i="44" s="1"/>
  <c r="E404" i="44" s="1"/>
  <c r="E403" i="44" s="1"/>
  <c r="E402" i="44" s="1"/>
  <c r="E401" i="44" s="1"/>
  <c r="E400" i="44" s="1"/>
  <c r="E399" i="44" s="1"/>
  <c r="E398" i="44" s="1"/>
  <c r="E397" i="44" s="1"/>
  <c r="E396" i="44" s="1"/>
  <c r="E395" i="44" s="1"/>
  <c r="E394" i="44" s="1"/>
  <c r="E393" i="44" s="1"/>
  <c r="E392" i="44" s="1"/>
  <c r="E391" i="44" s="1"/>
  <c r="E390" i="44" s="1"/>
  <c r="E389" i="44" s="1"/>
  <c r="E388" i="44" s="1"/>
  <c r="E387" i="44" s="1"/>
  <c r="E386" i="44" s="1"/>
  <c r="E385" i="44" s="1"/>
  <c r="E384" i="44" s="1"/>
  <c r="E383" i="44" s="1"/>
  <c r="E382" i="44" s="1"/>
  <c r="E381" i="44" s="1"/>
  <c r="E380" i="44" s="1"/>
  <c r="E379" i="44" s="1"/>
  <c r="E378" i="44" s="1"/>
  <c r="E377" i="44" s="1"/>
  <c r="E376" i="44" s="1"/>
  <c r="E375" i="44" s="1"/>
  <c r="E374" i="44" s="1"/>
  <c r="E373" i="44" s="1"/>
  <c r="E372" i="44" s="1"/>
  <c r="E371" i="44" s="1"/>
  <c r="E370" i="44" s="1"/>
  <c r="E369" i="44" s="1"/>
  <c r="E368" i="44" s="1"/>
  <c r="E367" i="44" s="1"/>
  <c r="E366" i="44" s="1"/>
  <c r="E365" i="44" s="1"/>
  <c r="E364" i="44" s="1"/>
  <c r="E363" i="44" s="1"/>
  <c r="E362" i="44" s="1"/>
  <c r="E361" i="44" s="1"/>
  <c r="E360" i="44" s="1"/>
  <c r="E359" i="44" s="1"/>
  <c r="E358" i="44" s="1"/>
  <c r="E357" i="44" s="1"/>
  <c r="E356" i="44" s="1"/>
  <c r="E355" i="44" s="1"/>
  <c r="E354" i="44" s="1"/>
  <c r="E353" i="44" s="1"/>
  <c r="E352" i="44" s="1"/>
  <c r="E351" i="44" s="1"/>
  <c r="E350" i="44" s="1"/>
  <c r="E349" i="44" s="1"/>
  <c r="E348" i="44" s="1"/>
  <c r="E347" i="44" s="1"/>
  <c r="E346" i="44" s="1"/>
  <c r="E345" i="44" s="1"/>
  <c r="E344" i="44" s="1"/>
  <c r="E343" i="44" s="1"/>
  <c r="E342" i="44" s="1"/>
  <c r="E341" i="44" s="1"/>
  <c r="E340" i="44" s="1"/>
  <c r="E339" i="44" s="1"/>
  <c r="E338" i="44" s="1"/>
  <c r="E337" i="44" s="1"/>
  <c r="E336" i="44" s="1"/>
  <c r="E335" i="44" s="1"/>
  <c r="E334" i="44" s="1"/>
  <c r="E333" i="44" s="1"/>
  <c r="E332" i="44" s="1"/>
  <c r="E331" i="44" s="1"/>
  <c r="E330" i="44" s="1"/>
  <c r="E329" i="44" s="1"/>
  <c r="E328" i="44" s="1"/>
  <c r="E327" i="44" s="1"/>
  <c r="E326" i="44" s="1"/>
  <c r="E325" i="44" s="1"/>
  <c r="E324" i="44" s="1"/>
  <c r="E323" i="44" s="1"/>
  <c r="E322" i="44" s="1"/>
  <c r="E321" i="44" s="1"/>
  <c r="E320" i="44" s="1"/>
  <c r="E319" i="44" s="1"/>
  <c r="E318" i="44" s="1"/>
  <c r="E317" i="44" s="1"/>
  <c r="E316" i="44" s="1"/>
  <c r="E315" i="44" s="1"/>
  <c r="E314" i="44" s="1"/>
  <c r="E313" i="44" s="1"/>
  <c r="E312" i="44" s="1"/>
  <c r="E311" i="44" s="1"/>
  <c r="E310" i="44" s="1"/>
  <c r="E309" i="44" s="1"/>
  <c r="E308" i="44" s="1"/>
  <c r="E307" i="44" s="1"/>
  <c r="E306" i="44" s="1"/>
  <c r="E305" i="44" s="1"/>
  <c r="E304" i="44" s="1"/>
  <c r="E303" i="44" s="1"/>
  <c r="E302" i="44" s="1"/>
  <c r="E301" i="44" s="1"/>
  <c r="E300" i="44" s="1"/>
  <c r="E299" i="44" s="1"/>
  <c r="E298" i="44" s="1"/>
  <c r="E297" i="44" s="1"/>
  <c r="E296" i="44" s="1"/>
  <c r="E295" i="44" s="1"/>
  <c r="E294" i="44" s="1"/>
  <c r="E293" i="44" s="1"/>
  <c r="E292" i="44" s="1"/>
  <c r="E291" i="44" s="1"/>
  <c r="E290" i="44" s="1"/>
  <c r="E289" i="44" s="1"/>
  <c r="E288" i="44" s="1"/>
  <c r="E287" i="44" s="1"/>
  <c r="E286" i="44" s="1"/>
  <c r="E285" i="44" s="1"/>
  <c r="E284" i="44" s="1"/>
  <c r="E283" i="44" s="1"/>
  <c r="E282" i="44" s="1"/>
  <c r="E281" i="44" s="1"/>
  <c r="E280" i="44" s="1"/>
  <c r="E279" i="44" s="1"/>
  <c r="E278" i="44" s="1"/>
  <c r="E277" i="44" s="1"/>
  <c r="E276" i="44" s="1"/>
  <c r="E275" i="44" s="1"/>
  <c r="E274" i="44" s="1"/>
  <c r="E273" i="44" s="1"/>
  <c r="E272" i="44" s="1"/>
  <c r="E271" i="44" s="1"/>
  <c r="E270" i="44" s="1"/>
  <c r="E269" i="44" s="1"/>
  <c r="E268" i="44" s="1"/>
  <c r="E267" i="44" s="1"/>
  <c r="E266" i="44" s="1"/>
  <c r="E265" i="44" s="1"/>
  <c r="E264" i="44" s="1"/>
  <c r="E263" i="44" s="1"/>
  <c r="E262" i="44" s="1"/>
  <c r="E261" i="44" s="1"/>
  <c r="E260" i="44" s="1"/>
  <c r="E259" i="44" s="1"/>
  <c r="E258" i="44" s="1"/>
  <c r="E257" i="44" s="1"/>
  <c r="E256" i="44" s="1"/>
  <c r="E255" i="44" s="1"/>
  <c r="E254" i="44" s="1"/>
  <c r="E253" i="44" s="1"/>
  <c r="E252" i="44" s="1"/>
  <c r="E251" i="44" s="1"/>
  <c r="E250" i="44" s="1"/>
  <c r="E249" i="44" s="1"/>
  <c r="E248" i="44" s="1"/>
  <c r="E247" i="44" s="1"/>
  <c r="E246" i="44" s="1"/>
  <c r="E245" i="44" s="1"/>
  <c r="E244" i="44" s="1"/>
  <c r="E243" i="44" s="1"/>
  <c r="E242" i="44" s="1"/>
  <c r="E241" i="44" s="1"/>
  <c r="E240" i="44" s="1"/>
  <c r="E239" i="44" s="1"/>
  <c r="E238" i="44" s="1"/>
  <c r="E237" i="44" s="1"/>
  <c r="E236" i="44" s="1"/>
  <c r="E235" i="44" s="1"/>
  <c r="E234" i="44" s="1"/>
  <c r="E233" i="44" s="1"/>
  <c r="E232" i="44" s="1"/>
  <c r="E231" i="44" s="1"/>
  <c r="E230" i="44" s="1"/>
  <c r="E229" i="44" s="1"/>
  <c r="E228" i="44" s="1"/>
  <c r="E227" i="44" s="1"/>
  <c r="E226" i="44" s="1"/>
  <c r="E225" i="44" s="1"/>
  <c r="E224" i="44" s="1"/>
  <c r="E223" i="44" s="1"/>
  <c r="E222" i="44" s="1"/>
  <c r="E221" i="44" s="1"/>
  <c r="E220" i="44" s="1"/>
  <c r="E219" i="44" s="1"/>
  <c r="E218" i="44" s="1"/>
  <c r="E217" i="44" s="1"/>
  <c r="E216" i="44" s="1"/>
  <c r="E215" i="44" s="1"/>
  <c r="E214" i="44" s="1"/>
  <c r="E213" i="44" s="1"/>
  <c r="E212" i="44" s="1"/>
  <c r="E211" i="44" s="1"/>
  <c r="E210" i="44" s="1"/>
  <c r="E209" i="44" s="1"/>
  <c r="E208" i="44" s="1"/>
  <c r="E207" i="44" s="1"/>
  <c r="E206" i="44" s="1"/>
  <c r="E205" i="44" s="1"/>
  <c r="E204" i="44" s="1"/>
  <c r="E203" i="44" s="1"/>
  <c r="E202" i="44" s="1"/>
  <c r="E201" i="44" s="1"/>
  <c r="E200" i="44" s="1"/>
  <c r="E199" i="44" s="1"/>
  <c r="E198" i="44" s="1"/>
  <c r="E197" i="44" s="1"/>
  <c r="E196" i="44" s="1"/>
  <c r="E195" i="44" s="1"/>
  <c r="E194" i="44" s="1"/>
  <c r="E193" i="44" s="1"/>
  <c r="E192" i="44" s="1"/>
  <c r="E191" i="44" s="1"/>
  <c r="E190" i="44" s="1"/>
  <c r="E189" i="44" s="1"/>
  <c r="E188" i="44" s="1"/>
  <c r="E187" i="44" s="1"/>
  <c r="E186" i="44" s="1"/>
  <c r="E185" i="44" s="1"/>
  <c r="E184" i="44" s="1"/>
  <c r="E183" i="44" s="1"/>
  <c r="E182" i="44" s="1"/>
  <c r="E181" i="44" s="1"/>
  <c r="E180" i="44" s="1"/>
  <c r="E179" i="44" s="1"/>
  <c r="E178" i="44" s="1"/>
  <c r="E177" i="44" s="1"/>
  <c r="E176" i="44" s="1"/>
  <c r="E175" i="44" s="1"/>
  <c r="E174" i="44" s="1"/>
  <c r="E173" i="44" s="1"/>
  <c r="E172" i="44" s="1"/>
  <c r="E171" i="44" s="1"/>
  <c r="E170" i="44" s="1"/>
  <c r="E169" i="44" s="1"/>
  <c r="E168" i="44" s="1"/>
  <c r="E167" i="44" s="1"/>
  <c r="E166" i="44" s="1"/>
  <c r="E165" i="44" s="1"/>
  <c r="E164" i="44" s="1"/>
  <c r="E163" i="44" s="1"/>
  <c r="E162" i="44" s="1"/>
  <c r="E161" i="44" s="1"/>
  <c r="E160" i="44" s="1"/>
  <c r="E159" i="44" s="1"/>
  <c r="E158" i="44" s="1"/>
  <c r="E157" i="44" s="1"/>
  <c r="E156" i="44" s="1"/>
  <c r="E155" i="44" s="1"/>
  <c r="E154" i="44" s="1"/>
  <c r="E153" i="44" s="1"/>
  <c r="E152" i="44" s="1"/>
  <c r="E151" i="44" s="1"/>
  <c r="E150" i="44" s="1"/>
  <c r="E149" i="44" s="1"/>
  <c r="E148" i="44" s="1"/>
  <c r="E147" i="44" s="1"/>
  <c r="E146" i="44" s="1"/>
  <c r="E145" i="44" s="1"/>
  <c r="E144" i="44" s="1"/>
  <c r="E143" i="44" s="1"/>
  <c r="E142" i="44" s="1"/>
  <c r="E141" i="44" s="1"/>
  <c r="E140" i="44" s="1"/>
  <c r="E139" i="44" s="1"/>
  <c r="E138" i="44" s="1"/>
  <c r="E137" i="44" s="1"/>
  <c r="E136" i="44" s="1"/>
  <c r="E135" i="44" s="1"/>
  <c r="E134" i="44" s="1"/>
  <c r="E133" i="44" s="1"/>
  <c r="E132" i="44" s="1"/>
  <c r="E131" i="44" s="1"/>
  <c r="E130" i="44" s="1"/>
  <c r="E129" i="44" s="1"/>
  <c r="E128" i="44" s="1"/>
  <c r="E127" i="44" s="1"/>
  <c r="E126" i="44" s="1"/>
  <c r="E125" i="44" s="1"/>
  <c r="E124" i="44" s="1"/>
  <c r="E123" i="44" s="1"/>
  <c r="E122" i="44" s="1"/>
  <c r="E121" i="44" s="1"/>
  <c r="E120" i="44" s="1"/>
  <c r="E119" i="44" s="1"/>
  <c r="E118" i="44" s="1"/>
  <c r="E117" i="44" s="1"/>
  <c r="E116" i="44" s="1"/>
  <c r="E115" i="44" s="1"/>
  <c r="E114" i="44" s="1"/>
  <c r="E113" i="44" s="1"/>
  <c r="E112" i="44" s="1"/>
  <c r="E111" i="44" s="1"/>
  <c r="E110" i="44" s="1"/>
  <c r="E109" i="44" s="1"/>
  <c r="E108" i="44" s="1"/>
  <c r="E107" i="44" s="1"/>
  <c r="E106" i="44" s="1"/>
  <c r="E105" i="44" s="1"/>
  <c r="E104" i="44" s="1"/>
  <c r="E103" i="44" s="1"/>
  <c r="E102" i="44" s="1"/>
  <c r="E101" i="44" s="1"/>
  <c r="E100" i="44" s="1"/>
  <c r="E99" i="44" s="1"/>
  <c r="E98" i="44" s="1"/>
  <c r="E97" i="44" s="1"/>
  <c r="E96" i="44" s="1"/>
  <c r="E95" i="44" s="1"/>
  <c r="E94" i="44" s="1"/>
  <c r="E93" i="44" s="1"/>
  <c r="E92" i="44" s="1"/>
  <c r="E91" i="44" s="1"/>
  <c r="E90" i="44" s="1"/>
  <c r="E89" i="44" s="1"/>
  <c r="E88" i="44" s="1"/>
  <c r="E87" i="44" s="1"/>
  <c r="E86" i="44" s="1"/>
  <c r="E85" i="44" s="1"/>
  <c r="E84" i="44" s="1"/>
  <c r="E83" i="44" s="1"/>
  <c r="E82" i="44" s="1"/>
  <c r="E81" i="44" s="1"/>
  <c r="E80" i="44" s="1"/>
  <c r="E79" i="44" s="1"/>
  <c r="E78" i="44" s="1"/>
  <c r="E77" i="44" s="1"/>
  <c r="E76" i="44" s="1"/>
  <c r="E75" i="44" s="1"/>
  <c r="E74" i="44" s="1"/>
  <c r="E73" i="44" s="1"/>
  <c r="E72" i="44" s="1"/>
  <c r="E71" i="44" s="1"/>
  <c r="E70" i="44" s="1"/>
  <c r="E69" i="44" s="1"/>
  <c r="E68" i="44" s="1"/>
  <c r="E67" i="44" s="1"/>
  <c r="E66" i="44" s="1"/>
  <c r="E65" i="44" s="1"/>
  <c r="E64" i="44" s="1"/>
  <c r="E63" i="44" s="1"/>
  <c r="E62" i="44" s="1"/>
  <c r="E61" i="44" s="1"/>
  <c r="E60" i="44" s="1"/>
  <c r="E59" i="44" s="1"/>
  <c r="E58" i="44" s="1"/>
  <c r="E57" i="44" s="1"/>
  <c r="E56" i="44" s="1"/>
  <c r="E55" i="44" s="1"/>
  <c r="E54" i="44" s="1"/>
  <c r="E53" i="44" s="1"/>
  <c r="E52" i="44" s="1"/>
  <c r="E51" i="44" s="1"/>
  <c r="E50" i="44" s="1"/>
  <c r="E49" i="44" s="1"/>
  <c r="E48" i="44" s="1"/>
  <c r="E47" i="44" s="1"/>
  <c r="E46" i="44" s="1"/>
  <c r="E45" i="44" s="1"/>
  <c r="E44" i="44" s="1"/>
  <c r="E43" i="44" s="1"/>
  <c r="E42" i="44" s="1"/>
  <c r="E41" i="44" s="1"/>
  <c r="E40" i="44" s="1"/>
  <c r="E39" i="44" s="1"/>
  <c r="E38" i="44" s="1"/>
  <c r="E37" i="44" s="1"/>
  <c r="E36" i="44" s="1"/>
  <c r="E35" i="44" s="1"/>
  <c r="E34" i="44" s="1"/>
  <c r="E33" i="44" s="1"/>
  <c r="E32" i="44" s="1"/>
  <c r="E31" i="44" s="1"/>
  <c r="E30" i="44" s="1"/>
  <c r="E29" i="44" s="1"/>
  <c r="E28" i="44" s="1"/>
  <c r="E27" i="44" s="1"/>
  <c r="E26" i="44" s="1"/>
  <c r="E25" i="44" s="1"/>
  <c r="E24" i="44" s="1"/>
  <c r="E23" i="44" s="1"/>
  <c r="E22" i="44" s="1"/>
  <c r="E21" i="44" s="1"/>
  <c r="E20" i="44" s="1"/>
  <c r="E19" i="44" s="1"/>
  <c r="E18" i="44" s="1"/>
  <c r="E17" i="44" s="1"/>
  <c r="E16" i="44" s="1"/>
  <c r="E15" i="44" s="1"/>
  <c r="E14" i="44" s="1"/>
  <c r="E13" i="44" s="1"/>
  <c r="E12" i="44" s="1"/>
  <c r="E11" i="44" s="1"/>
  <c r="E10" i="44" s="1"/>
  <c r="E9" i="44" s="1"/>
  <c r="E8" i="44" s="1"/>
  <c r="E7" i="44" s="1"/>
  <c r="E6" i="44" s="1"/>
  <c r="E5" i="44" s="1"/>
  <c r="E4"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Hin Lee</author>
  </authors>
  <commentList>
    <comment ref="J34" authorId="0" shapeId="0" xr:uid="{C0D67308-3191-462E-AEBD-2AA6F07C56F1}">
      <text>
        <r>
          <rPr>
            <b/>
            <sz val="9"/>
            <color indexed="81"/>
            <rFont val="Tahoma"/>
            <family val="2"/>
          </rPr>
          <t>Hin Lee:</t>
        </r>
        <r>
          <rPr>
            <sz val="9"/>
            <color indexed="81"/>
            <rFont val="Tahoma"/>
            <family val="2"/>
          </rPr>
          <t xml:space="preserve">
As per Harmeny AC website https://harmenyac.org/about/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tc={ED3AD22E-4C45-4133-80B5-AE6EC103D7A1}</author>
    <author>Hin Lee</author>
  </authors>
  <commentList>
    <comment ref="R293" authorId="0" shapeId="0" xr:uid="{ED3AD22E-4C45-4133-80B5-AE6EC103D7A1}">
      <text>
        <t>[Threaded comment]
Your version of Excel allows you to read this threaded comment; however, any edits to it will get removed if the file is opened in a newer version of Excel. Learn more: https://go.microsoft.com/fwlink/?linkid=870924
Comment:
    Adjustment</t>
      </text>
    </comment>
    <comment ref="V339" authorId="1" shapeId="0" xr:uid="{DFA88E89-37B8-4A28-97A5-986FE53D1CDA}">
      <text>
        <r>
          <rPr>
            <b/>
            <sz val="9"/>
            <color indexed="81"/>
            <rFont val="Tahoma"/>
            <family val="2"/>
          </rPr>
          <t>Hin Lee:</t>
        </r>
        <r>
          <rPr>
            <sz val="9"/>
            <color indexed="81"/>
            <rFont val="Tahoma"/>
            <family val="2"/>
          </rPr>
          <t xml:space="preserve">
Total Transfer 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tc={02A8E21D-5970-4CB3-930A-1AB639AC396B}</author>
    <author>tc={6CE0EA5B-14FF-453E-BBC0-4B9E08A55856}</author>
    <author>Hin Lee</author>
  </authors>
  <commentList>
    <comment ref="C100" authorId="0" shapeId="0" xr:uid="{02A8E21D-5970-4CB3-930A-1AB639AC396B}">
      <text>
        <t>[Threaded comment]
Your version of Excel allows you to read this threaded comment; however, any edits to it will get removed if the file is opened in a newer version of Excel. Learn more: https://go.microsoft.com/fwlink/?linkid=870924
Comment:
    Missing receipt</t>
      </text>
    </comment>
    <comment ref="C107" authorId="1" shapeId="0" xr:uid="{6CE0EA5B-14FF-453E-BBC0-4B9E08A55856}">
      <text>
        <t>[Threaded comment]
Your version of Excel allows you to read this threaded comment; however, any edits to it will get removed if the file is opened in a newer version of Excel. Learn more: https://go.microsoft.com/fwlink/?linkid=870924
Comment:
    Missing receipt</t>
      </text>
    </comment>
    <comment ref="O119" authorId="2" shapeId="0" xr:uid="{403B03B3-C687-40FF-B5F5-B1B7E63EFC9C}">
      <text>
        <r>
          <rPr>
            <b/>
            <sz val="9"/>
            <color indexed="81"/>
            <rFont val="Tahoma"/>
            <family val="2"/>
          </rPr>
          <t>Hin Lee:</t>
        </r>
        <r>
          <rPr>
            <sz val="9"/>
            <color indexed="81"/>
            <rFont val="Tahoma"/>
            <family val="2"/>
          </rPr>
          <t xml:space="preserve">
Take away refund of £109.32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Hin Lee</author>
  </authors>
  <commentList>
    <comment ref="D2" authorId="0" shapeId="0" xr:uid="{EF6B419E-6496-4541-8573-57037AA8869F}">
      <text>
        <r>
          <rPr>
            <b/>
            <sz val="9"/>
            <color indexed="81"/>
            <rFont val="Tahoma"/>
            <family val="2"/>
          </rPr>
          <t>Hin Lee:</t>
        </r>
        <r>
          <rPr>
            <sz val="9"/>
            <color indexed="81"/>
            <rFont val="Tahoma"/>
            <family val="2"/>
          </rPr>
          <t xml:space="preserve">
Hourly rate</t>
        </r>
      </text>
    </comment>
    <comment ref="B12" authorId="0" shapeId="0" xr:uid="{0EA4F7B1-B5EC-4718-BF40-932086352AC0}">
      <text>
        <r>
          <rPr>
            <b/>
            <sz val="9"/>
            <color indexed="81"/>
            <rFont val="Tahoma"/>
            <family val="2"/>
          </rPr>
          <t>Hin Lee:</t>
        </r>
        <r>
          <rPr>
            <sz val="9"/>
            <color indexed="81"/>
            <rFont val="Tahoma"/>
            <family val="2"/>
          </rPr>
          <t xml:space="preserve">
Jan to Sep total inclusive</t>
        </r>
      </text>
    </comment>
  </commentList>
</comments>
</file>

<file path=xl/sharedStrings.xml><?xml version="1.0" encoding="utf-8"?>
<sst xmlns="http://schemas.openxmlformats.org/spreadsheetml/2006/main" count="13266" uniqueCount="1490">
  <si>
    <t>Harmeny AC</t>
  </si>
  <si>
    <t>Financial Statements - Period 18/12/18 to 31/8/19 (Receipts and Payments basis)</t>
  </si>
  <si>
    <t xml:space="preserve">Income and Expenditure Account </t>
  </si>
  <si>
    <t>Item</t>
  </si>
  <si>
    <t>HAC</t>
  </si>
  <si>
    <t>HPR</t>
  </si>
  <si>
    <t>Prize</t>
  </si>
  <si>
    <t>Hardship</t>
  </si>
  <si>
    <t>Cash</t>
  </si>
  <si>
    <t>18/12/18 to 31/8/19</t>
  </si>
  <si>
    <t>Classification</t>
  </si>
  <si>
    <t>Receipts</t>
  </si>
  <si>
    <t>£</t>
  </si>
  <si>
    <t>Memberships</t>
  </si>
  <si>
    <t>Trading</t>
  </si>
  <si>
    <t>Training fees</t>
  </si>
  <si>
    <t>Social</t>
  </si>
  <si>
    <t>Receipts from fundraising activities</t>
  </si>
  <si>
    <t>Sports Clothing</t>
  </si>
  <si>
    <t xml:space="preserve">Rigg Race </t>
  </si>
  <si>
    <t>7R Half Marathon</t>
  </si>
  <si>
    <t xml:space="preserve">Laser quest </t>
  </si>
  <si>
    <t>Prize Fund</t>
  </si>
  <si>
    <t>Easter and summer Camps</t>
  </si>
  <si>
    <t>Fox Lake</t>
  </si>
  <si>
    <t>Grants</t>
  </si>
  <si>
    <t>Training rebate</t>
  </si>
  <si>
    <t>Other charitable activities</t>
  </si>
  <si>
    <t>Easy Fundraising</t>
  </si>
  <si>
    <t>Donations</t>
  </si>
  <si>
    <t xml:space="preserve">Donation from Harmeny </t>
  </si>
  <si>
    <t>Misc</t>
  </si>
  <si>
    <t>Total:</t>
  </si>
  <si>
    <t>Check</t>
  </si>
  <si>
    <t>Payments</t>
  </si>
  <si>
    <t>League/SAL Fees</t>
  </si>
  <si>
    <t>Gross trading payments</t>
  </si>
  <si>
    <t>HPR memberships</t>
  </si>
  <si>
    <t>Equipment/ Medals</t>
  </si>
  <si>
    <t>Coaches</t>
  </si>
  <si>
    <t>Training Courses/Coaches</t>
  </si>
  <si>
    <t>Postage/Stationery</t>
  </si>
  <si>
    <t>Laser Quest</t>
  </si>
  <si>
    <t>Expenses for fundraising activities</t>
  </si>
  <si>
    <t>Rigg Race</t>
  </si>
  <si>
    <t>Website</t>
  </si>
  <si>
    <t>Track/facilities</t>
  </si>
  <si>
    <t>Advertising</t>
  </si>
  <si>
    <t>Surplus/(deficit) for year</t>
  </si>
  <si>
    <t>Balance Sheet</t>
  </si>
  <si>
    <t>As at 31/08/19</t>
  </si>
  <si>
    <t>Due from HAC</t>
  </si>
  <si>
    <t>Cash at Bank and in Hand</t>
  </si>
  <si>
    <t>Represented by:</t>
  </si>
  <si>
    <t>Surplus/Deficit for year</t>
  </si>
  <si>
    <t>Report of Independent Examiner</t>
  </si>
  <si>
    <t>To the Members of Harmeny Pentland Runners</t>
  </si>
  <si>
    <t>I have examined the attached Income &amp; Expenditure Account and Balance Sheet,</t>
  </si>
  <si>
    <t>together with the books and vouchers of the Club and certify that the financial statements</t>
  </si>
  <si>
    <t>are a true extract, and are correctly stated, for the year ended 31 August 2019.</t>
  </si>
  <si>
    <t>[Claire Barton, Edinburgh,  September 2019]</t>
  </si>
  <si>
    <t>Opening Bank balance 18/12/18</t>
  </si>
  <si>
    <t>Surplus/deficit 2019</t>
  </si>
  <si>
    <t>Closing 2019 balance (Bank and cash in hand)</t>
  </si>
  <si>
    <t>Transaction Date</t>
  </si>
  <si>
    <t>Transaction Description</t>
  </si>
  <si>
    <t>Debit Amount</t>
  </si>
  <si>
    <t>Credit Amount</t>
  </si>
  <si>
    <t>Balance</t>
  </si>
  <si>
    <t>LOVEADMIN NSC0208718715</t>
  </si>
  <si>
    <t>LOVEADMIN NSC1555275839</t>
  </si>
  <si>
    <t>HARMENY ATHLETIC C 801742 10281163</t>
  </si>
  <si>
    <t>LOVEADMIN NSC0472185919</t>
  </si>
  <si>
    <t>LOVEADMIN NSC0771943037</t>
  </si>
  <si>
    <t>HARMENY ATHLETIC C 801742 10281163 26AUG24</t>
  </si>
  <si>
    <t>LOVEADMIN NSC0411938713</t>
  </si>
  <si>
    <t>LOVEADMIN NSC1964997090</t>
  </si>
  <si>
    <t>LOVEADMIN NSC1405618676</t>
  </si>
  <si>
    <t>LOVEADMIN NSC2097704679</t>
  </si>
  <si>
    <t>LOVEADMIN NSC1724023711</t>
  </si>
  <si>
    <t>LOVEADMIN NSC1754647654</t>
  </si>
  <si>
    <t>LOVEADMIN NSC0160197500</t>
  </si>
  <si>
    <t>LOVEADMIN NSC0773373569</t>
  </si>
  <si>
    <t>EASY FUNDRAISING 197561 QUARTER 2 2</t>
  </si>
  <si>
    <t>LOVEADMIN NSC1762172893</t>
  </si>
  <si>
    <t>ANDERSON J &amp; G VEST-JANDERSON 31134835386872000R 832016     10 12AUG24 13:48</t>
  </si>
  <si>
    <t>LOVEADMIN NSC1929808606</t>
  </si>
  <si>
    <t>LOVEADMIN NSC0984599147</t>
  </si>
  <si>
    <t>LOVEADMIN NSC1428643016</t>
  </si>
  <si>
    <t>LOVEADMIN NSC0842889496</t>
  </si>
  <si>
    <t>LOVEADMIN NSC0822730024</t>
  </si>
  <si>
    <t>LOVEADMIN NSC1474419273</t>
  </si>
  <si>
    <t>LOVEADMIN NSC0286801446</t>
  </si>
  <si>
    <t>LOVEADMIN NSC0209692436</t>
  </si>
  <si>
    <t>LOVEADMIN NSC1216977132</t>
  </si>
  <si>
    <t>LOVEADMIN NSC0005287791</t>
  </si>
  <si>
    <t>LOVEADMIN NSC1390799722</t>
  </si>
  <si>
    <t>LOVEADMIN NSC1191097480</t>
  </si>
  <si>
    <t>LOVEADMIN NSC1776072098</t>
  </si>
  <si>
    <t>LOVEADMIN NSC1499554954</t>
  </si>
  <si>
    <t>LOVEADMIN NSC1166452922</t>
  </si>
  <si>
    <t>LOVEADMIN NSC1550827968</t>
  </si>
  <si>
    <t>LOVEADMIN NSC1452412935</t>
  </si>
  <si>
    <t>LOVEADMIN NSC1374361592</t>
  </si>
  <si>
    <t>LOVEADMIN NSC0539745031</t>
  </si>
  <si>
    <t>LOVEADMIN NSC0005608100</t>
  </si>
  <si>
    <t>LOVEADMIN NSC1568658186</t>
  </si>
  <si>
    <t>LOVEADMIN NSC1940369091</t>
  </si>
  <si>
    <t>S ROSS ERROR 400000001389761996 801120     10 12JUL24 08:04</t>
  </si>
  <si>
    <t>LOVEADMIN NSC0079720125</t>
  </si>
  <si>
    <t>LOVEADMIN NSC1939409933</t>
  </si>
  <si>
    <t>LOVEADMIN NSC0963961618</t>
  </si>
  <si>
    <t>LOVEADMIN NSC0624659863</t>
  </si>
  <si>
    <t>LOVEADMIN NSC0697620552</t>
  </si>
  <si>
    <t>LOVEADMIN NSC1558996223</t>
  </si>
  <si>
    <t>LOVEADMIN NSC1261921755</t>
  </si>
  <si>
    <t>LOVEADMIN NSC2107944659</t>
  </si>
  <si>
    <t>LOVEADMIN NSC0799572573</t>
  </si>
  <si>
    <t>LOVEADMIN NSC0732850713</t>
  </si>
  <si>
    <t>LOVEADMIN NSC1035796518</t>
  </si>
  <si>
    <t>LOVEADMIN NSC0190708883</t>
  </si>
  <si>
    <t>BANK OF SCOTLAND F BOS FOUNDATION 600000001374984884 801100     10 27JUN24 11:57</t>
  </si>
  <si>
    <t>LOVEADMIN NSC1852266739</t>
  </si>
  <si>
    <t>LOVEADMIN NSC1153370577</t>
  </si>
  <si>
    <t>LOVEADMIN NSC1557593436</t>
  </si>
  <si>
    <t>S BUCHAN CROP TOP AND VEST 200000001367830018 110921     10 21JUN24 12:01</t>
  </si>
  <si>
    <t>LOVEADMIN NSC1688406122</t>
  </si>
  <si>
    <t>LOVEADMIN NSC1999493955</t>
  </si>
  <si>
    <t>LOVEADMIN NSC1555377484</t>
  </si>
  <si>
    <t>LOVEADMIN NSC0673483555</t>
  </si>
  <si>
    <t>LOVEADMIN NSC1733099854</t>
  </si>
  <si>
    <t>LOVEADMIN NSC2140091595</t>
  </si>
  <si>
    <t>LOVEADMIN NSC1515674578</t>
  </si>
  <si>
    <t>LOVEADMIN NSC1854758503</t>
  </si>
  <si>
    <t>LOVEADMIN NSC0666797849</t>
  </si>
  <si>
    <t>LOVEADMIN NSC1592182472</t>
  </si>
  <si>
    <t>LOVEADMIN NSC1917381354</t>
  </si>
  <si>
    <t>LOVEADMIN NSC0736884101</t>
  </si>
  <si>
    <t>LOVEADMIN NSC1981264999</t>
  </si>
  <si>
    <t>LOVEADMIN NSC0378047151</t>
  </si>
  <si>
    <t>LOVEADMIN NSC1525658020</t>
  </si>
  <si>
    <t>LOVEADMIN NSC0489358572</t>
  </si>
  <si>
    <t>LOVEADMIN NSC0494398890</t>
  </si>
  <si>
    <t>LOVEADMIN NSC1496025778</t>
  </si>
  <si>
    <t>LOVEADMIN NSC1560041109</t>
  </si>
  <si>
    <t>LOVEADMIN NSC1954026608</t>
  </si>
  <si>
    <t>LOVEADMIN NSC1421481862</t>
  </si>
  <si>
    <t>LOVEADMIN NSC1975134609</t>
  </si>
  <si>
    <t>LOVEADMIN NSC1173443289</t>
  </si>
  <si>
    <t>LOVEADMIN NSC0092443619</t>
  </si>
  <si>
    <t>BANK OF SCOTLAND F BOS FOUNDATION 200000001347194640 801100     10 20MAY24 09:57</t>
  </si>
  <si>
    <t>LOVEADMIN NSC1248030427</t>
  </si>
  <si>
    <t>LOVEADMIN NSC1817521663</t>
  </si>
  <si>
    <t>LOVEADMIN NSC2004228732</t>
  </si>
  <si>
    <t>LOVEADMIN NSC1711039677</t>
  </si>
  <si>
    <t>EASY FUNDRAISING 197561 QUARTER 1 2</t>
  </si>
  <si>
    <t>LOVEADMIN NSC1404032694</t>
  </si>
  <si>
    <t>LOVEADMIN NSC2078651084</t>
  </si>
  <si>
    <t>LOVEADMIN NSC1193189375</t>
  </si>
  <si>
    <t>C STEWART FROM CRAIG 500000001345223649 804888     10 09MAY24 13:18</t>
  </si>
  <si>
    <t>LOVEADMIN NSC1770550344</t>
  </si>
  <si>
    <t>LOVEADMIN NSC1156976071</t>
  </si>
  <si>
    <t>LOVEADMIN NSC0609927489</t>
  </si>
  <si>
    <t>CREESE M /RYGLD HARMENY ATHLETIC 02045601499269000R 831915     10 02MAY24 04:56</t>
  </si>
  <si>
    <t>O OSHODE TAMILORE OSHODE 100000001338081526 115226     10 02MAY24 19:00</t>
  </si>
  <si>
    <t>LOVEADMIN NSC0537594518</t>
  </si>
  <si>
    <t>LOVEADMIN NSC0258937934</t>
  </si>
  <si>
    <t>LOVEADMIN NSC1652667890</t>
  </si>
  <si>
    <t>LOVEADMIN NSC0630797098</t>
  </si>
  <si>
    <t>LOVEADMIN NSC1825072151</t>
  </si>
  <si>
    <t>LOVEADMIN NSC1685377083</t>
  </si>
  <si>
    <t>SCOTTISH ATHLETICS SCOTTISH ATHLETICS 20023122748081000R 831904     40 25APR24 02:52</t>
  </si>
  <si>
    <t>LOVEADMIN NSC1231288378</t>
  </si>
  <si>
    <t>LOVEADMIN NSC0056190516</t>
  </si>
  <si>
    <t>LOVEADMIN NSC1062312797</t>
  </si>
  <si>
    <t>LOVEADMIN NSC0655391349</t>
  </si>
  <si>
    <t>LOVEADMIN NSC1101668931</t>
  </si>
  <si>
    <t>LOVEADMIN NSC0559302351</t>
  </si>
  <si>
    <t>LOVEADMIN NSC1006288117</t>
  </si>
  <si>
    <t>LOVEADMIN NSC0369620042</t>
  </si>
  <si>
    <t>LOVEADMIN NSC1837826848</t>
  </si>
  <si>
    <t>LOVEADMIN NSC2013864309</t>
  </si>
  <si>
    <t>LOVEADMIN NSC1743965940</t>
  </si>
  <si>
    <t>LOVEADMIN NSC2094252463</t>
  </si>
  <si>
    <t>LOVEADMIN NSC1599104453</t>
  </si>
  <si>
    <t>LASSWADE ATHLETIC LASSWADE AC 200000001321547432 800629     10 07APR24 09:42</t>
  </si>
  <si>
    <t>HADDINGTON RUNNING HADDSUPERTEAM14/4 600000001325378618 802260     10 07APR24 13:06</t>
  </si>
  <si>
    <t>LOVEADMIN NSC0966603681</t>
  </si>
  <si>
    <t>MUSSELBURGH &amp; DIST MADAC SUPERTEAMS 500000001324527474 801768     10 05APR24 07:45</t>
  </si>
  <si>
    <t>LOVEADMIN NSC0417927491</t>
  </si>
  <si>
    <t>LOVEADMIN NSC0587424570</t>
  </si>
  <si>
    <t>LOVEADMIN NSC1057195192</t>
  </si>
  <si>
    <t>LOVEADMIN NSC0334395187</t>
  </si>
  <si>
    <t>LOVEADMIN NSC1667354761</t>
  </si>
  <si>
    <t>LOVEADMIN NSC0706406697</t>
  </si>
  <si>
    <t>LOVEADMIN NSC0755038782</t>
  </si>
  <si>
    <t>LOVEADMIN NSC1585844915</t>
  </si>
  <si>
    <t>LOVEADMIN NSC1524736959</t>
  </si>
  <si>
    <t>LOVEADMIN NSC1852896840</t>
  </si>
  <si>
    <t>LOVEADMIN NSC1573885099</t>
  </si>
  <si>
    <t>LOVEADMIN NSC2046605499</t>
  </si>
  <si>
    <t>LOVEADMIN NSC1521335218</t>
  </si>
  <si>
    <t>LOVEADMIN NSC1566108166</t>
  </si>
  <si>
    <t>LOVEADMIN NSC1347343575</t>
  </si>
  <si>
    <t>HMRC CHARITIES ST04113</t>
  </si>
  <si>
    <t>LOVEADMIN NSC1319713815</t>
  </si>
  <si>
    <t>LOVEADMIN NSC0303467487</t>
  </si>
  <si>
    <t>LOVEADMIN NSC0656502019</t>
  </si>
  <si>
    <t>TAYLOR MICHAEL MIKE3LEGS PHOTOS FP24068O03897739 070116     10 08MAR24 20:38</t>
  </si>
  <si>
    <t>LOVEADMIN NSC1139933712</t>
  </si>
  <si>
    <t>LOVEADMIN NSC0295959173</t>
  </si>
  <si>
    <t>LOVEADMIN NSC0069629305</t>
  </si>
  <si>
    <t>LOVEADMIN NSC0849579294</t>
  </si>
  <si>
    <t>LOVEADMIN NSC0308808084</t>
  </si>
  <si>
    <t>LOVEADMIN NSC0321057346</t>
  </si>
  <si>
    <t>LOVEADMIN NSC0404922837</t>
  </si>
  <si>
    <t>LOVEADMIN NSC1420533445</t>
  </si>
  <si>
    <t>S ROSS VEST 400000001305633393 801120     10 27FEB24 20:27</t>
  </si>
  <si>
    <t>LOVEADMIN NSC2057264792</t>
  </si>
  <si>
    <t>S ROSS TATTOO SALES 100000001294884688 801120     10 23FEB24 09:49</t>
  </si>
  <si>
    <t>LOVEADMIN NSC0184694427</t>
  </si>
  <si>
    <t>LOVEADMIN NSC0645043849</t>
  </si>
  <si>
    <t>LOVEADMIN NSC1497283284</t>
  </si>
  <si>
    <t>LOVEADMIN NSC1528472921</t>
  </si>
  <si>
    <t>LOVEADMIN NSC0257019490</t>
  </si>
  <si>
    <t>LOVEADMIN NSC1851116972</t>
  </si>
  <si>
    <t>LOVEADMIN NSC0702852873</t>
  </si>
  <si>
    <t>LOVEADMIN NSC1958455163</t>
  </si>
  <si>
    <t>LOVEADMIN NSC1784873847</t>
  </si>
  <si>
    <t>S BUCHAN S BUCHAN COACHING 200000001288585682 110921     10 13FEB24 08:16</t>
  </si>
  <si>
    <t>EASY FUNDRAISING 197561 QUARTER 4 2</t>
  </si>
  <si>
    <t>LOVEADMIN NSC1422346463</t>
  </si>
  <si>
    <t>LOVEADMIN NSC0533821247</t>
  </si>
  <si>
    <t>LOVEADMIN NSC0426385496</t>
  </si>
  <si>
    <t>C STEWART FROM CRAIG 200000001285296890 804888     10 07FEB24 09:47</t>
  </si>
  <si>
    <t>LOVEADMIN NSC1094740780</t>
  </si>
  <si>
    <t>LOVEADMIN NSC1660206145</t>
  </si>
  <si>
    <t>LOVEADMIN NSC1884647366</t>
  </si>
  <si>
    <t>LOVEADMIN NSC2074024174</t>
  </si>
  <si>
    <t>LOVEADMIN NSC1017187253</t>
  </si>
  <si>
    <t>EASTERN DISTRICT C EAST LEAGUE 300000001288254492 800273     10 31JAN24 16:05</t>
  </si>
  <si>
    <t>LOVEADMIN NSC0647390448</t>
  </si>
  <si>
    <t>LOVEADMIN NSC1474585516</t>
  </si>
  <si>
    <t>LOVEADMIN NSC1887419060</t>
  </si>
  <si>
    <t>S CORRIE SPIKES - NANCY 100000001279625704 804635     10 28JAN24 20:58</t>
  </si>
  <si>
    <t>S ROSS 3 VESTS 100000001279149419 801120     10 27JAN24 18:28</t>
  </si>
  <si>
    <t>LOVEADMIN NSC0374918230</t>
  </si>
  <si>
    <t>LOVEADMIN NSC0790101891</t>
  </si>
  <si>
    <t>LOVEADMIN NSC1882453205</t>
  </si>
  <si>
    <t>LOVEADMIN NSC1336425878</t>
  </si>
  <si>
    <t>LOVEADMIN NSC0128748053</t>
  </si>
  <si>
    <t>LOVEADMIN NSC1789969532</t>
  </si>
  <si>
    <t>LOVEADMIN NSC2002081941</t>
  </si>
  <si>
    <t>LOVEADMIN NSC0125523804</t>
  </si>
  <si>
    <t>LOVEADMIN NSC1538979037</t>
  </si>
  <si>
    <t>LOVEADMIN NSC0996786612</t>
  </si>
  <si>
    <t>LOVEADMIN NSC1195017047</t>
  </si>
  <si>
    <t>LOVEADMIN NSC1980527902</t>
  </si>
  <si>
    <t>LOVEADMIN NSC0979980086</t>
  </si>
  <si>
    <t>HARMENY ATHLETIC C INTER AC TRANSFER</t>
  </si>
  <si>
    <t>LOVEADMIN NSC0925837375</t>
  </si>
  <si>
    <t>HARMENY ATHLETIC C 800620 00465023</t>
  </si>
  <si>
    <t>LOVEADMIN NSC0743690395</t>
  </si>
  <si>
    <t>LOVEADMIN NSC1612054554</t>
  </si>
  <si>
    <t>LOVEADMIN NSC1734647471</t>
  </si>
  <si>
    <t>LOVEADMIN NSC0236708976</t>
  </si>
  <si>
    <t>LOVEADMIN NSC1282193559</t>
  </si>
  <si>
    <t>LOVEADMIN NSC2108941008</t>
  </si>
  <si>
    <t>LOVEADMIN NSC1889922665</t>
  </si>
  <si>
    <t>LOVEADMIN NSC0616208433</t>
  </si>
  <si>
    <t>LOVEADMIN NSC1275558200</t>
  </si>
  <si>
    <t>LOVEADMIN NSC1779287028</t>
  </si>
  <si>
    <t>LOVEADMIN NSC0420920168</t>
  </si>
  <si>
    <t>LOVEADMIN NSC1844125453</t>
  </si>
  <si>
    <t>LOVEADMIN NSC1458342219</t>
  </si>
  <si>
    <t>LOVEADMIN NSC1798043523</t>
  </si>
  <si>
    <t>LOVEADMIN NSC0945994532</t>
  </si>
  <si>
    <t>GAIL BURCHILL SENT FROM MONZO PDCB0YOZWWWX7EJNWH 040004     10 13DEC23 13:51</t>
  </si>
  <si>
    <t>LOVEADMIN NSC0588461094</t>
  </si>
  <si>
    <t>LOVEADMIN NSC0430599638</t>
  </si>
  <si>
    <t>LOVEADMIN NSC0680440912</t>
  </si>
  <si>
    <t>LOVEADMIN NSC1621750905</t>
  </si>
  <si>
    <t>LONDON &amp; ZURICH LT 6808 HARMENY AC 17174706017245000R 161318     10 04DEC23 17:47</t>
  </si>
  <si>
    <t>LONDON &amp; ZURICH LT 6808 HARMENY AC 26120138565799000R 161318     10 01DEC23 12:01</t>
  </si>
  <si>
    <t>LONDON &amp; ZURICH LT 6808 HARMENY AC 57111145610161000R 161318     10 30NOV23 11:11</t>
  </si>
  <si>
    <t>O OSHODE TAMILORE OSHODE 200000001243768408 115226     10 29NOV23 18:05</t>
  </si>
  <si>
    <t>LOVEADMIN NSC1738155737</t>
  </si>
  <si>
    <t>LONDON &amp; ZURICH LT 6808 HARMENY AC 45123616014049000R 161318     10 29NOV23 12:36</t>
  </si>
  <si>
    <t>LONDON &amp; ZURICH LT 6808 HARMENY AC 15123910411236000R 161318     10 28NOV23 12:39</t>
  </si>
  <si>
    <t>K WILSON ALEXANDER WILSON 200000001242265050 804628     10 27NOV23 13:46</t>
  </si>
  <si>
    <t>LONDON &amp; ZURICH LT 6808 HARMENY AC 49181324178077000R 161318     10 24NOV23 18:13</t>
  </si>
  <si>
    <t>TAYLOR MICHAEL MIKE3LEGS PHOTOS FP23328O11238705 070116     10 24NOV23 08:55</t>
  </si>
  <si>
    <t>LONDON &amp; ZURICH LT 6808 HARMENY AC 21173149505471000R 161318     10 23NOV23 17:31</t>
  </si>
  <si>
    <t>LONDON &amp; ZURICH LT 6808-COLL 6AND13TH 55122451622473000R 161318     10 21NOV23 12:24</t>
  </si>
  <si>
    <t>LONDON &amp; ZURICH LT 6808-PAYT 14/15TH 06151548469364000R 161318     10 16NOV23 15:15</t>
  </si>
  <si>
    <t>EASY FUNDRAISING 197561 QUARTER 3 2</t>
  </si>
  <si>
    <t>LOVEADMIN NSC1818858492</t>
  </si>
  <si>
    <t>LOVEADMIN NSC0781777796</t>
  </si>
  <si>
    <t>LOVEADMIN NSC1928196678</t>
  </si>
  <si>
    <t>LOVEADMIN NSC1394877340</t>
  </si>
  <si>
    <t>LOVEADMIN NSC1739622825</t>
  </si>
  <si>
    <t>LOVEADMIN NSC0280921979</t>
  </si>
  <si>
    <t>LOVEADMIN NSC1708098928</t>
  </si>
  <si>
    <t>S ROSS S ROSS SUBS 600000001231549923 801120     10 02NOV23 12:18</t>
  </si>
  <si>
    <t>LOVEADMIN NSC0190089931</t>
  </si>
  <si>
    <t>LOVEADMIN NSC1377463816</t>
  </si>
  <si>
    <t>K LYLE MEMBERSHIP 100000001226822020 800227     10 31OCT23 16:50</t>
  </si>
  <si>
    <t>LOVEADMIN NSC2026538889</t>
  </si>
  <si>
    <t>LOVEADMIN NSC1442283773</t>
  </si>
  <si>
    <t>LOVEADMIN NSC1850018392</t>
  </si>
  <si>
    <t>LOVEADMIN NSC1537845814</t>
  </si>
  <si>
    <t>LOVEADMIN NSC0955891383</t>
  </si>
  <si>
    <t>LOVEADMIN NSC0223065205</t>
  </si>
  <si>
    <t>LOVEADMIN NSC1274904055</t>
  </si>
  <si>
    <t>LOVEADMIN NSC0754678931</t>
  </si>
  <si>
    <t>ETHAN LORIME 300000001227193112 HARM INV 1 TO 9 090129     10 20OCT23 23:56</t>
  </si>
  <si>
    <t>ETHAN LORIME 300000001227192973 HARM INV 1 TO 9 090129     10 20OCT23 23:55</t>
  </si>
  <si>
    <t>LOVEADMIN NSC0988847363</t>
  </si>
  <si>
    <t>LOVEADMIN NSC0312167025</t>
  </si>
  <si>
    <t>LOVEADMIN NSC2007268052</t>
  </si>
  <si>
    <t>LOVEADMIN NSC1657329830</t>
  </si>
  <si>
    <t>LOVEADMIN NSC2080220400</t>
  </si>
  <si>
    <t>S ROSS SPIKES 200000001214658213 801120     10 11OCT23 15:34</t>
  </si>
  <si>
    <t>LOVEADMIN NSC0479907113</t>
  </si>
  <si>
    <t>LOVEADMIN NSC1750808351</t>
  </si>
  <si>
    <t>LOVEADMIN NSC1772768871</t>
  </si>
  <si>
    <t>S ROSS VEST MCBIRNIE 600000001215815682 801120     10 06OCT23 16:50</t>
  </si>
  <si>
    <t>LOVEADMIN NSC0981898486</t>
  </si>
  <si>
    <t>LOVEADMIN NSC0938518829</t>
  </si>
  <si>
    <t>LOVEADMIN NSC1992615056</t>
  </si>
  <si>
    <t>LOVEADMIN NSC1378488041</t>
  </si>
  <si>
    <t>LOVEADMIN NSC0401600457</t>
  </si>
  <si>
    <t>LOVEADMIN NSC1646677333</t>
  </si>
  <si>
    <t>LOVEADMIN NSC1315257109</t>
  </si>
  <si>
    <t>S ROSS FLOWERS AND STAMPS 500000001210002536 801120     10 28SEP23 07:46</t>
  </si>
  <si>
    <t>LOVEADMIN NSC1945796260</t>
  </si>
  <si>
    <t>LOVEADMIN NSC0825535913</t>
  </si>
  <si>
    <t>LOVEADMIN NSC0660731817</t>
  </si>
  <si>
    <t>LOVEADMIN NSC1606710244</t>
  </si>
  <si>
    <t>LOVEADMIN NSC1802936722</t>
  </si>
  <si>
    <t>BANK OF SCOTLAND F BOS FOUNDATION 500000001206349185 801100     10 21SEP23 20:22</t>
  </si>
  <si>
    <t>LOVEADMIN NSC1219702410</t>
  </si>
  <si>
    <t>S ROSS VEST 500000001204375946 801120     10 18SEP23 09:13</t>
  </si>
  <si>
    <t>LOVEADMIN NSC2140491721</t>
  </si>
  <si>
    <t>LOVEADMIN NSC0051270086</t>
  </si>
  <si>
    <t>LOVEADMIN NSC1843640790</t>
  </si>
  <si>
    <t>O OSHODE TAMILORE OSHODE 400000001206947241 115226     10 14SEP23 07:41</t>
  </si>
  <si>
    <t>LOVEADMIN NSC0213652969</t>
  </si>
  <si>
    <t>LOVEADMIN NSC0151229194</t>
  </si>
  <si>
    <t>LOVEADMIN NSC1708992501</t>
  </si>
  <si>
    <t>LOVEADMIN NSC0387891175</t>
  </si>
  <si>
    <t>LOVEADMIN NSC1362171303</t>
  </si>
  <si>
    <t>LOVEADMIN NSC0145562228</t>
  </si>
  <si>
    <t>LOVEADMIN NSC1611422723</t>
  </si>
  <si>
    <t>LOVEADMIN NSC1470674591</t>
  </si>
  <si>
    <t>LOVEADMIN NSC1039877348</t>
  </si>
  <si>
    <t>KUSTOM CLOTHING LT 100000001403738423 ORDERNO 0000087644 204112     10 29AUG24 22:13</t>
  </si>
  <si>
    <t>POST OFFICE COUNTE CD 5922</t>
  </si>
  <si>
    <t>CALLUM FERGUSON 500000001411681667 HAC AUGUST 24 404765     10 27AUG24 23:21</t>
  </si>
  <si>
    <t>DANIEL MCGUIRE 300000001414367023 HARMENY INV 2 831825     10 26AUG24 23:28</t>
  </si>
  <si>
    <t>ALLAN HARDIE 100000001401755261 HAR FIN ASSISTANCE 834100     10 26AUG24 23:23</t>
  </si>
  <si>
    <t>SCOTTISH ATHLETICS 300000001414365532 HARM AF10948 831904     10 26AUG24 23:19</t>
  </si>
  <si>
    <t>CORSTORPHINE AMATE 500000001411003311 HARMENY SUPERTEAMS 802260     10 26AUG24 23:08</t>
  </si>
  <si>
    <t>SUSAN MCFARLANE 300000001411191978 HARMENY EXPENSES 110916     10 20AUG24 23:05</t>
  </si>
  <si>
    <t>SUSAN ROSS 200000001403747423 HARY FIN SUPPORT 801120     10 20AUG24 22:58</t>
  </si>
  <si>
    <t>SAM BEATTIE 100000001397445717 HARM SUMMER CAMP24 070806     10 18AUG24 23:35</t>
  </si>
  <si>
    <t>EDINBURGH LEISURE EL2300101</t>
  </si>
  <si>
    <t>RUNNING IMP INTERN CD 2927</t>
  </si>
  <si>
    <t>SCOTTISH ATHLETICS 400000001408275969 HARM INV10768 831904     10 12AUG24 23:18</t>
  </si>
  <si>
    <t>SCOTTISH ATHLETICS 400000001408274413 HARM INV114383 831904     10 12AUG24 23:10</t>
  </si>
  <si>
    <t>SCOTTISH ATHLETICS 600000001403172931 HARM INV114306 831904     10 12AUG24 23:04</t>
  </si>
  <si>
    <t>ALLAN SMITH 500000001403495746 HARMENY INV1/JUL24 090128     10 12AUG24 22:15</t>
  </si>
  <si>
    <t>EUAN LAIRD 500000001403493496 HARMENY INV 01 401194     10 12AUG24 22:08</t>
  </si>
  <si>
    <t>CALLUM FERGUSON 600000001402277126 HAC JULY 24 404765     10 11AUG24 09:42</t>
  </si>
  <si>
    <t>SCOTTISH ATHLETICS 300000001394797139 HARM INV113370 831904     10 24JUL24 01:04</t>
  </si>
  <si>
    <t>SCOTTISH ATHLETICS 300000001394796134 HARM INV113291 831904     10 24JUL24 01:03</t>
  </si>
  <si>
    <t>NICOLA MCGUIRE 500000001390391335 HARY FIN SUPPORT 831844     10 22JUL24 07:46</t>
  </si>
  <si>
    <t>PHIL HOLDEN 300000001393619711 HAR FIN ASSISTANCE 404311     10 21JUL24 23:11</t>
  </si>
  <si>
    <t>EMILY J GRENFELL A 100000001381008876 HARM FINAN SUPPORT 404773     10 21JUL24 23:08</t>
  </si>
  <si>
    <t>SUSAN ROSS 500000001385549909 HARY FIN SUPPORT 801120     10 12JUL24 23:23</t>
  </si>
  <si>
    <t>YDL ATHLETICS 500000001384678447 HARMENY/SFINAL 201995     10 11JUL24 17:40</t>
  </si>
  <si>
    <t>SUSAN ROSS 100000001375451627 HARY FIN SUPPORT 801120     10 11JUL24 17:37</t>
  </si>
  <si>
    <t>ALLAN HARDIE 400000001386926207 HARMENY PRIZE 834100     10 06JUL24 22:35</t>
  </si>
  <si>
    <t>LONDON &amp; ZURICH LT 116808</t>
  </si>
  <si>
    <t>SCOTTISH ATHLETICS 600000001379388937 HARM13420 INV10738 831904     10 02JUL24 23:11</t>
  </si>
  <si>
    <t>DANIEL MCGUIRE 500000001379711389 HARMENY INV 1 831825     10 02JUL24 23:06</t>
  </si>
  <si>
    <t>GRAEME STARKEY 500000001379709509 HARMENY REIMBURSE 826303     10 02JUL24 22:58</t>
  </si>
  <si>
    <t>ALLAN SMITH 100000001370483203 HARMENY INV1/JUN24 090128     10 02JUL24 22:53</t>
  </si>
  <si>
    <t>CALLUM FERGUSON 100000001368718025 HAC JUN 24 INV34 404765     10 01JUL24 00:41</t>
  </si>
  <si>
    <t>JIRINKA FOWLER 300000001379058307 HARMENY REFUND 804655     10 27JUN24 23:01</t>
  </si>
  <si>
    <t>CRAIG STEWART 500000001375699158 HARM REIMBURSE 804888     10 27JUN24 22:57</t>
  </si>
  <si>
    <t>SUSAN ROSS 600000001375371652 HARY FIN SUPPORT 801120     10 27JUN24 22:42</t>
  </si>
  <si>
    <t>KA HEI LAM 300000001379047260 HARMENY REIMBURSE 804647     10 27JUN24 22:29</t>
  </si>
  <si>
    <t>SCOTTISH SCHOOLS A 400000001380007012 NATSAI NYABADZA 302583     10 27JUN24 09:54</t>
  </si>
  <si>
    <t>AMAZON* 204-061129 CD 2927</t>
  </si>
  <si>
    <t>GARETH DENNY 100000001363984378 HARMENY REIMBURSE 402602     10 24JUN24 01:31</t>
  </si>
  <si>
    <t>ALLAN SMITH 500000001373208289 HARMENY INV1/MAY24 090128     10 24JUN24 01:23</t>
  </si>
  <si>
    <t>BALERNO CHILDREN G 100000001363980077 HARMENY DONATIONS 802260     10 24JUN24 01:02</t>
  </si>
  <si>
    <t>KAREN ROBERTSON 500000001373204346 HARMENY PRIZE 831909     10 24JUN24 00:58</t>
  </si>
  <si>
    <t>PHILIP EARL 200000001369070101 HARMENY REIMBURSE 831929     10 24JUN24 00:16</t>
  </si>
  <si>
    <t>SUSAN ROSS 500000001373127648 HARY REIMBURSE 801120     10 24JUN24 00:11</t>
  </si>
  <si>
    <t>POST OFFICE COUNTE CD 5922    22JUN24</t>
  </si>
  <si>
    <t>ATHLETICS HUB CD 2927</t>
  </si>
  <si>
    <t>www.inkbound.co.uk CD 5922</t>
  </si>
  <si>
    <t>SCOTTISH ATHLETICS 400000001370978783 HARM INV 110374 831904     10 11JUN24 22:32</t>
  </si>
  <si>
    <t>ALAN CUNNINGHAM 600000001365892773 HARMENY REIMBURSE 831621     10 11JUN24 22:24</t>
  </si>
  <si>
    <t>SCOTTISH ATHLETICS 500000001366226462 HARM INV 110538 831904     10 11JUN24 22:20</t>
  </si>
  <si>
    <t>SCOTTISH ATHLETICS 200000001362125564 HARM INV 110463 831904     10 11JUN24 22:19</t>
  </si>
  <si>
    <t>SUSAN ROSS 200000001361940781 HARY FIN SUPPORT 801120     10 11JUN24 17:09</t>
  </si>
  <si>
    <t>STEVEN BROWN 200000001361927074 HARMENY EXPENDITUR 832820     10 11JUN24 16:49</t>
  </si>
  <si>
    <t>SCOTTISH ATHLETICS 300000001369353920 HARM INV 110157 831904     10 11JUN24 16:38</t>
  </si>
  <si>
    <t>SCOTTISH ATHLETICS 500000001361377700 HARM INV 108058 831904     10 04JUN24 21:33</t>
  </si>
  <si>
    <t>SCOTTISH ATHLETICS 400000001366124789 HARM INV 109478 831904     10 04JUN24 21:32</t>
  </si>
  <si>
    <t>WWW SCOTTISHATHLET CD 2927</t>
  </si>
  <si>
    <t>CFK-EDINBURGHLOTH CD 5922</t>
  </si>
  <si>
    <t>SCOTTISH ATHLETICS 600000001356669909 HARM INV 109521 831904     10 29MAY24 23:17</t>
  </si>
  <si>
    <t>AMAZON* 204-879351 CD 2927    25MAY24</t>
  </si>
  <si>
    <t>CALLUM FERGUSON 600000001353037031 HAC MAY 24 INV33 404765     10 24MAY24 00:03</t>
  </si>
  <si>
    <t>ALLAN SMITH 200000001348175616 HARMENY INV1/APR24 090128     10 22MAY24 00:09</t>
  </si>
  <si>
    <t>RUORI STEWART 200000001347617775 HARMENY REFUND 831825     10 20MAY24 23:10</t>
  </si>
  <si>
    <t>BRIAN GIBSON 200000001345372557 HARM PRIZE 801130     10 16MAY24 23:05</t>
  </si>
  <si>
    <t>WWW.FIRST4NUMBERS. CD 5922</t>
  </si>
  <si>
    <t>RUNNING IMP INTERN CD 5922</t>
  </si>
  <si>
    <t>NICOLA MCGUIRE 400000001349124386 HARM REIMBURSE DAN 090132     10 07MAY24 22:47</t>
  </si>
  <si>
    <t>PENTLANDS COMMUNIT 500000001344389404 HARM PCS2024.038 831823     10 07MAY24 22:31</t>
  </si>
  <si>
    <t>GOLF FIT LTD 500000001340860629 HAC INV-0213 202923     10 01MAY24 21:56</t>
  </si>
  <si>
    <t>SCOTTISH ATHLETICS 400000001345591621 HARM INV 108444 831904     10 01MAY24 21:40</t>
  </si>
  <si>
    <t>DAVID ALEXANDAR 600000001335921347 HARMENY REIMBURSE 801120     10 25APR24 23:18</t>
  </si>
  <si>
    <t>SCOTTISH ATHLETICS 400000001339761861 HARM INV 106546 831904     10 23APR24 22:28</t>
  </si>
  <si>
    <t>CALLUM FERGUSON 600000001334678887 HAC APR 24 INV32 404765     10 23APR24 22:18</t>
  </si>
  <si>
    <t>ALLAN SMITH 100000001323676962 HARMENY INV1/MAR24 090128     10 09APR24 16:48</t>
  </si>
  <si>
    <t>ANNE CURRIE 200000001322916978 HARMENY PRIZE 800273     10 09APR24 16:45</t>
  </si>
  <si>
    <t>Amazon.co.uk*HE8SK CD 2927</t>
  </si>
  <si>
    <t>FVL 100000001320991024 HARMENY AC 2024 809129     10 05APR24 00:35</t>
  </si>
  <si>
    <t>RUNNING IMP LTD. 400000001329074487 HARM1 ORDER 422075 050563     10 05APR24 00:29</t>
  </si>
  <si>
    <t>SCOTTISH ATHLETICS 600000001320653118 HARM INV 104895 831904     10 30MAR24 23:31</t>
  </si>
  <si>
    <t>CALLUM FERGUSON 100000001317647406 HAC MAR 24 INV31 404765     10 30MAR24 23:27</t>
  </si>
  <si>
    <t>SCOTTISH ATHLETICS 500000001320553890 HARM INV 105686 831904     10 30MAR24 00:38</t>
  </si>
  <si>
    <t>SCOTTISH ATHLETICS 600000001320191497 HARM INV 105636 831904     10 30MAR24 00:36</t>
  </si>
  <si>
    <t>ALLAN SMITH 600000001314152046 HARMENY INV1/FEB24 090128     10 20MAR24 19:50</t>
  </si>
  <si>
    <t>CSSAL 500000001314508047 HARMENY SUBS 2024 805401     10 20MAR24 19:34</t>
  </si>
  <si>
    <t>SCOTTISH ATHLETICS 200000001310392174 HARM LICENSE 13238 831904     10 20MAR24 19:25</t>
  </si>
  <si>
    <t>Amazon.co.uk*EX9C7 CD 2927    17MAR24</t>
  </si>
  <si>
    <t>J F PRINGLE 400000001315075635 HARMENY AWARD EVEN 831915     10 13MAR24 12:02</t>
  </si>
  <si>
    <t>EDINBURGH CITY COU 600000001309992671 PHRP613738418 830608     10 13MAR24 11:57</t>
  </si>
  <si>
    <t>FRIENDS OF THE PEN 300000001313680658 HARMENY7R DONATION 831904     10 13MAR24 11:51</t>
  </si>
  <si>
    <t>RUNNING IMP LTD. 200000001306232980 HARM1 ORDER 420942 050563     10 13MAR24 11:40</t>
  </si>
  <si>
    <t>POST OFFICE COUNTE CD 5922    09MAR24</t>
  </si>
  <si>
    <t>WWW SCOTTISHATHLET CD 5922</t>
  </si>
  <si>
    <t>DARREN CAVEROLI 300000001309538414 HARMENY PRIZE 090126     10 05MAR24 23:39</t>
  </si>
  <si>
    <t>EILEEN JOYCE DAVID 500000001306210069 JOHNPRINGLE BUFFET 804629     10 05MAR24 23:34</t>
  </si>
  <si>
    <t>GRAEME STEWART 300000001307782092 HARMENY EXPENSES 804591     10 02MAR24 23:39</t>
  </si>
  <si>
    <t>SCOTTISH ATHLETICS 100000001300553167 HARMENY INV 104895 831904     10 01MAR24 22:48</t>
  </si>
  <si>
    <t>Vistaprint CD 5922</t>
  </si>
  <si>
    <t>SCOTTISH ATHLETICS 400000001305687537 HARMENY INV 104888 831904     10 27FEB24 22:44</t>
  </si>
  <si>
    <t>VIKING CD 5922</t>
  </si>
  <si>
    <t>R SILCOCK 500000001300764965 3604 CROP TOPS 309025     10 27FEB24 16:04</t>
  </si>
  <si>
    <t>SCOTTISH ATHLETICS 300000001303689514 HARMENY INV 104669 831904     10 26FEB24 22:06</t>
  </si>
  <si>
    <t>CALLUM FERGUSON 500000001300354531 HAC FEB 24 INV30 404765     10 26FEB24 21:56</t>
  </si>
  <si>
    <t>PROJECT PHYSIO LIM 600000001297630029 NYABADZA 0002831 608371     10 22FEB24 21:33</t>
  </si>
  <si>
    <t>CAROLE FORREST 300000001295822776 HARMENY EXPENSES 832512     10 12FEB24 20:41</t>
  </si>
  <si>
    <t>APPIN SPORTS 200000001288438285 RIGG-RACE-INV9165 402044     10 12FEB24 20:32</t>
  </si>
  <si>
    <t>ALLAN SMITH 500000001290114699 HARMENY INV 1 090128     10 08FEB24 15:40</t>
  </si>
  <si>
    <t>SCOTTISH ATHLETICS 600000001289811261 HARMENY INV 103984 831904     10 08FEB24 15:32</t>
  </si>
  <si>
    <t>SCOTTISH ATHLETICS 200000001286055586 HARMENY INV 103711 831904     10 08FEB24 15:28</t>
  </si>
  <si>
    <t>ETHAN LORIMER 600000001288901729 HARMENY INV 12 DEC 090129     10 06FEB24 23:29</t>
  </si>
  <si>
    <t>ETHAN LORIMER 200000001285145675 HARMENY INV 11 NOV 090129     10 06FEB24 23:28</t>
  </si>
  <si>
    <t>ETHAN LORIMER 100000001285791966 HARMENY INV 10 OCT 090129     10 06FEB24 21:26</t>
  </si>
  <si>
    <t>SCOTTISH ATHLETICS 200000001285100875 HARMENY INV 103645 831904     10 06FEB24 21:00</t>
  </si>
  <si>
    <t>IAN A SMITH 500000001289152509 HARMENY PRIZE 831909     10 06FEB24 20:54</t>
  </si>
  <si>
    <t>ALLAN SMITH 100000001285777480 HARMENY REIMBURSE 090128     10 06FEB24 20:51</t>
  </si>
  <si>
    <t>AMAZON* 204-665041 CD 2927</t>
  </si>
  <si>
    <t>GOLF FIT LTD 500000001285914960 HAC INV-0211 202923     10 01FEB24 14:15</t>
  </si>
  <si>
    <t>SUSAN MCFARLANE 600000001285613453 HARMENY EXPENSES 110916     10 01FEB24 14:08</t>
  </si>
  <si>
    <t>ALAN CUNNINGHAM 600000001283471090 HARMENY REIMBURSE 831621     10 29JAN24 22:49</t>
  </si>
  <si>
    <t>DAVID ALEXANDAR 500000001283765793 HARMENY REIMBURSE 801120     10 29JAN24 22:43</t>
  </si>
  <si>
    <t>STEPHEN BUCHAN 100000001280225737 HARMENY EXPENSES 110921     10 29JAN24 17:08</t>
  </si>
  <si>
    <t>CALLUM FERGUSON 400000001287367372 HAC JAN 24 INV29 404765     10 27JAN24 20:59</t>
  </si>
  <si>
    <t>PROJECT PHYSIO LIM 500000001282169914 NYABADZA 0002746 608371     10 27JAN24 00:47</t>
  </si>
  <si>
    <t>YOUTH VISION 200000001278117956 HARMENY7R DONATION 821107     10 27JAN24 00:33</t>
  </si>
  <si>
    <t>SCOTTISH ATHLETICS 300000001279678998 HARMENY INV 101196 831904     10 16JAN24 23:33</t>
  </si>
  <si>
    <t>SCOTTISH ATHLETICS 200000001272297619 HARMENY INV 101228 831904     10 16JAN24 23:32</t>
  </si>
  <si>
    <t>SCOTTISH ATHLETICS 500000001276349321 HARMENY INV 10639 831904     10 16JAN24 23:28</t>
  </si>
  <si>
    <t>ALLAN SMITH 300000001279676930 HARMENY EXPENSES 090128     10 16JAN24 23:18</t>
  </si>
  <si>
    <t>GREG A MARTIN 500000001273424449 HARMENY INV GM0156 804635     10 11JAN24 14:54</t>
  </si>
  <si>
    <t>IAN KENNEDY 500000001272043447 HARMENY EXPENSES 832438     10 08JAN24 21:08</t>
  </si>
  <si>
    <t>YDL ATHLETICS 600000001271600014 L/HARMENYAC 201995     10 08JAN24 16:28</t>
  </si>
  <si>
    <t>CALLUM FERGUSON 600000001270852388 HAC DEC 23 INV28 404765     10 07JAN24 10:38</t>
  </si>
  <si>
    <t>AMANDA MURRAY 300000001274475901 HARMENY PRIZE 803150     10 07JAN24 10:33</t>
  </si>
  <si>
    <t>SCOTTISH ATHLETICS 600000001269635695 HARMENY INV 10615 831904     10 04JAN24 21:58</t>
  </si>
  <si>
    <t>SCOTTISH ATHLETICS 400000001274680032 HARMENY INV 10622 831904     10 04JAN24 21:52</t>
  </si>
  <si>
    <t>SCOTTISH ATHLETICS 200000001256375749 HARMENY INV 100101 831904     10 19DEC23 17:19</t>
  </si>
  <si>
    <t>SCOTTISH ATHLETICS 100000001257042151 HARMENY INV 100129 831904     10 19DEC23 17:18</t>
  </si>
  <si>
    <t>SCOTTISH ATHLETICS 300000001263754399 HARMENY INV 100228 831904     10 19DEC23 17:17</t>
  </si>
  <si>
    <t>SCOTTISH ATHLETICS 200000001256373164 HARMENY INV 99936 831904     10 19DEC23 17:15</t>
  </si>
  <si>
    <t>SUSAN MCFARLANE 300000001263497230 HARMENY REFUND 110916     10 19DEC23 10:17</t>
  </si>
  <si>
    <t>NICOLA MCGUIRE 300000001263408044 HARMENY 50/50 831844     10 19DEC23 06:54</t>
  </si>
  <si>
    <t>EMMA RICHES 100000001253145065 HARMENY REIMBURSE 404759     10 13DEC23 07:11</t>
  </si>
  <si>
    <t>GAZELLE SPORTS LTD 100000001253079715 HARMENYAC INV10097 010838     10 12DEC23 23:44</t>
  </si>
  <si>
    <t>SP NE-TROPHIES CD 5922</t>
  </si>
  <si>
    <t>WWW.THEFOOTBALLNAT CD 2927</t>
  </si>
  <si>
    <t>JENNIFER BEATTIE 600000001253332875 HARMENY REIMBURSE 070116     10 08DEC23 00:13</t>
  </si>
  <si>
    <t>ALLAN HARDIE 200000001248402309 HARMENY AC REFUND 834100     10 05DEC23 22:24</t>
  </si>
  <si>
    <t>DOUGLAS PORTEOUS 200000001248265298 HARMENY7RS EXPENSE 804651     10 05DEC23 17:57</t>
  </si>
  <si>
    <t>RACHEL DUCKER 100000001248820952 HARMENY7RS EXPENSE 309951     10 05DEC23 17:55</t>
  </si>
  <si>
    <t>GOLF FIT LTD 500000001252223653 HAC INV-0210 202923     10 05DEC23 17:32</t>
  </si>
  <si>
    <t>APPIN SPORTS 400000001257016395 HARMENY AC-INV8875 402044     10 05DEC23 17:27</t>
  </si>
  <si>
    <t>SCOTTISH NATIONAL 100000001248365315 HARMENY AC 802260     10 05DEC23 00:18</t>
  </si>
  <si>
    <t>DEREK JOHNSTON 600000001248271784 HARMENY REIMBURSE 110951     10 30NOV23 16:15</t>
  </si>
  <si>
    <t>CALLUM FERGUSON 100000001244469198 HAC NOV 23 INV27 404765     10 29NOV23 23:06</t>
  </si>
  <si>
    <t>SCOTTISH ATHLETICS 100000001243870729 HARMENY INV 98875 831904     10 29NOV23 00:34</t>
  </si>
  <si>
    <t>TONI K CLARK 400000001250634500 HARMENY REIMBURSE 401156     10 27NOV23 00:03</t>
  </si>
  <si>
    <t>ROSIE ELLISON 500000001244016067 HARMENY REFUND 070116     10 24NOV23 00:21</t>
  </si>
  <si>
    <t>SCOTTISH ATHLETICS 100000001238255678 HARMENY INV 10593 831904     10 19NOV23 23:12</t>
  </si>
  <si>
    <t>PAYPAL *KYNISKA KY CD 2927</t>
  </si>
  <si>
    <t>SUSAN MACFARLANE 600000001239818051 HARMENY REFUND 110916     10 16NOV23 21:45</t>
  </si>
  <si>
    <t>GAZELLE SPORTS 100000001236647550 HARMENYAC INV10033 010838     10 16NOV23 21:41</t>
  </si>
  <si>
    <t>MARIT AKINTEWE 600000001239812061 HARMENY REFUND 800224     10 16NOV23 21:30</t>
  </si>
  <si>
    <t>SCOTTISH ATHLETICS 400000001244881421 HARMENY INV 98594 831904     10 16NOV23 21:22</t>
  </si>
  <si>
    <t>SCOTTISH ATHLETICS 500000001239539656 HARMENY INV 98498 831904     10 16NOV23 00:10</t>
  </si>
  <si>
    <t>L MITCHELL-BANKS 400000001242223375 HARMENY SUB REFUND 070436     10 11NOV23 22:32</t>
  </si>
  <si>
    <t>LOIS BEATTIE 500000001236739416 HARM LIVERPOOL XC 804888     10 10NOV23 15:53</t>
  </si>
  <si>
    <t>APPIN SPORTS 400000001241530386 HARMENY AC-INV8701 402044     10 10NOV23 15:45</t>
  </si>
  <si>
    <t>PAUL BELLAMY 500000001236192997 HARMENY 50/50 404761     10 09NOV23 22:08</t>
  </si>
  <si>
    <t>SHANE MCERLEAN 500000001235809123 REFUND ANNUAL SUBS 090133     10 09NOV23 10:07</t>
  </si>
  <si>
    <t>CALLUM FERGUSON 400000001237285222 HAC OCT 23 INV26 404765     10 03NOV23 10:37</t>
  </si>
  <si>
    <t>SCOTTISH ATHLETICS 600000001231923827 HARMENY INV 97415 831904     10 02NOV23 23:34</t>
  </si>
  <si>
    <t>SCOTTISH ATHLETICS 100000001228767918 HARMENY INV 97359 831904     10 02NOV23 23:33</t>
  </si>
  <si>
    <t>SP START FITNESS CD 5922    28OCT23</t>
  </si>
  <si>
    <t>AMZNMktplace CD 2927    28OCT23</t>
  </si>
  <si>
    <t>Amazon.co.uk*H06QV CD 2927    28OCT23</t>
  </si>
  <si>
    <t>STEVEN BURCHILL 100000001224584443 HARMENY COURSE 832845     10 28OCT23 00:21</t>
  </si>
  <si>
    <t>STEVEN BURCHILL 500000001227992634 HARMENY OFF CLOTH 832845     10 28OCT23 00:20</t>
  </si>
  <si>
    <t>PAT NEARY 100000001223001781 HARMENY SUB REFUND 608371     10 25OCT23 21:44</t>
  </si>
  <si>
    <t>ETHAN LORIME 400000001228735547 HARM INV 1 TO 9 090129     10 21OCT23 09:23</t>
  </si>
  <si>
    <t>SCOTTISH ATHLETICS 400000001228667169 HARMENY INV 97042 831904     10 20OCT23 23:06</t>
  </si>
  <si>
    <t>PENTLANDS COMMUNIT 300000001227180829 HARM PCS2023.024 831823     10 20OCT23 22:56</t>
  </si>
  <si>
    <t>RUNNING IMP LTD. 600000001221737465 HARM1 ORDER 414993 050563     10 17OCT23 20:13</t>
  </si>
  <si>
    <t>J F PRINGLE 600000001221730221 HARMENY OPEN DAY 831915     10 17OCT23 19:58</t>
  </si>
  <si>
    <t>WWW SCOTTISHATHLET CD 5922    14OCT23</t>
  </si>
  <si>
    <t>BECKY CHISHOLM 500000001218602625 HARMENY SUBSREFUND 804635     10 11OCT23 16:31</t>
  </si>
  <si>
    <t>PHIL HOLDEN 500000001218533326 HARMENY 404311     10 11OCT23 14:16</t>
  </si>
  <si>
    <t>GOLF FIT LTD 500000001218099610 HAC INV-0209 202923     10 10OCT23 16:55</t>
  </si>
  <si>
    <t>GOLF FIT LTD 400000001222313357 HAC INV-0208 202923     10 09OCT23 15:26</t>
  </si>
  <si>
    <t>SCOTTISH ATHLETICS 300000001220821687 HARMENY INV 95212 831904     10 09OCT23 15:22</t>
  </si>
  <si>
    <t>SCOTTISH ATHLETICS 200000001213573999 HARMENY INV 89099 831904     10 09OCT23 15:21</t>
  </si>
  <si>
    <t>SUSAN ROSS 200000001211465458 HARMENY AC REFUND 801120     10 05OCT23 17:29</t>
  </si>
  <si>
    <t>ALLAN HARDIE 500000001215352389 HARMENY AC REFUND 834100     10 05OCT23 17:28</t>
  </si>
  <si>
    <t>APPIN SPORTS 500000001214356927 HARMENY AC-INV8464 402044     10 03OCT23 22:42</t>
  </si>
  <si>
    <t>KAREN ROBERTSON 300000001217098967 HARMENY REIMBURSE 831909     10 02OCT23 23:38</t>
  </si>
  <si>
    <t>ALLAN HARDIE 600000001211291471 HARMENY AC 834100     10 29SEP23 20:29</t>
  </si>
  <si>
    <t>CALLUM FERGUSON 500000001209825838 HAC SEP 23 INV25 404765     10 28SEP23 00:10</t>
  </si>
  <si>
    <t>SUSAN ROSS 500000001209824605 FLOWERS + STAMPS 801120     10 28SEP23 00:01</t>
  </si>
  <si>
    <t>TESCO STORES 2461 CD 5922</t>
  </si>
  <si>
    <t>SCOTTISH ATHLETICS 300000001212553342 HARMENY INV 94745 831904     10 26SEP23 22:30</t>
  </si>
  <si>
    <t>SCOTTISH ATHLETICS 200000001205332398 HARMENY INV 94616 831904     10 26SEP23 22:29</t>
  </si>
  <si>
    <t>SCOTTISH ATHLETICS 100000001205834251 HARMENY INV 94341 831904     10 26SEP23 22:27</t>
  </si>
  <si>
    <t>CHRISTOPHERHAWORTH 200000001200570157 WEB COSTS TO 2024 070246     10 18SEP23 11:55</t>
  </si>
  <si>
    <t>THEWORKS CD 5922    16SEP23</t>
  </si>
  <si>
    <t>TESCO STORES 2461 CD 5922    16SEP23</t>
  </si>
  <si>
    <t>PARTY HOUSE CD 5922    16SEP23</t>
  </si>
  <si>
    <t>J F PRINGLE 600000001201764133 HANDICAP RACE COST 831915     10 13SEP23 21:40</t>
  </si>
  <si>
    <t>AMZNMktplace CD 2927</t>
  </si>
  <si>
    <t>PHILIP EARL 400000001205618893 HARMENY 831929     10 11SEP23 14:59</t>
  </si>
  <si>
    <t>SUSAN ROSS 200000001193746638 STOPWATCH 801120     10 05SEP23 16:52</t>
  </si>
  <si>
    <t>KENNETH J BROWN 300000001200976663 HARMENY 50/50 800224     10 05SEP23 16:50</t>
  </si>
  <si>
    <t>open bal</t>
  </si>
  <si>
    <t xml:space="preserve"> </t>
  </si>
  <si>
    <t>Income</t>
  </si>
  <si>
    <t>Spending</t>
  </si>
  <si>
    <t>Chart data for Annual Report</t>
  </si>
  <si>
    <t>This is included in the Word version of Annual Report</t>
  </si>
  <si>
    <t xml:space="preserve">Enter charity name below </t>
  </si>
  <si>
    <t xml:space="preserve">Enter SC No. below   </t>
  </si>
  <si>
    <t>Harmeny Athletics Club</t>
  </si>
  <si>
    <t>SC048917</t>
  </si>
  <si>
    <t>Receipts and payments accounts</t>
  </si>
  <si>
    <t>For the period from</t>
  </si>
  <si>
    <t>Period start date</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</si>
  <si>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</si>
  <si>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</si>
  <si>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</si>
  <si>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</si>
  <si>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</si>
  <si>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</si>
  <si>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</si>
  <si>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</si>
  <si>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</si>
  <si>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Notes</t>
  </si>
  <si>
    <t>to nearest £</t>
  </si>
  <si>
    <t xml:space="preserve">A1 Receipts </t>
  </si>
  <si>
    <t>Includes Harmeny AC - Charity donation (all bank account balances)</t>
  </si>
  <si>
    <t>Legacies</t>
  </si>
  <si>
    <t>Gross trading receipts</t>
  </si>
  <si>
    <t>Memberships, training activites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</si>
  <si>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</si>
  <si>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</si>
  <si>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</si>
  <si>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</si>
  <si>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</si>
  <si>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</si>
  <si>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</si>
  <si>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</si>
  <si>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</si>
  <si>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</si>
  <si>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</si>
  <si>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</si>
  <si>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</si>
  <si>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</si>
  <si>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</si>
  <si>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</si>
  <si>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</si>
  <si>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 xml:space="preserve">Other </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</si>
  <si>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</si>
  <si>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</si>
  <si>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</si>
  <si>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</si>
  <si>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</si>
  <si>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</si>
  <si>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</si>
  <si>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</si>
  <si>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</si>
  <si>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B55 SHOULD EQUAL B57</t>
  </si>
  <si>
    <t>if not zero then something wrong</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</si>
  <si>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</si>
  <si>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</si>
  <si>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</si>
  <si>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</si>
  <si>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</si>
  <si>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</si>
  <si>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</si>
  <si>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</si>
  <si>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</si>
  <si>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</si>
  <si>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</si>
  <si>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</si>
  <si>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</si>
  <si>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</si>
  <si>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</si>
  <si>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</si>
  <si>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</si>
  <si>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</si>
  <si>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</si>
  <si>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</si>
  <si>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</si>
  <si>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</si>
  <si>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Running equipment</t>
  </si>
  <si>
    <t xml:space="preserve">Harmeny AC </t>
  </si>
  <si>
    <t xml:space="preserve">All assets are expensed. </t>
  </si>
  <si>
    <t>Stock of Running T shirts</t>
  </si>
  <si>
    <t>Total</t>
  </si>
  <si>
    <t>Fund to which liability relates</t>
  </si>
  <si>
    <t>Amount due</t>
  </si>
  <si>
    <t>B4 Liabilities</t>
  </si>
  <si>
    <t>Amount due (estimate)</t>
  </si>
  <si>
    <t>B5 Contingent liabilities</t>
  </si>
  <si>
    <r>
      <t>Signed by one or two trustees on behalf of all the trustees</t>
    </r>
    <r>
      <rPr>
        <b/>
        <sz val="10"/>
        <color indexed="11"/>
        <rFont val="Arial"/>
        <family val="2"/>
      </rPr>
      <t xml:space="preserve"> </t>
    </r>
  </si>
  <si>
    <t>Signature</t>
  </si>
  <si>
    <t>Print Name</t>
  </si>
  <si>
    <t>Date of approval</t>
  </si>
  <si>
    <t xml:space="preserve">Section C Notes to the Accounts </t>
  </si>
  <si>
    <r>
      <t xml:space="preserve">C1 Nature and purpose of funds </t>
    </r>
    <r>
      <rPr>
        <i/>
        <sz val="12"/>
        <rFont val="Arial"/>
        <family val="2"/>
      </rPr>
      <t>(may be stated on analysis of funds worksheets)</t>
    </r>
  </si>
  <si>
    <t>"The advancement of public participation in sport","The provision of recreational facilities, or the organisation of recreational activities, with the object of improving the conditions of life for the persons for whom the facilities or activities are primarily intended"</t>
  </si>
  <si>
    <t>Type of activity or project supported</t>
  </si>
  <si>
    <t>Individual / institution</t>
  </si>
  <si>
    <t xml:space="preserve">Number of grants made </t>
  </si>
  <si>
    <t>C2 Grants</t>
  </si>
  <si>
    <t>Question - Is a grant the same as donation?</t>
  </si>
  <si>
    <t>C3a Trustee remuneration</t>
  </si>
  <si>
    <t>If no remuneration was paid during the period to any charity trustee or person connected to a trustee cross this box (otherwise complete section 3b)</t>
  </si>
  <si>
    <t>x</t>
  </si>
  <si>
    <t>Authority under which paid</t>
  </si>
  <si>
    <t>C3b Trustee remuneration - details</t>
  </si>
  <si>
    <t>C4a Trustee expenses</t>
  </si>
  <si>
    <t>If no expenses were paid to any charity trustee during the period then cross this box (otherwise complete section 4b)</t>
  </si>
  <si>
    <t>Trustees were only reinbursed for out of pocket expenses (If they bought equipment as an example)</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</si>
  <si>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</si>
  <si>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</si>
  <si>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</si>
  <si>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</si>
  <si>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</si>
  <si>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</si>
  <si>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</si>
  <si>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</si>
  <si>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Additional analysis (1)</t>
  </si>
  <si>
    <t xml:space="preserve">Analysis of receipts and payments </t>
  </si>
  <si>
    <t xml:space="preserve">1 Donations </t>
  </si>
  <si>
    <t>HMRC Gift aid</t>
  </si>
  <si>
    <t xml:space="preserve">Foundation Scotland </t>
  </si>
  <si>
    <t>Bank of Scotland Foundation</t>
  </si>
  <si>
    <t>Fundraising donations (from individuals)</t>
  </si>
  <si>
    <t xml:space="preserve">2 Grants </t>
  </si>
  <si>
    <t>LOTTERY SPORTSCOT</t>
  </si>
  <si>
    <t xml:space="preserve">3  Gross receipts from other charitable activities </t>
  </si>
  <si>
    <t xml:space="preserve">4  Payments relating directly to charitable activities </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</si>
  <si>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</si>
  <si>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</si>
  <si>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</si>
  <si>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</si>
  <si>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</si>
  <si>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</si>
  <si>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Harmeny AC + Petty cash)</t>
  </si>
  <si>
    <t>Prize fund account</t>
  </si>
  <si>
    <t>Hardship account</t>
  </si>
  <si>
    <t xml:space="preserve">Total unrestricted funds </t>
  </si>
  <si>
    <t xml:space="preserve">Total unrestricted funds last period </t>
  </si>
  <si>
    <t xml:space="preserve">Receipts  </t>
  </si>
  <si>
    <t xml:space="preserve">Sub total </t>
  </si>
  <si>
    <t>Receipts from asset &amp; investment sales</t>
  </si>
  <si>
    <t xml:space="preserve">Total receipts </t>
  </si>
  <si>
    <t>Payments relating to asset and investment movements</t>
  </si>
  <si>
    <t xml:space="preserve"> Sub total</t>
  </si>
  <si>
    <t xml:space="preserve">Transfers to / (from) funds </t>
  </si>
  <si>
    <t>These should be the same balance from your Fin Statetments tab</t>
  </si>
  <si>
    <t xml:space="preserve">Nature and purpose of funds </t>
  </si>
  <si>
    <t>HAC - Fund for the advancement of public participation in sport","The provision of recreational facilities, or the organisation of recreational activities, with the object of improving the conditions of life for the persons for whom the facilities or activities are primarily intended"
HAC Prizefund - Fund raising activity when 50% of receipts are paid out as a prize.
HAC Hardship fund - Fund to support disadvantaged Children and Adults with their membership an training fees</t>
  </si>
  <si>
    <t>Additional analysis (3)</t>
  </si>
  <si>
    <t>6  Breakdown of restricted funds</t>
  </si>
  <si>
    <t>Restricted fund 1 - enter name of fund below</t>
  </si>
  <si>
    <t>Restricted fund 2 - enter name of fund below</t>
  </si>
  <si>
    <t>Restricted fund 3 - enter name of fund below</t>
  </si>
  <si>
    <t>Restricted fund 4 - enter name of fund below</t>
  </si>
  <si>
    <t xml:space="preserve">Total restricted funds </t>
  </si>
  <si>
    <t xml:space="preserve">Total restricted funds last period </t>
  </si>
  <si>
    <t>Harmeny Athletic Club - Expenditure Statement</t>
  </si>
  <si>
    <t>Year from 01.09.23 to 31.08.24</t>
  </si>
  <si>
    <t>Date</t>
  </si>
  <si>
    <t>Description of Expenses</t>
  </si>
  <si>
    <t>League/SAL</t>
  </si>
  <si>
    <t>Coaches Wages</t>
  </si>
  <si>
    <t>Coaching Courses</t>
  </si>
  <si>
    <t>Facilities</t>
  </si>
  <si>
    <t>Training fee refunds</t>
  </si>
  <si>
    <t>LZ Charge</t>
  </si>
  <si>
    <t>Kids Socials</t>
  </si>
  <si>
    <t>Assisted M/Ship</t>
  </si>
  <si>
    <t>Donations to Charity</t>
  </si>
  <si>
    <t>Equipment Medals</t>
  </si>
  <si>
    <t>Adult Socials</t>
  </si>
  <si>
    <t>Postage Stationery</t>
  </si>
  <si>
    <t>50/50 Lottery</t>
  </si>
  <si>
    <t>Rigg race</t>
  </si>
  <si>
    <t>7R's</t>
  </si>
  <si>
    <t>Web/Adverts</t>
  </si>
  <si>
    <t>Race fees</t>
  </si>
  <si>
    <t>Audit</t>
  </si>
  <si>
    <t>Refunds</t>
  </si>
  <si>
    <t>Chq#</t>
  </si>
  <si>
    <t>Comments</t>
  </si>
  <si>
    <t>Full year</t>
  </si>
  <si>
    <t>Prize 50/50</t>
  </si>
  <si>
    <t>Saving a/c</t>
  </si>
  <si>
    <t>Year to 31/8/24</t>
  </si>
  <si>
    <t>Notes for 2024</t>
  </si>
  <si>
    <t>Race/Track Fees</t>
  </si>
  <si>
    <t>Kids Camps</t>
  </si>
  <si>
    <t>Clothing</t>
  </si>
  <si>
    <t>Prize Fund/50:50 Lottery</t>
  </si>
  <si>
    <t>Assisted Membership</t>
  </si>
  <si>
    <t>Category amount crosscheck</t>
  </si>
  <si>
    <t>Savings - Track</t>
  </si>
  <si>
    <t>Interest Received</t>
  </si>
  <si>
    <t>Income from investments</t>
  </si>
  <si>
    <t>7 R's</t>
  </si>
  <si>
    <t>Coaching Course</t>
  </si>
  <si>
    <t>Grants and Donations</t>
  </si>
  <si>
    <t>Training fee refunds/Camps</t>
  </si>
  <si>
    <t>LZ Charges</t>
  </si>
  <si>
    <t>Financial Support</t>
  </si>
  <si>
    <t>Equipment/Medals</t>
  </si>
  <si>
    <t xml:space="preserve">Adult Socials </t>
  </si>
  <si>
    <t>Race Fees</t>
  </si>
  <si>
    <t>Membership Refunds</t>
  </si>
  <si>
    <t>As at 31/08/23</t>
  </si>
  <si>
    <t>Retained surplus/deficit brought forward</t>
  </si>
  <si>
    <t>To the Members of Harmeny AC</t>
  </si>
  <si>
    <t>Inter account transfers (Manual entry)</t>
  </si>
  <si>
    <t>CONTROL CHECK</t>
  </si>
  <si>
    <t>Balances should be zero</t>
  </si>
  <si>
    <t>Description of Income</t>
  </si>
  <si>
    <t>M.Ships</t>
  </si>
  <si>
    <t xml:space="preserve">Training Fees </t>
  </si>
  <si>
    <t>easy fund</t>
  </si>
  <si>
    <t>Assisted m/ship</t>
  </si>
  <si>
    <t>Track Fund</t>
  </si>
  <si>
    <t>Ref</t>
  </si>
  <si>
    <t>Transfer</t>
  </si>
  <si>
    <t>Error</t>
  </si>
  <si>
    <t>Amounts should be zero in this coloumn</t>
  </si>
  <si>
    <t>\\</t>
  </si>
  <si>
    <t>Year from 01.09.22 to 31.08.23</t>
  </si>
  <si>
    <t>Internal transfer</t>
  </si>
  <si>
    <t>Reciept no</t>
  </si>
  <si>
    <t>Ethan Lorimer</t>
  </si>
  <si>
    <t>Monthly Total</t>
  </si>
  <si>
    <t>Hrs</t>
  </si>
  <si>
    <t>Crosscheck</t>
  </si>
  <si>
    <t>Harmeny Pentland Runners - Income Statement</t>
  </si>
  <si>
    <t>Trans In</t>
  </si>
  <si>
    <t>Trans Out</t>
  </si>
  <si>
    <t>Harmeny Pentland Runners - Expenditure Statement</t>
  </si>
  <si>
    <t>Equipment/</t>
  </si>
  <si>
    <t>Postage/</t>
  </si>
  <si>
    <t>Description of Expense</t>
  </si>
  <si>
    <t>Fees</t>
  </si>
  <si>
    <t>Medals etc</t>
  </si>
  <si>
    <t>(Vests etc)</t>
  </si>
  <si>
    <t>Stationery</t>
  </si>
  <si>
    <t>7 r's</t>
  </si>
  <si>
    <t>Track</t>
  </si>
  <si>
    <t>Ref E?</t>
  </si>
  <si>
    <t>Harmeny AC - Income Statement (Saving Accounts)</t>
  </si>
  <si>
    <t>Reference</t>
  </si>
  <si>
    <t>Account Description</t>
  </si>
  <si>
    <t>Opening Bank balance</t>
  </si>
  <si>
    <t>Savings / Donations</t>
  </si>
  <si>
    <t>Interest</t>
  </si>
  <si>
    <t>Misc (income)</t>
  </si>
  <si>
    <t>Closing balance</t>
  </si>
  <si>
    <t>Total income</t>
  </si>
  <si>
    <t>Net Internal Transfer</t>
  </si>
  <si>
    <t>10231163</t>
  </si>
  <si>
    <t>BB Inst Online (1%)</t>
  </si>
  <si>
    <t>20583679TS</t>
  </si>
  <si>
    <t>32 Day Notice (2.5%)</t>
  </si>
  <si>
    <t>20583470TS</t>
  </si>
  <si>
    <t>95 Day Notice (3.81%)</t>
  </si>
  <si>
    <t>Fixed Term Deposit (5.1%)</t>
  </si>
  <si>
    <t>BB Inst Online</t>
  </si>
  <si>
    <t>Date of Transaction</t>
  </si>
  <si>
    <t>Description of Transaction</t>
  </si>
  <si>
    <t xml:space="preserve">HARMENY ATHLETIC C 801742 00345140 </t>
  </si>
  <si>
    <t xml:space="preserve">INTEREST (GROSS) </t>
  </si>
  <si>
    <t>32 Day Notice</t>
  </si>
  <si>
    <t xml:space="preserve">ROLL UP INTEREST (GROSS) </t>
  </si>
  <si>
    <t>Fixed Term Deposit</t>
  </si>
  <si>
    <t>Sort code</t>
  </si>
  <si>
    <t>Transaction Type</t>
  </si>
  <si>
    <t>Account Number</t>
  </si>
  <si>
    <t>Internal transfer out</t>
  </si>
  <si>
    <t>Transfer to</t>
  </si>
  <si>
    <t>'80-06-20</t>
  </si>
  <si>
    <t>FPI</t>
  </si>
  <si>
    <t>SO</t>
  </si>
  <si>
    <t>DEWAR J &amp; J DEWAR</t>
  </si>
  <si>
    <t>GIBSON ESQ B &amp; D GIBSON</t>
  </si>
  <si>
    <t>BALL ESQ G R BALL</t>
  </si>
  <si>
    <t>WILLIAM JACKSON ST HARMENY</t>
  </si>
  <si>
    <t>BROWN ESQ K BROWN</t>
  </si>
  <si>
    <t>TFR</t>
  </si>
  <si>
    <t>HARMENY ATHLETIC C 801742 00345140</t>
  </si>
  <si>
    <t>Opening balance</t>
  </si>
  <si>
    <t>Sort Code</t>
  </si>
  <si>
    <t>BGC</t>
  </si>
  <si>
    <t>'80-17-42</t>
  </si>
  <si>
    <t>00345140</t>
  </si>
  <si>
    <t>FPO</t>
  </si>
  <si>
    <t>DEB</t>
  </si>
  <si>
    <t>DD</t>
  </si>
  <si>
    <t>COR</t>
  </si>
  <si>
    <t>Time</t>
  </si>
  <si>
    <t>Itemised gross amount</t>
  </si>
  <si>
    <t>Itemised transaction fee</t>
  </si>
  <si>
    <t>Itemised net amount</t>
  </si>
  <si>
    <t>Itemised net amount (before VAT)</t>
  </si>
  <si>
    <t>VAT in transaction fee</t>
  </si>
  <si>
    <t>Payment method</t>
  </si>
  <si>
    <t>Payment description</t>
  </si>
  <si>
    <t>PayoutID</t>
  </si>
  <si>
    <t>Transaction ID</t>
  </si>
  <si>
    <t>Type</t>
  </si>
  <si>
    <t>Crosscheck
(should be zero)</t>
  </si>
  <si>
    <t>London &amp; Zurich</t>
  </si>
  <si>
    <t>HAC 50/50 Lottery Prize Fund</t>
  </si>
  <si>
    <t>Paid</t>
  </si>
  <si>
    <t>Track Payment (1 session)</t>
  </si>
  <si>
    <t>Club Vest</t>
  </si>
  <si>
    <t>Regular monthly donation to Club Funds.</t>
  </si>
  <si>
    <t>2023-24 Harmeny AC Senior</t>
  </si>
  <si>
    <t>Club crop top</t>
  </si>
  <si>
    <t>Club Hi Vis</t>
  </si>
  <si>
    <t>One-off donation to Club Funds.</t>
  </si>
  <si>
    <t>'80-22-60</t>
  </si>
  <si>
    <t>ENTRYCENTRAL W21 RIGG RACE ENTR FO2306021100002806 090129     40 02JUN23 11:31</t>
  </si>
  <si>
    <t>ENTRYCENTRAL W20 RIGG RACE ENTR FO2305261100007424 090129     40 26MAY23 11:32</t>
  </si>
  <si>
    <t>ENTRYCENTRAL W19 RIGG RACE ENTR FO2305191100005281 090129     40 19MAY23 11:31</t>
  </si>
  <si>
    <t>ENTRYCENTRAL W18 RIGG RACE ENTR FO2305121100001921 090129     40 12MAY23 11:30</t>
  </si>
  <si>
    <t>ENTRYCENTRAL W17 RIGG RACE ENTR FO2305051100000844 090129     40 05MAY23 11:31</t>
  </si>
  <si>
    <t>ENTRYCENTRAL W16 RIGG RACE ENTR FO2304281100007978 090129     40 28APR23 11:32</t>
  </si>
  <si>
    <t>ENTRYCENTRAL W15 RIGG RACE ENTR FO2304211100000550 090129     40 21APR23 11:31</t>
  </si>
  <si>
    <t>ENTRYCENTRAL W14 RIGG RACE ENTR FO2304141100006591 090129     40 14APR23 11:32</t>
  </si>
  <si>
    <t>ENTRYCENTRAL W13 RIGG RACE ENTR FO2304061500002769 090129     40 06APR23 15:01</t>
  </si>
  <si>
    <t>ENTRYCENTRAL W35 FO2209121100003335 090129     40 12SEP22 11:31</t>
  </si>
  <si>
    <t>Harmeny Club Champs 2025</t>
  </si>
  <si>
    <t>S&amp;C Session</t>
  </si>
  <si>
    <t>1 Senior Track Session 2025</t>
  </si>
  <si>
    <t>Training Fees June - Sept 25</t>
  </si>
  <si>
    <t>2025 Summer Camps - 2 hour Session for Members</t>
  </si>
  <si>
    <t>2025 Summer Camps - 2 hour Session for Non-Members</t>
  </si>
  <si>
    <t>2024-25 Harmeny AC Seniors</t>
  </si>
  <si>
    <t>2024-25 Harmeny AC Junior</t>
  </si>
  <si>
    <t>Training Fees April - June 25</t>
  </si>
  <si>
    <t>Training Fees Feb - April 25</t>
  </si>
  <si>
    <t>Taster Tuesday Jan-Mar 2025</t>
  </si>
  <si>
    <t>Awards Night 2025</t>
  </si>
  <si>
    <t>1 Track Session 2025</t>
  </si>
  <si>
    <t>1 Track Session</t>
  </si>
  <si>
    <t>Training Fees Nov - Feb 2025</t>
  </si>
  <si>
    <t>Club Buff</t>
  </si>
  <si>
    <t>Harmeny Festive Fling Ticket</t>
  </si>
  <si>
    <t>2024-25 Harmeny AC Junior Second Claim</t>
  </si>
  <si>
    <t>Training Fees Sept - Nov 24</t>
  </si>
  <si>
    <t>Taster Tuesday Sept-Dec 2024</t>
  </si>
  <si>
    <t>2024-25 Harmeny AC Second Claim</t>
  </si>
  <si>
    <t>Financial Statements - 12 months to 31st August 2025</t>
  </si>
  <si>
    <t>Closing Bank 31/08/2025</t>
  </si>
  <si>
    <t>Opening Bank balance - 01/09/2024</t>
  </si>
  <si>
    <t>Year to 31/08/24</t>
  </si>
  <si>
    <t>Year to 31/08/25</t>
  </si>
  <si>
    <t>SCOTTISH ATHLETICS ZDRXEGY</t>
  </si>
  <si>
    <t>FASTER STRONGER LT 600000001617972843 HARMENY AUG INV 48 040333     10 26AUG25 16:30</t>
  </si>
  <si>
    <t>LYNDSAY HOLDEN 400000001622223640 HARMENY PRIZES 071306     10 24AUG25 23:03</t>
  </si>
  <si>
    <t>INKBOUND 200000001610464718 0143464 608371     10 19AUG25 15:30</t>
  </si>
  <si>
    <t>RIDGEWAY TEXTILES 600000001613943105 HARMENY INV 39565 403518     10 18AUG25 23:42</t>
  </si>
  <si>
    <t>PHIL HOLDEN 600000001613941120 HARY REIMBRUSEMENT 404311     10 18AUG25 23:29</t>
  </si>
  <si>
    <t>EVERYTHING BRANDED 600000001610855186 CAD100957 204908     10 13AUG25 09:11</t>
  </si>
  <si>
    <t>SCOTTISH YDL 300000001614424516 HARMENY AC 832515     10 12AUG25 23:33</t>
  </si>
  <si>
    <t>FERGUS ROSS 300000001614423685 HARMENY INVOICE 1 804629     10 12AUG25 23:28</t>
  </si>
  <si>
    <t>GOLF FIT LTD 600000001607649220 HAC INV-0225 202923     10 07AUG25 06:57</t>
  </si>
  <si>
    <t>SCOTTISH ATHLETICS 500000001607891232 HAR INV PR004253 831904     10 07AUG25 06:54</t>
  </si>
  <si>
    <t>CALLUM FERGUSON 400000001609729125 HAC JULY 47 404765     10 01AUG25 15:31</t>
  </si>
  <si>
    <t>GRAEME STARKEY 100000001595725328 HARMENY REIMBURSE 826303     10 01AUG25 14:52</t>
  </si>
  <si>
    <t>EUAN LAIRD 100000001595717497 HARMENY INV 07 401194     10 01AUG25 14:43</t>
  </si>
  <si>
    <t>PHIL HOLDEN 500000001597476105 HARY FIN SUPPORT 404311     10 20JUL25 02:21</t>
  </si>
  <si>
    <t>STEVEN BROWN 500000001597475518 HARMENY EXPENDITUR 832820     10 20JUL25 02:11</t>
  </si>
  <si>
    <t>BALERNO CHILDREN G 500000001597475375 HARMENY DONATIONS 802260     10 20JUL25 02:08</t>
  </si>
  <si>
    <t>EUAN LAIRD 400000001600379322 HARMENY INV 06 401194     10 16JUL25 18:04</t>
  </si>
  <si>
    <t>DANIEL MCGUIRE 100000001586404270 HARMENY INV 9 831825     10 16JUL25 18:01</t>
  </si>
  <si>
    <t>ASHLEY GNANADOSS 200000001591277444 HARMENY AC 877006     10 16JUL25 09:57</t>
  </si>
  <si>
    <t>EDINBURGH LEISURE EL4800138</t>
  </si>
  <si>
    <t>DR MARIAN CAVES 600000001593118679 HARMENY AC 877003     10 12JUL25 11:08</t>
  </si>
  <si>
    <t>SAINSBURY'S S/MKT CD 5922</t>
  </si>
  <si>
    <t>DANIEL MCGUIRE 600000001591195781 HARMENY INV 8 831825     10 09JUL25 00:19</t>
  </si>
  <si>
    <t>Vistaprint CD 5922    06JUL25</t>
  </si>
  <si>
    <t>AMELIA KOMOROWSKA 300000001591980797 HARMENY REFUND 115226     10 03JUL25 19:52</t>
  </si>
  <si>
    <t>ALEKSANDRA KUZNOWI 500000001588469057 HARMENY REFUND 203396     10 03JUL25 17:09</t>
  </si>
  <si>
    <t>SCOTTISH ATHLETICS 600000001583701872 HARMENY INV 133030 831904     10 26JUN25 22:14</t>
  </si>
  <si>
    <t>SCOTTISH ATHLETICS 100000001574808664 HARMENY INV 133447 831904     10 26JUN25 22:13</t>
  </si>
  <si>
    <t>CALLUM FERGUSON 600000001581923220 HAC JUNE 45 404765     10 23JUN25 21:23</t>
  </si>
  <si>
    <t>CRAIG STEWART 400000001586918945 HARM REIMBURSE 804888     10 23JUN25 17:52</t>
  </si>
  <si>
    <t>scottishathletics CD 5922</t>
  </si>
  <si>
    <t>AMAZON* BB13J1Z55 CD 2927</t>
  </si>
  <si>
    <t>SCOTTISH ATHLETICS 300000001578027240 HARMENY INV 132662 831904     10 09JUN25 19:51</t>
  </si>
  <si>
    <t>SCOTTISH ATHLETICS 600000001574347892 HARMENY INV 132549 831904     10 09JUN25 19:48</t>
  </si>
  <si>
    <t>SCOTTISH ATHLETICS 600000001574346879 HARMENY INV 131775 831904     10 09JUN25 19:46</t>
  </si>
  <si>
    <t>SUSAN IRWIN 200000001570585265 HARMENY EXPENSES 090128     10 09JUN25 19:20</t>
  </si>
  <si>
    <t>FN TEAMWEAR CD 2927</t>
  </si>
  <si>
    <t>ALLAN SMITH 300000001575330509 HARY MAR-APR-MAY 090128     10 04JUN25 21:53</t>
  </si>
  <si>
    <t>DANIEL MCGUIRE 100000001562766415 HARMENY INV 7 831825     10 04JUN25 21:48</t>
  </si>
  <si>
    <t>EUAN LAIRD 600000001571649827 HARMENY INV 05 401194     10 04JUN25 21:45</t>
  </si>
  <si>
    <t>GOLF FIT LTD</t>
  </si>
  <si>
    <t>AMAZON* NS52A5805 CD 5922</t>
  </si>
  <si>
    <t>SUSAN MACFARLANE 600000001568436015 HARMENY PRIZE 110916     10 30MAY25 16:04</t>
  </si>
  <si>
    <t>CALLUM FERGUSON 400000001573534170 HAC MAY 45 404765     10 30MAY25 15:55</t>
  </si>
  <si>
    <t>POST OFFICE COUNTE CD 5922    24MAY25</t>
  </si>
  <si>
    <t>APPIN SPORTS 600000001562914037 12245 VESTS 402044     10 21MAY25 14:52</t>
  </si>
  <si>
    <t>CORRINNA PATTERSON 300000001563635795 HARMENY REFUND 110073     10 15MAY25 21:49</t>
  </si>
  <si>
    <t>WWW SCOTTISHATHLET CD 2927    11MAY25</t>
  </si>
  <si>
    <t>CALLUM FERGUSON 200000001552262842 HAC APRIL 44 404765     10 08MAY25 16:43</t>
  </si>
  <si>
    <t>DANIEL MCGUIRE 400000001560181698 HARMENY INV 6 831825     10 06MAY25 22:04</t>
  </si>
  <si>
    <t>OLUWATONMILOLA OSH 200000001551321622 HARMENY REFUND 116457     10 06MAY25 21:47</t>
  </si>
  <si>
    <t>GOLF FIT LTD 300000001558743049 HAC INV-0222 202923     10 06MAY25 21:39</t>
  </si>
  <si>
    <t>AMZNMktplace*Z01TD CD 2927</t>
  </si>
  <si>
    <t>EUAN LAIRD 600000001550705900 HARMENY INV 04 401194     10 29APR25 23:11</t>
  </si>
  <si>
    <t>EMMA STARKEY 100000001538371536 HARMENY REFUND 804661     10 24APR25 13:20</t>
  </si>
  <si>
    <t>CO-OP GROUP FOOD CD 5922</t>
  </si>
  <si>
    <t>SCOTTISH ATHLETICS 200000001542721251 HARMENY INV 131027 831904     10 22APR25 22:29</t>
  </si>
  <si>
    <t>SCOTTISH ATHLETICS 600000001546494033 HARMENY INV 131055 831904     10 22APR25 22:28</t>
  </si>
  <si>
    <t>SCOTTISH ATHLETICS 200000001542715104 HARMENY INV 130525 831904     10 22APR25 22:09</t>
  </si>
  <si>
    <t>EDINBURGH LEISURE ELA1417539</t>
  </si>
  <si>
    <t>EUAN LAIRD 100000001526217327 HARMENY INV 03 401194     10 01APR25 23:30</t>
  </si>
  <si>
    <t>AMZNMktplace*RN0O7 CD 2927</t>
  </si>
  <si>
    <t>AMZNMktplace*RN7GA CD 2927</t>
  </si>
  <si>
    <t>DANIEL MCGUIRE 500000001531818663 HARMENY INV 5 831825     10 27MAR25 21:22</t>
  </si>
  <si>
    <t>SCOTTISH ATHLETICS 200000001527800592 HARMENY INV 127172 831904     10 27MAR25 21:17</t>
  </si>
  <si>
    <t>SCOTTISH ATHLETICS 500000001531189414 HARMENY INV 129488 831904     10 26MAR25 21:29</t>
  </si>
  <si>
    <t>SCOTTISH ATHLETICS 400000001536035020 HARMENY INV 129489 831904     10 26MAR25 21:28</t>
  </si>
  <si>
    <t>FVL 200000001527170233 HARMENY AC 2025 809129     10 26MAR25 21:19</t>
  </si>
  <si>
    <t>CALLUM FERGUSON 600000001530919101 HAC MARCH 43 404765     10 26MAR25 21:13</t>
  </si>
  <si>
    <t>ALLAN SMITH 200000001523296161 HARMENY JAN-FEB 25 090128     10 19MAR25 22:18</t>
  </si>
  <si>
    <t>RUNNING IMP LTD. 300000001526975870 HARM1 ORDER 436646 050563     10 12MAR25 20:34</t>
  </si>
  <si>
    <t>FOAMS 4 SPORTS CD 2927</t>
  </si>
  <si>
    <t>NEWITTS.COM CD 2927</t>
  </si>
  <si>
    <t>AMZNMktplace*RB960 CD 2927</t>
  </si>
  <si>
    <t>JULIE KEALY 200000001518244929 HARMENY PRIZE 089300     10 10MAR25 13:23</t>
  </si>
  <si>
    <t>SUSAN MACFARLANE 300000001525682980 HARMENY EXPENSES 110916     10 10MAR25 13:16</t>
  </si>
  <si>
    <t>SUSAN MACFARLANE 100000001513087579 HARMENY EXPENSES 110916     10 10MAR25 13:14</t>
  </si>
  <si>
    <t>SUSAN MACFARLANE 400000001527101687 HARMENY EXPENSES 110916     10 10MAR25 13:14</t>
  </si>
  <si>
    <t>SUSAN MACFARLANE 100000001513086579 HARMENY EXPENSES 110916     10 10MAR25 13:12</t>
  </si>
  <si>
    <t>SUSAN MACFARLANE 300000001525680307 HARMENY EXPENSES 110916     10 10MAR25 13:11</t>
  </si>
  <si>
    <t>Amazon.co.uk*RB70V CD 2927    09MAR25</t>
  </si>
  <si>
    <t>CSSAL 600000001520821898 HARMENY SUBS 2025 805401     10 07MAR25 22:50</t>
  </si>
  <si>
    <t>MAIRI WALLACE 200000001514669755 HARMENY PRIZE 801130     10 03MAR25 23:20</t>
  </si>
  <si>
    <t>DANIEL MCGUIRE 600000001518417334 HARMENY INV 4 831825     10 03MAR25 23:15</t>
  </si>
  <si>
    <t>CALLUM FERGUSON 400000001519721336 HAC FEBRUARY 42 404765     10 26FEB25 16:08</t>
  </si>
  <si>
    <t>SUSAN ROSS 500000001514873293 HARY REFUND 801120     10 26FEB25 15:56</t>
  </si>
  <si>
    <t>EUAN LAIRD 200000001510382704 HARMENY INV 02 401194     10 25FEB25 18:34</t>
  </si>
  <si>
    <t>YOANA BOGDANOVA 500000001514403530 HARMENY REIMBURSE 805030     10 25FEB25 18:33</t>
  </si>
  <si>
    <t>ALLAN HARDIE 500000001514401883 HARY REIMBURSEMENT 834100     10 25FEB25 18:30</t>
  </si>
  <si>
    <t>PAYPAL *SPOTIFY CD 2927</t>
  </si>
  <si>
    <t>PAYPAL *EBAY UK CD 2927</t>
  </si>
  <si>
    <t>SCOTTISH ATHLETICS 100000001503045780 HARMENY INV 119799 831904     10 21FEB25 14:34</t>
  </si>
  <si>
    <t>SCOTTISH ATHLETICS 100000001502105446 HARMENY INV 127814 831904     10 19FEB25 22:30</t>
  </si>
  <si>
    <t>SCOTTISH ATHLETICS 500000001511247794 HARMENY INV 127947 831904     10 19FEB25 20:55</t>
  </si>
  <si>
    <t>SCOTTISH ATHLETICS 500000001511247433 HARMENY INV 127949 831904     10 19FEB25 20:54</t>
  </si>
  <si>
    <t>SCOTTISH ATHLETICS 400000001516087533 HARMENY INV 128101 831904     10 19FEB25 20:53</t>
  </si>
  <si>
    <t>SCOTTISH ATHLETICS 200000001505467724 HARMENY INV 127429 831904     10 16FEB25 12:27</t>
  </si>
  <si>
    <t>SCOTTISH ATHLETICS 600000001509213761 HARMENY INV 127129 831904     10 16FEB25 12:26</t>
  </si>
  <si>
    <t>SCOTTISH ATHLETICS 400000001514328257 HARMENY INV 127128 831904     10 16FEB25 12:26</t>
  </si>
  <si>
    <t>SCOTTISH ATHLETICS 400000001514327492 HARMENY INV 110419 831904     10 16FEB25 12:24</t>
  </si>
  <si>
    <t>MRS S IRWIN 200000001505299596 HARMENY REFUND 090128     10 15FEB25 20:43</t>
  </si>
  <si>
    <t>MRS Y HILLS 200000001505297685 HARMEMY REFUND 404773     10 15FEB25 20:38</t>
  </si>
  <si>
    <t>SUSAN ROSS 200000001505290749 HARY EXPENSES 801120     10 15FEB25 20:21</t>
  </si>
  <si>
    <t>HARMENY ATHLETIC C 801742 10281163 15FEB25</t>
  </si>
  <si>
    <t>SP NE-TROPHIES CD 5922    08FEB25</t>
  </si>
  <si>
    <t>POST OFFICE COUNTE CD 5922    08FEB25</t>
  </si>
  <si>
    <t>PROTAYCOUK-F15E33T CD 5922</t>
  </si>
  <si>
    <t>WWW SCOTTISHATHLET CD 2927    01FEB25</t>
  </si>
  <si>
    <t>EUAN LAIRD 400000001506024009 HARMENY INV 01 401194     10 31JAN25 23:45</t>
  </si>
  <si>
    <t>Vistaprint CD 2927</t>
  </si>
  <si>
    <t>PROTAYCOUK-F15E19T CD 5922    26JAN25</t>
  </si>
  <si>
    <t>WWW SCOTTISHATHLET CD 2927    25JAN25</t>
  </si>
  <si>
    <t>CALLUM FERGUSON 200000001492780711 HAC JANUARY 41 404765     10 24JAN25 19:28</t>
  </si>
  <si>
    <t>PENTLAND COMMUNITY 600000001495694819 INV PCS2025.001 831823     10 23JAN25 17:46</t>
  </si>
  <si>
    <t>ACTIVITY AWARDS 600000001494996909 0010135 800228     10 22JAN25 11:46</t>
  </si>
  <si>
    <t>SUSAN ROSS 200000001488432157 HARY COURSE REFUND 801120     10 16JAN25 19:37</t>
  </si>
  <si>
    <t>MARCOS HERNANDEZ 400000001497288190 HARMENY AC REFUND 832418     10 16JAN25 19:34</t>
  </si>
  <si>
    <t>SCOTTISH ATHLETICS 500000001492473339 HARMENY INV 124590 831904     10 16JAN25 19:29</t>
  </si>
  <si>
    <t>LANDMARC 100000001483280710 HAMENY AC SI021599 160400     10 16JAN25 19:21</t>
  </si>
  <si>
    <t>APPIN SPORTS 500000001491003498 RIGG-RACE-INV11552 402044     10 13JAN25 23:15</t>
  </si>
  <si>
    <t>EDINBURGH CITY COU 300000001491848742 HARMENY7R DONATION 830608     10 08JAN25 21:56</t>
  </si>
  <si>
    <t>YOUTH VISION 200000001484406024 HARMENY7R DONATION 821107     10 08JAN25 21:47</t>
  </si>
  <si>
    <t>SCOTTISH ATHLETICS 200000001484395325 HARMENY INV 124040 831904     10 08JAN25 21:18</t>
  </si>
  <si>
    <t>SCOTTISH ATHLETICS 200000001483889267 HARMENY INV 123947 831904     10 07JAN25 20:51</t>
  </si>
  <si>
    <t>SCOTTISH ATHLETICS 400000001492745311 HARMENY INV 123916 831904     10 07JAN25 20:50</t>
  </si>
  <si>
    <t>FRIENDS OF THE PEN 100000001478724539 HARMENY7R DONATION 831904     10 07JAN25 20:40</t>
  </si>
  <si>
    <t>ALLAN SMITH 600000001487617390 HARMENY AUG-DEC 24 090128     10 07JAN25 20:21</t>
  </si>
  <si>
    <t>WWW SCOTTISHATHLET CD 2927    04JAN25</t>
  </si>
  <si>
    <t>GAIL CARSON 300000001489251029 HARMENY REIMBURSE 090132     10 03JAN25 16:29</t>
  </si>
  <si>
    <t>EUAN LAIRD 200000001481800354 HARMENY INV 06 401194     10 03JAN25 16:14</t>
  </si>
  <si>
    <t>XCITE CD 5922    22DEC24</t>
  </si>
  <si>
    <t>SP NEUFF ATHLETIC CD 5922</t>
  </si>
  <si>
    <t>SCOTTISH ATHLETICS 600000001476791255 HARMENY INV 122780 831904     10 18DEC24 17:14</t>
  </si>
  <si>
    <t>SCOTTISH ATHLETICS 300000001480504771 HARMENY INV 122730 831904     10 18DEC24 17:13</t>
  </si>
  <si>
    <t>SCOTTISH NATIONAL 200000001472662538 HARMENY AC 802260     10 17DEC24 23:24</t>
  </si>
  <si>
    <t>CALLUM FERGUSON 400000001481280866 HAC DECEMBER 40 404765     10 17DEC24 15:30</t>
  </si>
  <si>
    <t>YDL ATHLETICS 100000001466950762 HARMENY/LOWER 201995     10 16DEC24 23:11</t>
  </si>
  <si>
    <t>DOUGLAS PORTEOUS 400000001480958452 HARMENY7RS EXPENSE 804651     10 16DEC24 22:57</t>
  </si>
  <si>
    <t>SCOTTISH YDL 500000001472221288 HARMENYAC 832515     10 10DEC24 01:16</t>
  </si>
  <si>
    <t>MRS JOCELYN OCONNO 600000001471907434 HARMENY PRIZE 833300     10 10DEC24 01:12</t>
  </si>
  <si>
    <t>SUSAN MACFARLANE 100000001463023546 HARMENY EXPENSES 110916     10 10DEC24 01:02</t>
  </si>
  <si>
    <t>SUSAN MACFARLANE 400000001477028338 HARMENY EXPENSES 110916     10 10DEC24 01:02</t>
  </si>
  <si>
    <t>PHIL HOLDEN 100000001463021497 HARY FIN SUPPORT 404311     10 10DEC24 00:48</t>
  </si>
  <si>
    <t>ALLAN HARDIE 200000001468167720 HARY FIN SUPPORT 834100     10 10DEC24 00:47</t>
  </si>
  <si>
    <t>NICOLA MCGUIRE 200000001468167478 HARY FIN SUPPORT 831844     10 10DEC24 00:45</t>
  </si>
  <si>
    <t>DOUGLAS PORTEOUS 200000001468165428 HARMENY7RS EXPENSE 804651     10 10DEC24 00:34</t>
  </si>
  <si>
    <t>SCOTTISH ATHLETICS 100000001463014827 HAC01 INV 10869 831904     10 10DEC24 00:13</t>
  </si>
  <si>
    <t>EUAN LAIRD 200000001462164269 HARMENY INV 05 401194     10 29NOV24 21:20</t>
  </si>
  <si>
    <t>SCOTTISH ATHLETICS 400000001469293623 HAC01 INV 10838 831904     10 27NOV24 21:06</t>
  </si>
  <si>
    <t>SCOTTISH ATHLETICS 300000001467885456 HAC01 INV 10862 831904     10 27NOV24 20:59</t>
  </si>
  <si>
    <t>CALLUM FERGUSON 600000001464168820 HAC NOVEMBER 39 404765     10 27NOV24 20:55</t>
  </si>
  <si>
    <t>OAK &amp; BLACK LTD 600000001460775720 HARMENY INV-0576 608371     10 21NOV24 22:09</t>
  </si>
  <si>
    <t>WILLIAM GITHRIE 600000001460194150 HARMENY PRIZE 070116     10 20NOV24 20:40</t>
  </si>
  <si>
    <t>SCOTTISH ATHLETICS 500000001457206534 HARMENY INV 120083 831904     10 14NOV24 17:52</t>
  </si>
  <si>
    <t>SCOTTISH ATHLETICS 500000001457206074 HARMENY INV 119924 831904     10 14NOV24 17:52</t>
  </si>
  <si>
    <t>SCOTTISH ATHLETICS 600000001456882111 HARMENY INV 119920 831904     10 14NOV24 17:51</t>
  </si>
  <si>
    <t>SCOTTISH ATHLETICS 100000001447970984 HARMENY INV 119741 831904     10 14NOV24 17:50</t>
  </si>
  <si>
    <t>SCOTTISH ATHLETICS 600000001456881245 HARMENY INV 119329 831904     10 14NOV24 17:50</t>
  </si>
  <si>
    <t>KYNISKA ADVOCACY L 100000001447960899 HARMENY AC OCT24 802260     10 14NOV24 17:34</t>
  </si>
  <si>
    <t>SP PARKRUN STORE U CD 5922</t>
  </si>
  <si>
    <t>SCOTTISH ATHLETICS 500000001453622075 HAC01 INV 10833 831904     10 07NOV24 22:15</t>
  </si>
  <si>
    <t>EUAN LAIRD 500000001453560448 HARMENY INV 04 401194     10 07NOV24 19:59</t>
  </si>
  <si>
    <t>PHIL EARL 200000001446369491 HARMENY REIMBURSE 831929     10 01NOV24 23:52</t>
  </si>
  <si>
    <t>KEVIN KEALY 200000001446367095 HARMENY REIMBURSE 831915     10 01NOV24 23:41</t>
  </si>
  <si>
    <t>KEVIN KEALY 200000001445489008 HARMENY REIMBURSE 831915     10 31OCT24 23:42</t>
  </si>
  <si>
    <t>CALLUM FERGUSON 400000001452945619 HAC OCTOBER 38 404765     10 29OCT24 21:01</t>
  </si>
  <si>
    <t>EDINBURGH LEISURE 500000001446033067 1417539SEP2024 830608     10 25OCT24 23:11</t>
  </si>
  <si>
    <t>CURRIE KIRK 500000001446030464 HARMENYAC28OCT2024 800620     10 25OCT24 23:02</t>
  </si>
  <si>
    <t>APPIN SPORTS 200000001441111609 7R-MEDALS-INV11066 402044     10 24OCT24 23:20</t>
  </si>
  <si>
    <t>SCOTTISH ATHLETICS 400000001449984793 HARM INV 118481 831904     10 24OCT24 23:00</t>
  </si>
  <si>
    <t>SCOTTISH ATHLETICS 400000001449984102 HARM INV 117122 831904     10 24OCT24 22:58</t>
  </si>
  <si>
    <t>JAMES BADENOCH 400000001449982172 HARMENY REIMBURSE 804664     10 24OCT24 22:50</t>
  </si>
  <si>
    <t>SCOTTISH ATHLETICS 600000001444872578 HARM INV 118181 831904     10 24OCT24 22:44</t>
  </si>
  <si>
    <t>SCOTTISH ATHLETICS 300000001448550894 HARM INV 118180 831904     10 24OCT24 22:43</t>
  </si>
  <si>
    <t>BIGDUG LIMITED CD 2927</t>
  </si>
  <si>
    <t>ALLAN HARDIE 400000001447178008 HAR REIMBURSEMENT 834100     10 19OCT24 12:28</t>
  </si>
  <si>
    <t>SCOTTISH ATHLETICS 600000001440719388 HARM INV 117575 831904     10 17OCT24 01:30</t>
  </si>
  <si>
    <t>SCOTTISH ATHLETICS 500000001441021562 HARM INV 117660 831904     10 17OCT24 01:29</t>
  </si>
  <si>
    <t>SCOTTISH ATHLETICS 100000001431767022 HARM INV 118071 831904     10 17OCT24 01:28</t>
  </si>
  <si>
    <t>AMZNMktplace*T328K CD 2927</t>
  </si>
  <si>
    <t>AMZNMktplace*TQ0N9 CD 2927</t>
  </si>
  <si>
    <t>WWW SCOTTISHATHLET CD 2927    13OCT24</t>
  </si>
  <si>
    <t>PHIL BUCKLEY 200000001432664427 50/50 PRIZE 089249     10 08OCT24 22:31</t>
  </si>
  <si>
    <t>SAIL 400000001441152146 HARMENY AC 809128     10 08OCT24 09:34</t>
  </si>
  <si>
    <t>SP START FITNESS CD 5922</t>
  </si>
  <si>
    <t>SAIL 600000001434704820 HARMENY AC 809128     10 05OCT24 15:15</t>
  </si>
  <si>
    <t>SCOTTISH ATHLETICS 600000001433690248 HARM INV 117224 831904     10 03OCT24 23:18</t>
  </si>
  <si>
    <t>SCOTTISH ATHLETICS 600000001433690075 HARM INV 117223 831904     10 03OCT24 23:17</t>
  </si>
  <si>
    <t>SCOTTISH ATHLETICS 500000001433410915 HARM INV 116229 831904     10 02OCT24 23:19</t>
  </si>
  <si>
    <t>SCOTTISH ATHLETICS 200000001429339361 HARM INV 116220 831904     10 02OCT24 23:18</t>
  </si>
  <si>
    <t>EUAN LAIRD 400000001438214093 HARMENY INV 03 401194     10 02OCT24 23:04</t>
  </si>
  <si>
    <t>JOE MELTON 300000001435348273 HARMENY 50/50 404763     10 30SEP24 23:12</t>
  </si>
  <si>
    <t>CALLUM FERGUSON 400000001434395804 HAC SEPTEMBER 37 404765     10 27SEP24 12:03</t>
  </si>
  <si>
    <t>SCOTTISH ATHLETICS 400000001432230990 HARM INV 115941 831904     10 24SEP24 00:29</t>
  </si>
  <si>
    <t>SCOTTISH ATHLETICS 600000001427110973 HARM INV 115660 831904     10 24SEP24 00:28</t>
  </si>
  <si>
    <t>SCOTTISH ATHLETICS 100000001418193192 HARM INV 114781 831904     10 24SEP24 00:26</t>
  </si>
  <si>
    <t>EAST DISTRICT XC 300000001430799618 HARMENY AC SUBS 800273     10 24SEP24 00:02</t>
  </si>
  <si>
    <t>GOLF FIT LTD 200000001423347091 HAC INV-0214 202923     10 23SEP24 23:40</t>
  </si>
  <si>
    <t>CHRISTOPHERHAWORTH 500000001424703517 WEB COSTS TO 2025 070246     10 18SEP24 22:01</t>
  </si>
  <si>
    <t>JULIE A MORGAN-JON 100000001413419014 HARMENY REFUND 110001     10 14SEP24 23:14</t>
  </si>
  <si>
    <t>WWW SCOTTISHATHLET CD 2927    14SEP24</t>
  </si>
  <si>
    <t>J F PRINGLE 100000001409947748 HAR HANDICAP RACE 831915     10 08SEP24 18:03</t>
  </si>
  <si>
    <t>EUAN LAIRD 600000001418164488 HARMENY INV 02 401194     10 06SEP24 23:11</t>
  </si>
  <si>
    <t>DANIEL MCGUIRE 500000001418479765 HARMENY INV 3 831825     10 06SEP24 23:05</t>
  </si>
  <si>
    <t>ALLAN HARDIE 200000001414390801 HAR REIMBURSEMENT 834100     10 06SEP24 22:55</t>
  </si>
  <si>
    <t>AMZNMktplace*LI98R CD 2927</t>
  </si>
  <si>
    <t>LOVEADMIN NSC1089496415</t>
  </si>
  <si>
    <t>LOVEADMIN NSC0504417607</t>
  </si>
  <si>
    <t>LOVEADMIN NSC1315065847</t>
  </si>
  <si>
    <t>LOVEADMIN NSC0864705561</t>
  </si>
  <si>
    <t>LOVEADMIN NSC0188681061</t>
  </si>
  <si>
    <t>LOVEADMIN NSC1058893321</t>
  </si>
  <si>
    <t>GAIL BURCHILL TATOO SALES P83EBIM1DS03A4HC8C 040004     10 19AUG25 10:25</t>
  </si>
  <si>
    <t>LOVEADMIN NSC0099293122</t>
  </si>
  <si>
    <t>LOVEADMIN NSC0823483752</t>
  </si>
  <si>
    <t>LOVEADMIN NSC2090275297</t>
  </si>
  <si>
    <t>LOVEADMIN NSC2014213545</t>
  </si>
  <si>
    <t>LOVEADMIN NSC0270584866</t>
  </si>
  <si>
    <t>LOVEADMIN NSC0407958736</t>
  </si>
  <si>
    <t>LOVEADMIN NSC0482466766</t>
  </si>
  <si>
    <t>LOVEADMIN NSC1024620476</t>
  </si>
  <si>
    <t>LOVEADMIN NSC1793573212</t>
  </si>
  <si>
    <t>LOVEADMIN NSC0311619229</t>
  </si>
  <si>
    <t>LOVEADMIN NSC0485823621</t>
  </si>
  <si>
    <t>LOVEADMIN NSC0358377749</t>
  </si>
  <si>
    <t>LOVEADMIN NSC2051427602</t>
  </si>
  <si>
    <t>LOVEADMIN NSC0132066782</t>
  </si>
  <si>
    <t>LOVEADMIN NSC1475608109</t>
  </si>
  <si>
    <t>LOVEADMIN NSC0473729935</t>
  </si>
  <si>
    <t>LOVEADMIN NSC1721811056</t>
  </si>
  <si>
    <t>LOVEADMIN NSC0276003790</t>
  </si>
  <si>
    <t>LOVEADMIN NSC2052147406</t>
  </si>
  <si>
    <t>LOVEADMIN NSC1757375778</t>
  </si>
  <si>
    <t>LOVEADMIN NSC0276780236</t>
  </si>
  <si>
    <t>FOUNDATION SCOTLAN FOUNDATION SCOTLAN 13013123788347000R 830608     40 21JUL25 01:37</t>
  </si>
  <si>
    <t>LOVEADMIN NSC1224160976</t>
  </si>
  <si>
    <t>HARMENY ATHLETIC C 801742 10281163 20JUL25</t>
  </si>
  <si>
    <t>LOVEADMIN NSC1610794266</t>
  </si>
  <si>
    <t>LOVEADMIN NSC0720058745</t>
  </si>
  <si>
    <t>LOVEADMIN NSC0026120941</t>
  </si>
  <si>
    <t>LOVEADMIN NSC1915136003</t>
  </si>
  <si>
    <t>LOVEADMIN NSC1484256390</t>
  </si>
  <si>
    <t>LOVEADMIN NSC1543541722</t>
  </si>
  <si>
    <t>LOVEADMIN NSC2016417996</t>
  </si>
  <si>
    <t>LOVEADMIN NSC1887167636</t>
  </si>
  <si>
    <t>LOVEADMIN NSC2052339512</t>
  </si>
  <si>
    <t>LOVEADMIN NSC0776212557</t>
  </si>
  <si>
    <t>LOVEADMIN NSC1301793222</t>
  </si>
  <si>
    <t>LOVEADMIN NSC0055026168</t>
  </si>
  <si>
    <t>LOVEADMIN NSC0032956604</t>
  </si>
  <si>
    <t>LOVEADMIN NSC1500702859</t>
  </si>
  <si>
    <t>CITIBANK IRE FIN S CHARITABLE GIVING</t>
  </si>
  <si>
    <t>LOVEADMIN NSC0076762436</t>
  </si>
  <si>
    <t>LOVEADMIN NSC0927102657</t>
  </si>
  <si>
    <t>LOVEADMIN NSC0991056274</t>
  </si>
  <si>
    <t>LOVEADMIN NSC0356627873</t>
  </si>
  <si>
    <t>LOVEADMIN NSC1456251062</t>
  </si>
  <si>
    <t>LOVEADMIN NSC0687605887</t>
  </si>
  <si>
    <t>LOVEADMIN NSC1665002567</t>
  </si>
  <si>
    <t>LOVEADMIN NSC0045473250</t>
  </si>
  <si>
    <t>LOVEADMIN NSC0266466968</t>
  </si>
  <si>
    <t>LOVEADMIN NSC0692800013</t>
  </si>
  <si>
    <t>LOVEADMIN NSC0092341925</t>
  </si>
  <si>
    <t>LOVEADMIN NSC1111966665</t>
  </si>
  <si>
    <t>LOVEADMIN NSC0994094680</t>
  </si>
  <si>
    <t>LOVEADMIN NSC1252648573</t>
  </si>
  <si>
    <t>LOVEADMIN NSC1707422291</t>
  </si>
  <si>
    <t>LOVEADMIN NSC0878476511</t>
  </si>
  <si>
    <t>LOVEADMIN NSC1959290973</t>
  </si>
  <si>
    <t>LOVEADMIN NSC0370309204</t>
  </si>
  <si>
    <t>LOVEADMIN NSC1975916934</t>
  </si>
  <si>
    <t>LOVEADMIN NSC1711027834</t>
  </si>
  <si>
    <t>LOVEADMIN NSC1602466567</t>
  </si>
  <si>
    <t>LOVEADMIN NSC1023616072</t>
  </si>
  <si>
    <t>LOVEADMIN NSC1394467168</t>
  </si>
  <si>
    <t>LOVEADMIN NSC0949810327</t>
  </si>
  <si>
    <t>LOVEADMIN NSC1555807109</t>
  </si>
  <si>
    <t>LOVEADMIN NSC0872827284</t>
  </si>
  <si>
    <t>LOVEADMIN NSC0836062314</t>
  </si>
  <si>
    <t>LOVEADMIN NSC1575890042</t>
  </si>
  <si>
    <t>LOVEADMIN NSC0050805454</t>
  </si>
  <si>
    <t>LOVEADMIN NSC0210073469</t>
  </si>
  <si>
    <t>LOVEADMIN NSC1530941300</t>
  </si>
  <si>
    <t>LOVEADMIN NSC1198289850</t>
  </si>
  <si>
    <t>LOVEADMIN NSC0987875832</t>
  </si>
  <si>
    <t>LOVEADMIN NSC0050512818</t>
  </si>
  <si>
    <t>LOVEADMIN NSC0981780214</t>
  </si>
  <si>
    <t>LOVEADMIN NSC0818730100</t>
  </si>
  <si>
    <t>BANK OF SCOTLAND F BOS FOUNDATION 200000001550808792 801100     10 06MAY25 07:13</t>
  </si>
  <si>
    <t>LOVEADMIN NSC1184053469</t>
  </si>
  <si>
    <t>LOVEADMIN NSC1761372856</t>
  </si>
  <si>
    <t>LOVEADMIN NSC1732768083</t>
  </si>
  <si>
    <t>LOVEADMIN NSC0280704447</t>
  </si>
  <si>
    <t>LOVEADMIN NSC0341138360</t>
  </si>
  <si>
    <t>LOVEADMIN NSC0433680192</t>
  </si>
  <si>
    <t>LOVEADMIN NSC1988015114</t>
  </si>
  <si>
    <t>LOVEADMIN NSC0804901666</t>
  </si>
  <si>
    <t>LOVEADMIN NSC1630875031</t>
  </si>
  <si>
    <t>LOVEADMIN NSC0648882143</t>
  </si>
  <si>
    <t>LOVEADMIN NSC1116850910</t>
  </si>
  <si>
    <t>LOVEADMIN NSC0216931419</t>
  </si>
  <si>
    <t>LOVEADMIN NSC0530171334</t>
  </si>
  <si>
    <t>LOVEADMIN NSC1126562230</t>
  </si>
  <si>
    <t>LOVEADMIN NSC2001180636</t>
  </si>
  <si>
    <t>LOVEADMIN NSC1848288894</t>
  </si>
  <si>
    <t>LOVEADMIN NSC1261687664</t>
  </si>
  <si>
    <t>LOVEADMIN NSC1566111414</t>
  </si>
  <si>
    <t>LOVEADMIN NSC1323941671</t>
  </si>
  <si>
    <t>LOVEADMIN NSC1461951068</t>
  </si>
  <si>
    <t>LOVEADMIN NSC0227835654</t>
  </si>
  <si>
    <t>LOVEADMIN NSC1479531628</t>
  </si>
  <si>
    <t>LOVEADMIN NSC0138794106</t>
  </si>
  <si>
    <t>LOVEADMIN NSC1184840318</t>
  </si>
  <si>
    <t>LOVEADMIN NSC1739480093</t>
  </si>
  <si>
    <t>LOVEADMIN NSC1793332627</t>
  </si>
  <si>
    <t>LOVEADMIN NSC0161004724</t>
  </si>
  <si>
    <t>LOVEADMIN NSC1336165096</t>
  </si>
  <si>
    <t>CORSTORPHINE AMATE VARIOUS EQUIPMENT 100000001518925099 802260     10 21MAR25 09:54</t>
  </si>
  <si>
    <t>LOVEADMIN NSC1158616024</t>
  </si>
  <si>
    <t>LOVEADMIN NSC1100971383</t>
  </si>
  <si>
    <t>LOVEADMIN NSC0692972428</t>
  </si>
  <si>
    <t>LOVEADMIN NSC1731144222</t>
  </si>
  <si>
    <t>LOVEADMIN NSC0087023907</t>
  </si>
  <si>
    <t>LOVEADMIN NSC1534465509</t>
  </si>
  <si>
    <t>LOVEADMIN NSC0903796725</t>
  </si>
  <si>
    <t>LOVEADMIN NSC1441472537</t>
  </si>
  <si>
    <t>LOVEADMIN NSC1336577823</t>
  </si>
  <si>
    <t>LOVEADMIN NSC0163590399</t>
  </si>
  <si>
    <t>LOVEADMIN NSC2044519959</t>
  </si>
  <si>
    <t>LOVEADMIN NSC0083194897</t>
  </si>
  <si>
    <t>LOVEADMIN NSC1553449617</t>
  </si>
  <si>
    <t>LOVEADMIN NSC0168425448</t>
  </si>
  <si>
    <t>LOVEADMIN NSC0716989637</t>
  </si>
  <si>
    <t>LOVEADMIN NSC1971929045</t>
  </si>
  <si>
    <t>C STEWART FROM CRAIG 500000001514888085 804888     10 26FEB25 16:21</t>
  </si>
  <si>
    <t>LOVEADMIN NSC0785222905</t>
  </si>
  <si>
    <t>LOVEADMIN NSC0877131013</t>
  </si>
  <si>
    <t>LOVEADMIN NSC1429825777</t>
  </si>
  <si>
    <t>LOVEADMIN NSC1074364260</t>
  </si>
  <si>
    <t>LOVEADMIN NSC0691996416</t>
  </si>
  <si>
    <t>LOVEADMIN NSC1390405345</t>
  </si>
  <si>
    <t>LOVEADMIN NSC1490673969</t>
  </si>
  <si>
    <t>LOVEADMIN NSC0054129909</t>
  </si>
  <si>
    <t>LOVEADMIN NSC0672431753</t>
  </si>
  <si>
    <t>LOVEADMIN NSC1522282063</t>
  </si>
  <si>
    <t>LOVEADMIN NSC0236901115</t>
  </si>
  <si>
    <t>S MACFARLANE 3 VESTS 500000001507138146 110916     10 11FEB25 21:25</t>
  </si>
  <si>
    <t>LOVEADMIN NSC1861272586</t>
  </si>
  <si>
    <t>LOVEADMIN NSC1043166988</t>
  </si>
  <si>
    <t>LOVEADMIN NSC1219701496</t>
  </si>
  <si>
    <t>LOVEADMIN NSC1935455252</t>
  </si>
  <si>
    <t>LOVEADMIN NSC1919664567</t>
  </si>
  <si>
    <t>LOVEADMIN NSC2072149748</t>
  </si>
  <si>
    <t>LOVEADMIN NSC1579100937</t>
  </si>
  <si>
    <t>LOVEADMIN NSC0681770587</t>
  </si>
  <si>
    <t>LOVEADMIN NSC0931635299</t>
  </si>
  <si>
    <t>LOVEADMIN NSC2111896356</t>
  </si>
  <si>
    <t>LOVEADMIN NSC1975702554</t>
  </si>
  <si>
    <t>LOVEADMIN NSC0880957978</t>
  </si>
  <si>
    <t>EASTERN DISTRICT C EAST LEAGUE 600000001496432961 800273     10 24JAN25 17:27</t>
  </si>
  <si>
    <t>LOVEADMIN NSC1401709319</t>
  </si>
  <si>
    <t>LOVEADMIN NSC0671020540</t>
  </si>
  <si>
    <t>LOVEADMIN NSC0009943342</t>
  </si>
  <si>
    <t>LOVEADMIN NSC0829323151</t>
  </si>
  <si>
    <t>LOVEADMIN NSC1135021279</t>
  </si>
  <si>
    <t>LOVEADMIN NSC1951319930</t>
  </si>
  <si>
    <t>LOVEADMIN NSC0842255278</t>
  </si>
  <si>
    <t>LOVEADMIN NSC0522540401</t>
  </si>
  <si>
    <t>JUSTGIVING 4247824 HARMENY AT 7847717291514137CN 165050     40 14JAN25 15:19</t>
  </si>
  <si>
    <t>LOVEADMIN NSC2108552468</t>
  </si>
  <si>
    <t>LOVEADMIN NSC0188329823</t>
  </si>
  <si>
    <t>LOVEADMIN NSC0345400185</t>
  </si>
  <si>
    <t>LOVEADMIN NSC1486631212</t>
  </si>
  <si>
    <t>LOVEADMIN NSC0283531718</t>
  </si>
  <si>
    <t>LOVEADMIN NSC0563020243</t>
  </si>
  <si>
    <t>LOVEADMIN NSC1459677571</t>
  </si>
  <si>
    <t>LOVEADMIN NSC0533338820</t>
  </si>
  <si>
    <t>LOVEADMIN NSC0531461111</t>
  </si>
  <si>
    <t>LOVEADMIN NSC0910910993</t>
  </si>
  <si>
    <t>LOVEADMIN NSC1562572918</t>
  </si>
  <si>
    <t>LOVEADMIN NSC1829797203</t>
  </si>
  <si>
    <t>LOVEADMIN NSC0462868813</t>
  </si>
  <si>
    <t>LOVEADMIN NSC0400984057</t>
  </si>
  <si>
    <t>S ROSS SPIKES 400000001483066137 801120     10 20DEC24 10:48</t>
  </si>
  <si>
    <t>LOVEADMIN NSC1972274489</t>
  </si>
  <si>
    <t>LOVEADMIN NSC1900546805</t>
  </si>
  <si>
    <t>L HOLDEN HOLDEN SPIKES 200000001472873370 800724     10 18DEC24 12:14</t>
  </si>
  <si>
    <t>LOVEADMIN NSC0108705506</t>
  </si>
  <si>
    <t>LOVEADMIN NSC0901066761</t>
  </si>
  <si>
    <t>S ROSS TATTOOS 300000001479074894 801120     10 16DEC24 09:28</t>
  </si>
  <si>
    <t>LOVEADMIN NSC0229483520</t>
  </si>
  <si>
    <t>LOVEADMIN NSC1641235255</t>
  </si>
  <si>
    <t>LOVEADMIN NSC0236757873</t>
  </si>
  <si>
    <t>LOVEADMIN NSC1383046689</t>
  </si>
  <si>
    <t>LOVEADMIN NSC1405427836</t>
  </si>
  <si>
    <t>LOVEADMIN NSC1420973117</t>
  </si>
  <si>
    <t>LOVEADMIN NSC0985362377</t>
  </si>
  <si>
    <t>LOVEADMIN NSC1106808013</t>
  </si>
  <si>
    <t>LOVEADMIN NSC2116367996</t>
  </si>
  <si>
    <t>LOVEADMIN NSC0141374919</t>
  </si>
  <si>
    <t>JUSTGIVING 4120024 HARMENY AT 0203265561412047CN 165050     40 02DEC24 14:16</t>
  </si>
  <si>
    <t>LOVEADMIN NSC0094576123</t>
  </si>
  <si>
    <t>MCCARTHY RORY RORYOWES FP24336O14647939 070246     10 01DEC24 20:12</t>
  </si>
  <si>
    <t>LOVEADMIN NSC1108441393</t>
  </si>
  <si>
    <t>LOVEADMIN NSC0029615235</t>
  </si>
  <si>
    <t>LOVEADMIN NSC1731507915</t>
  </si>
  <si>
    <t>C STEWART FROM CRAIG 600000001463224376 804888     10 26NOV24 10:52</t>
  </si>
  <si>
    <t>LOVEADMIN NSC0264951948</t>
  </si>
  <si>
    <t>LOVEADMIN NSC0214346572</t>
  </si>
  <si>
    <t>LOVEADMIN NSC1022827598</t>
  </si>
  <si>
    <t>S ROSS TRACK 500000001461029177 801120     10 21NOV24 19:42</t>
  </si>
  <si>
    <t>LOVEADMIN NSC0698393268</t>
  </si>
  <si>
    <t>LOVEADMIN NSC0771404813</t>
  </si>
  <si>
    <t>LOVEADMIN NSC0128626327</t>
  </si>
  <si>
    <t>LOVEADMIN NSC0816435001</t>
  </si>
  <si>
    <t>LOVEADMIN NSC2064240330</t>
  </si>
  <si>
    <t>S ROSS TRACK 300000001460657663 801120     10 14NOV24 20:15</t>
  </si>
  <si>
    <t>LOVEADMIN NSC1407243736</t>
  </si>
  <si>
    <t>LOVEADMIN NSC0673747079</t>
  </si>
  <si>
    <t>LOVEADMIN NSC0126103559</t>
  </si>
  <si>
    <t>LOVEADMIN NSC1744263234</t>
  </si>
  <si>
    <t>S ROSS ERROR CORRECTION 100000001445943518 801120     10 10NOV24 19:53</t>
  </si>
  <si>
    <t>LOVEADMIN NSC0328922317</t>
  </si>
  <si>
    <t>LOVEADMIN NSC1005129794</t>
  </si>
  <si>
    <t>LOVEADMIN NSC1572153211</t>
  </si>
  <si>
    <t>S ROSS TRACK X1 500000001452421154 801120     10 05NOV24 18:21</t>
  </si>
  <si>
    <t>LOVEADMIN NSC0091508216</t>
  </si>
  <si>
    <t>LOVEADMIN NSC1877884842</t>
  </si>
  <si>
    <t>MCGUINNESS A&amp;PC AIDAN MCGUINNESS 447305012411201101 404759     10 02NOV24 11:42</t>
  </si>
  <si>
    <t>LOVEADMIN NSC1427766430</t>
  </si>
  <si>
    <t>LOVEADMIN NSC1508382971</t>
  </si>
  <si>
    <t>LOVEADMIN NSC0221399232</t>
  </si>
  <si>
    <t>LOVEADMIN NSC0781050539</t>
  </si>
  <si>
    <t>LOVEADMIN NSC1548704474</t>
  </si>
  <si>
    <t>LOVEADMIN NSC1108801729</t>
  </si>
  <si>
    <t>LOVEADMIN NSC1104124379</t>
  </si>
  <si>
    <t>LOVEADMIN NSC0830233565</t>
  </si>
  <si>
    <t>LOVEADMIN NSC1953600622</t>
  </si>
  <si>
    <t>LOVEADMIN NSC1131145577</t>
  </si>
  <si>
    <t>LOVEADMIN NSC0459584897</t>
  </si>
  <si>
    <t>LOVEADMIN NSC1553078050</t>
  </si>
  <si>
    <t>LOVEADMIN NSC0928385472</t>
  </si>
  <si>
    <t>LOVEADMIN NSC0008209270</t>
  </si>
  <si>
    <t>LOVEADMIN NSC1125181924</t>
  </si>
  <si>
    <t>LOVEADMIN NSC1197496644</t>
  </si>
  <si>
    <t>LOVEADMIN NSC0380766292</t>
  </si>
  <si>
    <t>LOVEADMIN NSC0035276477</t>
  </si>
  <si>
    <t>LOVEADMIN NSC1659335631</t>
  </si>
  <si>
    <t>LOVEADMIN NSC1712841622</t>
  </si>
  <si>
    <t>LOVEADMIN NSC0700129451</t>
  </si>
  <si>
    <t>LOVEADMIN NSC1220405393</t>
  </si>
  <si>
    <t>LOVEADMIN NSC2004679696</t>
  </si>
  <si>
    <t>LOVEADMIN NSC1238955724</t>
  </si>
  <si>
    <t>LOVEADMIN NSC0609746762</t>
  </si>
  <si>
    <t>LOVEADMIN NSC0989112330</t>
  </si>
  <si>
    <t>LOVEADMIN NSC0817554719</t>
  </si>
  <si>
    <t>S ROSS TRACK X 2 500000001427859782 801120     10 24SEP24 19:33</t>
  </si>
  <si>
    <t>LOVEADMIN NSC0021960438</t>
  </si>
  <si>
    <t>LOVEADMIN NSC1889419549</t>
  </si>
  <si>
    <t>LOVEADMIN NSC1752604145</t>
  </si>
  <si>
    <t>LOVEADMIN NSC0210907404</t>
  </si>
  <si>
    <t>LOVEADMIN NSC2063484400</t>
  </si>
  <si>
    <t>LOVEADMIN NSC1244679263</t>
  </si>
  <si>
    <t>LOVEADMIN NSC0853504317</t>
  </si>
  <si>
    <t>LOVEADMIN NSC1551983070</t>
  </si>
  <si>
    <t>LOVEADMIN NSC0861318438</t>
  </si>
  <si>
    <t>LOVEADMIN NSC0103861849</t>
  </si>
  <si>
    <t>LOVEADMIN NSC0090356943</t>
  </si>
  <si>
    <t>LOVEADMIN NSC0816618915</t>
  </si>
  <si>
    <t>LOVEADMIN NSC1800107444</t>
  </si>
  <si>
    <t>LOVEADMIN NSC0999743844</t>
  </si>
  <si>
    <t>LOVEADMIN NSC1358258540</t>
  </si>
  <si>
    <t>LOVEADMIN NSC1966719908</t>
  </si>
  <si>
    <t>LOVEADMIN NSC0893890213</t>
  </si>
  <si>
    <t>Transfer 2</t>
  </si>
  <si>
    <t>Refund</t>
  </si>
  <si>
    <t>SERVICE CHARGES REF : 461625826</t>
  </si>
  <si>
    <t>SERVICE CHARGES REF : 459322048</t>
  </si>
  <si>
    <t>SERVICE CHARGES REF : 456845936</t>
  </si>
  <si>
    <t>SERVICE CHARGES REF : 454430947</t>
  </si>
  <si>
    <t>SERVICE CHARGES REF : 451986474</t>
  </si>
  <si>
    <t>SERVICE CHARGES REF : 449581154</t>
  </si>
  <si>
    <t>TRANSFER - EX T/O WMTT S22103773-917</t>
  </si>
  <si>
    <t>ENTRYCENTRAL W20 RIGG RACE ENTR FO2505231100002590 090129     40 23MAY25 11:31</t>
  </si>
  <si>
    <t>TRANSFER WMTT S20583437-677</t>
  </si>
  <si>
    <t>ENTRYCENTRAL W19 RIGG RACE ENTR FO2505161100006767 090129     40 16MAY25 11:32</t>
  </si>
  <si>
    <t>ENTRYCENTRAL W18 RIGG RACE ENTR FO2505091100006301 090129     40 09MAY25 11:32</t>
  </si>
  <si>
    <t>ENTRYCENTRAL W17 RIGG RACE ENTR FO2505021100007331 090129     40 02MAY25 11:32</t>
  </si>
  <si>
    <t>ENTRYCENTRAL W16 RIGG RACE ENTR FO2504251100003275 090129     40 25APR25 11:31</t>
  </si>
  <si>
    <t>ENTRYCENTRAL W15 RIGG RACE ENTR FO2504171100006769 090129     40 17APR25 11:33</t>
  </si>
  <si>
    <t>ENTRYCENTRAL W14 RIGG RACE ENTR FO2504111100002205 090129     40 11APR25 11:31</t>
  </si>
  <si>
    <t>ENTRYCENTRAL W45 FO2411151100006430 090129     40 15NOV24 11:32</t>
  </si>
  <si>
    <t>ENTRYCENTRAL W44 FO2411081100002519 090129     40 08NOV24 11:31</t>
  </si>
  <si>
    <t>00465023</t>
  </si>
  <si>
    <t>GUTHRIE WILLIAM W K GUTHRIE FP25240O40364652 070116     30 29AUG25 00:53</t>
  </si>
  <si>
    <t>BENNETT MRS L M 43013011680043000R 831915     30 11AUG25 01:30</t>
  </si>
  <si>
    <t>PEARSON MRS 51023030125407000R 831915     30 08AUG25 02:35</t>
  </si>
  <si>
    <t>JACKSON JA/MRS M 06013225002859000R 831904     30 04AUG25 02:00</t>
  </si>
  <si>
    <t>CHRISTINA GRAHAM HUBX75DC1A7F73CC8A 090128     30 01AUG25 01:54</t>
  </si>
  <si>
    <t>GUTHRIE WILLIAM W K GUTHRIE FP25209O49316706 070116     30 29JUL25 00:17</t>
  </si>
  <si>
    <t>BENNETT MRS L M 61023038425226000R 831915     30 09JUL25 02:30</t>
  </si>
  <si>
    <t>PEARSON MRS 54023026957628000R 831915     30 08JUL25 02:34</t>
  </si>
  <si>
    <t>JACKSON JA/MRS M 28023127707340000R 831904     30 02JUL25 02:43</t>
  </si>
  <si>
    <t>CHRISTINA GRAHAM HUBX69CDF4C7AE8B14 090128     30 01JUL25 01:45</t>
  </si>
  <si>
    <t>GUTHRIE WILLIAM W K GUTHRIE FP25180O41964696 070116     30 30JUN25 00:16</t>
  </si>
  <si>
    <t>PEARSON MRS 62013013909882000R 831915     30 09JUN25 01:40</t>
  </si>
  <si>
    <t>BENNETT MRS L M 44013011880392000R 831915     30 09JUN25 01:30</t>
  </si>
  <si>
    <t>JACKSON JA/MRS M 56013517845702000R 831904     30 02JUN25 02:42</t>
  </si>
  <si>
    <t>CHRISTINA GRAHAM HUBX2F1CB9F517B71C 090128     30 02JUN25 02:05</t>
  </si>
  <si>
    <t>GUTHRIE WILLIAM W K GUTHRIE FP25148O50362629 070116     30 29MAY25 00:16</t>
  </si>
  <si>
    <t>BENNETT MRS L M 11023034512402000R 831915     30 09MAY25 02:34</t>
  </si>
  <si>
    <t>PEARSON MRS 63023022860949000R 831915     30 08MAY25 02:30</t>
  </si>
  <si>
    <t>JACKSON JA/MRS M 24023208909804000R 831904     30 02MAY25 02:47</t>
  </si>
  <si>
    <t>CHRISTINA GRAHAM HUBX42C611BB3BC12D 090128     30 01MAY25 02:05</t>
  </si>
  <si>
    <t>GUTHRIE WILLIAM W K GUTHRIE FP25118O41271108 070116     30 29APR25 00:15</t>
  </si>
  <si>
    <t>BENNETT MRS L M 03023029240346000R 831915     30 09APR25 02:31</t>
  </si>
  <si>
    <t>PEARSON MRS 10023027977839000R 831915     30 08APR25 02:33</t>
  </si>
  <si>
    <t>JACKSON JA/MRS M 30023119468291000R 831904     30 02APR25 02:40</t>
  </si>
  <si>
    <t>CHRISTINA GRAHAM HUBX1E55333909318F 090128     30 01APR25 01:46</t>
  </si>
  <si>
    <t>GUTHRIE WILLIAM W K GUTHRIE FP25089O55036309 070116     30 31MAR25 00:51</t>
  </si>
  <si>
    <t>BENNETT MRS L M 08013011074177000R 831915     30 10MAR25 01:44</t>
  </si>
  <si>
    <t>PEARSON MRS 10013012640204000R 831915     30 10MAR25 01:41</t>
  </si>
  <si>
    <t>CHRISTINA GRAHAM 00153425632HPHCCJK 090128     30 03MAR25 02:33</t>
  </si>
  <si>
    <t>JACKSON JA/MRS M 15013532837240000R 831904     30 03MAR25 02:21</t>
  </si>
  <si>
    <t>GUTHRIE WILLIAM W K GUTHRIE FP25058O47068338 070116     30 28FEB25 01:17</t>
  </si>
  <si>
    <t>BENNETT MRS L M 08013010607870000R 831915     30 10FEB25 01:39</t>
  </si>
  <si>
    <t>PEARSON MRS 45013012820404000R 831915     30 10FEB25 01:36</t>
  </si>
  <si>
    <t>CHRISTINA GRAHAM 00153425632HMMFTRG 090128     30 03FEB25 08:16</t>
  </si>
  <si>
    <t>JACKSON JA/MRS M 21013551119321000R 831904     30 03FEB25 07:55</t>
  </si>
  <si>
    <t>GUTHRIE WILLIAM W K GUTHRIE FP25028O58558287 070116     30 29JAN25 01:25</t>
  </si>
  <si>
    <t>BENNETT MRS L M 58023030665075000R 831915     30 09JAN25 02:30</t>
  </si>
  <si>
    <t>PEARSON MRS 31023021672543000R 831915     30 08JAN25 02:31</t>
  </si>
  <si>
    <t>CHRISTINA GRAHAM 00153425632HKMKSQX 090128     30 02JAN25 02:27</t>
  </si>
  <si>
    <t>JACKSON JA/MRS M 47013552080750000R 831904     30 02JAN25 02:18</t>
  </si>
  <si>
    <t>GUTHRIE WILLIAM W K GUTHRIE FP24364O50677252 070116     30 30DEC24 00:14</t>
  </si>
  <si>
    <t>PEARSON MRS 57013010460481000R 831915     30 09DEC24 01:34</t>
  </si>
  <si>
    <t>BENNETT MRS L M 11013009551347000R 831915     30 09DEC24 01:34</t>
  </si>
  <si>
    <t>CHRISTINA GRAHAM 00153425632HHPDDRQ 090128     30 02DEC24 03:37</t>
  </si>
  <si>
    <t>JACKSON JA/MRS M 53013540128614000R 831904     30 02DEC24 03:10</t>
  </si>
  <si>
    <t>GUTHRIE WILLIAM W K GUTHRIE FP24333O42572312 070116     30 29NOV24 01:00</t>
  </si>
  <si>
    <t>BENNETT MRS L M 23013012990885000R 831915     30 11NOV24 01:31</t>
  </si>
  <si>
    <t>PEARSON MRS 03023021498177000R 831915     30 08NOV24 02:30</t>
  </si>
  <si>
    <t>JACKSON JA/MRS M 28013204330953000R 831904     30 04NOV24 01:53</t>
  </si>
  <si>
    <t>CHRISTINA GRAHAM 00153425632HFPHWYZ 090128     30 01NOV24 02:23</t>
  </si>
  <si>
    <t>GUTHRIE WILLIAM W K GUTHRIE FP24302O52289884 070116     30 29OCT24 00:14</t>
  </si>
  <si>
    <t>BENNETT MRS L M 46023029433632000R 831915     30 09OCT24 02:33</t>
  </si>
  <si>
    <t>PEARSON MRS 61023022608328000R 831915     30 08OCT24 02:30</t>
  </si>
  <si>
    <t>JACKSON JA/MRS M 47023128050325000R 831904     30 02OCT24 02:34</t>
  </si>
  <si>
    <t>CHRISTINA GRAHAM 00153425632HCQNRTZ 090128     30 01OCT24 02:14</t>
  </si>
  <si>
    <t>GUTHRIE WILLIAM W K GUTHRIE FP24273O46564467 070116     30 30SEP24 00:17</t>
  </si>
  <si>
    <t>PEARSON MRS 24013013770169000R 831915     30 09SEP24 01:44</t>
  </si>
  <si>
    <t>BENNETT MRS L M 58013012523791000R 831915     30 09SEP24 01:38</t>
  </si>
  <si>
    <t>CHRISTINA GRAHAM 00153425632GZVRBQK 090128     30 02SEP24 02:44</t>
  </si>
  <si>
    <t>JACKSON JA/MRS M 55013555392490000R 831904     30 02SEP24 01:50</t>
  </si>
  <si>
    <t>Cash at Bank and in Hand 31/8/25</t>
  </si>
  <si>
    <t>Surplus/deficit 2025</t>
  </si>
  <si>
    <t>Closing 2025 balance</t>
  </si>
  <si>
    <t>Opening</t>
  </si>
  <si>
    <t xml:space="preserve">HARMENY ATHLETIC C 801742 00345140 20JUL25 </t>
  </si>
  <si>
    <t xml:space="preserve">HARMENY ATHLETIC C 801742 00345140 15FEB25 </t>
  </si>
  <si>
    <t>95 Day Notice</t>
  </si>
  <si>
    <t>Balerno Childrens Gala</t>
  </si>
  <si>
    <t>Edinburgh Council</t>
  </si>
  <si>
    <t>Friends of the Pentlands</t>
  </si>
  <si>
    <t>Youth Vision</t>
  </si>
  <si>
    <t>Financial support</t>
  </si>
  <si>
    <t>Institutional</t>
  </si>
  <si>
    <t>Individual</t>
  </si>
  <si>
    <t>PENTLAND COMMUNITY</t>
  </si>
  <si>
    <t>Treasurer: CHI HIN 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</si>
</sst>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quot;£&quot;#,##0.00"/>
    <numFmt numFmtId="166" formatCode="#,##0.00;\(#,##0.00\);\-"/>
    <numFmt numFmtId="167" formatCode="* #,##0_-;\(* #,##0\)_-;_-* &quot;-&quot;??_-;_-@_-"/>
    <numFmt numFmtId="168" formatCode="[$-F800]dddd\,\ mmmm\ dd\,\ yyyy"/>
    <numFmt numFmtId="169" formatCode="_-* #,##0_-;\-* #,##0_-;_-* &quot;-&quot;??_-;_-@_-"/>
    <numFmt numFmtId="170" formatCode="dd/mm/yyyy;@"/>
    <numFmt numFmtId="171" formatCode="[$-809]dd\ mmmm\ yyyy;@"/>
    <numFmt numFmtId="172" formatCode="#,##0.0"/>
    <numFmt numFmtId="173" formatCode="_-[$£-809]* #,##0.00_-;\-[$£-809]* #,##0.00_-;_-[$£-809]* &quot;-&quot;??_-;_-@_-"/>
    <numFmt numFmtId="174" formatCode="_-* #,##0.0000000000_-;\-* #,##0.0000000000_-;_-* &quot;-&quot;_-;_-@_-"/>
    <numFmt numFmtId="175" formatCode="_-* #,##0.0_-;\-* #,##0.0_-;_-* &quot;-&quot;?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b/>
      <sz val="12"/>
      <name val="Arial"/>
      <family val="2"/>
    </font>
    <font>
      <b/>
      <sz val="11"/>
      <name val="Arial"/>
      <family val="2"/>
    </font>
    <font>
      <b/>
      <i/>
      <sz val="11"/>
      <name val="Arial"/>
      <family val="2"/>
    </font>
    <font>
      <sz val="11"/>
      <name val="Arial"/>
      <family val="2"/>
    </font>
    <font>
      <sz val="10"/>
      <color indexed="10"/>
      <name val="Arial"/>
      <family val="2"/>
    </font>
    <font>
      <sz val="10"/>
      <name val="Arial"/>
      <family val="2"/>
    </font>
    <font>
      <b/>
      <sz val="11"/>
      <color theme="1"/>
      <name val="Calibri"/>
      <family val="2"/>
      <scheme val="minor"/>
    </font>
    <font>
      <sz val="10"/>
      <name val="Arial"/>
      <family val="2"/>
    </font>
    <font>
      <b/>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8"/>
      <name val="Arial"/>
      <family val="2"/>
    </font>
    <font>
      <b/>
      <i/>
      <sz val="12"/>
      <name val="Arial"/>
      <family val="2"/>
    </font>
    <font>
      <sz val="9"/>
      <name val="Arial"/>
      <family val="2"/>
    </font>
    <font>
      <b/>
      <sz val="8"/>
      <color indexed="12"/>
      <name val="Arial"/>
      <family val="2"/>
    </font>
    <font>
      <b/>
      <sz val="8"/>
      <name val="Arial"/>
      <family val="2"/>
    </font>
    <font>
      <b/>
      <sz val="9"/>
      <name val="Arial"/>
      <family val="2"/>
    </font>
    <font>
      <b/>
      <sz val="11"/>
      <color indexed="55"/>
      <name val="Arial"/>
      <family val="2"/>
    </font>
    <font>
      <b/>
      <sz val="16"/>
      <name val="Arial"/>
      <family val="2"/>
    </font>
    <font>
      <b/>
      <sz val="16"/>
      <color indexed="9"/>
      <name val="Arial"/>
      <family val="2"/>
    </font>
    <font>
      <b/>
      <i/>
      <sz val="10"/>
      <name val="Arial"/>
      <family val="2"/>
    </font>
    <font>
      <sz val="10"/>
      <color indexed="22"/>
      <name val="Arial"/>
      <family val="2"/>
    </font>
    <font>
      <b/>
      <sz val="10"/>
      <color indexed="22"/>
      <name val="Arial"/>
      <family val="2"/>
    </font>
    <font>
      <b/>
      <sz val="18"/>
      <name val="Arial"/>
      <family val="2"/>
    </font>
    <font>
      <sz val="10"/>
      <color indexed="23"/>
      <name val="Arial"/>
      <family val="2"/>
    </font>
    <font>
      <b/>
      <sz val="10"/>
      <color indexed="11"/>
      <name val="Arial"/>
      <family val="2"/>
    </font>
    <font>
      <sz val="12"/>
      <name val="Arial"/>
      <family val="2"/>
    </font>
    <font>
      <i/>
      <sz val="10"/>
      <name val="Arial"/>
      <family val="2"/>
    </font>
    <font>
      <i/>
      <sz val="9"/>
      <name val="Arial"/>
      <family val="2"/>
    </font>
    <font>
      <b/>
      <i/>
      <sz val="9"/>
      <name val="Arial"/>
      <family val="2"/>
    </font>
    <font>
      <b/>
      <sz val="11"/>
      <color indexed="23"/>
      <name val="Arial"/>
      <family val="2"/>
    </font>
    <font>
      <sz val="11"/>
      <color indexed="22"/>
      <name val="Arial"/>
      <family val="2"/>
    </font>
    <font>
      <sz val="9"/>
      <color indexed="22"/>
      <name val="Arial"/>
      <family val="2"/>
    </font>
    <font>
      <i/>
      <sz val="12"/>
      <name val="Arial"/>
      <family val="2"/>
    </font>
    <font>
      <b/>
      <sz val="9"/>
      <color indexed="22"/>
      <name val="Arial"/>
      <family val="2"/>
    </font>
    <font>
      <vertAlign val="superscript"/>
      <sz val="11"/>
      <name val="Arial"/>
      <family val="2"/>
    </font>
    <font>
      <sz val="10"/>
      <color rgb="FF323233"/>
      <name val="Inherit"/>
    </font>
    <font>
      <sz val="10"/>
      <color theme="1"/>
      <name val="Arial"/>
      <family val="2"/>
    </font>
    <font>
      <sz val="10"/>
      <color rgb="FFFF0000"/>
      <name val="Arial"/>
      <family val="2"/>
    </font>
    <font>
      <sz val="18"/>
      <color theme="3"/>
      <name val="Cambria"/>
      <family val="2"/>
      <scheme val="major"/>
    </font>
    <font>
      <sz val="11"/>
      <color rgb="FF9C5700"/>
      <name val="Calibri"/>
      <family val="2"/>
      <scheme val="minor"/>
    </font>
    <font>
      <b/>
      <u/>
      <sz val="10"/>
      <name val="Arial"/>
      <family val="2"/>
    </font>
    <font>
      <b/>
      <i/>
      <sz val="10"/>
      <name val="Arial"/>
      <family val="2"/>
      <charset val="1"/>
    </font>
    <font>
      <b/>
      <i/>
      <sz val="11"/>
      <name val="Arial"/>
      <family val="2"/>
      <charset val="1"/>
    </font>
    <font>
      <sz val="11"/>
      <name val="Arial"/>
      <family val="2"/>
      <charset val="1"/>
    </font>
    <font>
      <sz val="10"/>
      <color theme="1"/>
      <name val="Calibri"/>
      <family val="2"/>
      <scheme val="minor"/>
    </font>
    <font>
      <u/>
      <sz val="10"/>
      <color theme="10"/>
      <name val="Arial"/>
    </font>
    <font>
      <sz val="10"/>
      <name val="Arial"/>
      <family val="2"/>
      <charset val="1"/>
    </font>
    <font>
      <sz val="9"/>
      <color indexed="81"/>
      <name val="Tahoma"/>
      <family val="2"/>
    </font>
    <font>
      <b/>
      <sz val="9"/>
      <color indexed="81"/>
      <name val="Tahoma"/>
      <family val="2"/>
    </font>
    <font>
      <b/>
      <u/>
      <sz val="20"/>
      <name val="Arial"/>
      <family val="2"/>
    </font>
    <font>
      <u/>
      <sz val="10"/>
      <name val="Arial"/>
    </font>
    <font>
      <b/>
      <sz val="10"/>
      <color rgb="FFFF0000"/>
      <name val="Arial"/>
      <family val="2"/>
    </font>
    <font>
      <i/>
      <sz val="10"/>
      <color theme="0" tint="-0.249977111117893"/>
      <name val="Arial"/>
      <family val="2"/>
    </font>
    <font>
      <sz val="20"/>
      <name val="Arial"/>
      <family val="2"/>
    </font>
  </fonts>
  <fills count="4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indexed="41"/>
        <bgColor indexed="64"/>
      </patternFill>
    </fill>
    <fill>
      <patternFill patternType="solid">
        <fgColor indexed="8"/>
        <bgColor indexed="64"/>
      </patternFill>
    </fill>
    <fill>
      <patternFill patternType="solid">
        <fgColor rgb="FFFF0000"/>
        <bgColor indexed="64"/>
      </patternFill>
    </fill>
    <fill>
      <patternFill patternType="solid">
        <fgColor rgb="FFFFFF00"/>
        <bgColor rgb="FFFFC000"/>
      </patternFill>
    </fill>
    <fill>
      <patternFill patternType="solid">
        <fgColor rgb="FFFFFF00"/>
        <bgColor rgb="FFFAC090"/>
      </patternFill>
    </fill>
    <fill>
      <patternFill patternType="solid">
        <fgColor theme="0" tint="-0.14999847407452621"/>
        <bgColor indexed="64"/>
      </patternFill>
    </fill>
    <fill>
      <patternFill patternType="solid">
        <fgColor rgb="FF92D050"/>
        <bgColor indexed="64"/>
      </patternFill>
    </fill>
  </fills>
  <borders count="52">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double">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style="thick">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double">
        <color indexed="64"/>
      </bottom>
      <diagonal/>
    </border>
    <border>
      <left style="thin">
        <color rgb="FF000000"/>
      </left>
      <right style="thin">
        <color rgb="FF000000"/>
      </right>
      <top/>
      <bottom/>
      <diagonal/>
    </border>
    <border>
      <left/>
      <right/>
      <top/>
      <bottom style="double">
        <color indexed="64"/>
      </bottom>
      <diagonal/>
    </border>
  </borders>
  <cellStyleXfs count="575">
    <xf numFmtId="0" fontId="0" fillId="0" borderId="0"/>
    <xf numFmtId="164" fontId="30" fillId="0" borderId="0" applyFont="0" applyFill="0" applyBorder="0" applyAlignment="0" applyProtection="0"/>
    <xf numFmtId="0" fontId="32" fillId="0" borderId="0" applyNumberFormat="0" applyFill="0" applyBorder="0" applyAlignment="0" applyProtection="0"/>
    <xf numFmtId="0" fontId="33" fillId="0" borderId="16" applyNumberFormat="0" applyFill="0" applyAlignment="0" applyProtection="0"/>
    <xf numFmtId="0" fontId="34" fillId="0" borderId="17" applyNumberFormat="0" applyFill="0" applyAlignment="0" applyProtection="0"/>
    <xf numFmtId="0" fontId="35" fillId="0" borderId="18" applyNumberFormat="0" applyFill="0" applyAlignment="0" applyProtection="0"/>
    <xf numFmtId="0" fontId="35" fillId="0" borderId="0" applyNumberFormat="0" applyFill="0" applyBorder="0" applyAlignment="0" applyProtection="0"/>
    <xf numFmtId="0" fontId="36" fillId="4" borderId="0" applyNumberFormat="0" applyBorder="0" applyAlignment="0" applyProtection="0"/>
    <xf numFmtId="0" fontId="37" fillId="5" borderId="0" applyNumberFormat="0" applyBorder="0" applyAlignment="0" applyProtection="0"/>
    <xf numFmtId="0" fontId="38" fillId="6" borderId="0" applyNumberFormat="0" applyBorder="0" applyAlignment="0" applyProtection="0"/>
    <xf numFmtId="0" fontId="39" fillId="7" borderId="19" applyNumberFormat="0" applyAlignment="0" applyProtection="0"/>
    <xf numFmtId="0" fontId="40" fillId="8" borderId="20" applyNumberFormat="0" applyAlignment="0" applyProtection="0"/>
    <xf numFmtId="0" fontId="41" fillId="8" borderId="19" applyNumberFormat="0" applyAlignment="0" applyProtection="0"/>
    <xf numFmtId="0" fontId="42" fillId="0" borderId="21" applyNumberFormat="0" applyFill="0" applyAlignment="0" applyProtection="0"/>
    <xf numFmtId="0" fontId="43" fillId="9" borderId="2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29" fillId="0" borderId="24" applyNumberFormat="0" applyFill="0" applyAlignment="0" applyProtection="0"/>
    <xf numFmtId="0" fontId="46"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46" fillId="34" borderId="0" applyNumberFormat="0" applyBorder="0" applyAlignment="0" applyProtection="0"/>
    <xf numFmtId="0" fontId="20" fillId="0" borderId="0"/>
    <xf numFmtId="0" fontId="20" fillId="10" borderId="23" applyNumberFormat="0" applyFont="0" applyAlignment="0" applyProtection="0"/>
    <xf numFmtId="0" fontId="19" fillId="0" borderId="0"/>
    <xf numFmtId="0" fontId="19" fillId="10" borderId="23" applyNumberFormat="0" applyFont="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164" fontId="47" fillId="0" borderId="0" applyFont="0" applyFill="0" applyBorder="0" applyAlignment="0" applyProtection="0"/>
    <xf numFmtId="9" fontId="47" fillId="0" borderId="0" applyFont="0" applyFill="0" applyBorder="0" applyAlignment="0" applyProtection="0"/>
    <xf numFmtId="0" fontId="18" fillId="0" borderId="0"/>
    <xf numFmtId="0" fontId="18" fillId="10" borderId="23" applyNumberFormat="0" applyFont="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43" fontId="47" fillId="0" borderId="0" applyFont="0" applyFill="0" applyBorder="0" applyAlignment="0" applyProtection="0"/>
    <xf numFmtId="0" fontId="17" fillId="0" borderId="0"/>
    <xf numFmtId="0" fontId="17" fillId="10" borderId="23" applyNumberFormat="0" applyFont="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6" fillId="0" borderId="0"/>
    <xf numFmtId="0" fontId="16" fillId="10" borderId="23" applyNumberFormat="0" applyFont="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28" fillId="0" borderId="0"/>
    <xf numFmtId="164" fontId="28" fillId="0" borderId="0" applyFont="0" applyFill="0" applyBorder="0" applyAlignment="0" applyProtection="0"/>
    <xf numFmtId="43" fontId="28" fillId="0" borderId="0" applyFont="0" applyFill="0" applyBorder="0" applyAlignment="0" applyProtection="0"/>
    <xf numFmtId="0" fontId="15" fillId="0" borderId="0"/>
    <xf numFmtId="0" fontId="15" fillId="10" borderId="23" applyNumberFormat="0" applyFont="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4" fillId="0" borderId="0"/>
    <xf numFmtId="0" fontId="76" fillId="0" borderId="0" applyNumberFormat="0" applyFill="0" applyBorder="0" applyAlignment="0" applyProtection="0"/>
    <xf numFmtId="0" fontId="77" fillId="6" borderId="0" applyNumberFormat="0" applyBorder="0" applyAlignment="0" applyProtection="0"/>
    <xf numFmtId="0" fontId="14" fillId="10" borderId="23" applyNumberFormat="0" applyFont="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0" borderId="23" applyNumberFormat="0" applyFont="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0" borderId="23" applyNumberFormat="0" applyFont="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0" borderId="23"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0" borderId="23"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0" borderId="23"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0" borderId="23"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0" borderId="0"/>
    <xf numFmtId="0" fontId="7" fillId="10" borderId="23" applyNumberFormat="0" applyFont="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43" fontId="28" fillId="0" borderId="0" applyFont="0" applyFill="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0" borderId="0"/>
    <xf numFmtId="0" fontId="7" fillId="10" borderId="23"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0" borderId="23"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0" borderId="23"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0" borderId="23"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83" fillId="0" borderId="0" applyNumberFormat="0" applyFill="0" applyBorder="0" applyAlignment="0" applyProtection="0"/>
    <xf numFmtId="0" fontId="3" fillId="0" borderId="0"/>
    <xf numFmtId="0" fontId="3" fillId="10" borderId="2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1" fillId="0" borderId="0"/>
    <xf numFmtId="43" fontId="1" fillId="0" borderId="0" applyFont="0" applyFill="0" applyBorder="0" applyAlignment="0" applyProtection="0"/>
  </cellStyleXfs>
  <cellXfs count="668">
    <xf numFmtId="0" fontId="0" fillId="0" borderId="0" xfId="0"/>
    <xf numFmtId="0" fontId="22" fillId="0" borderId="0" xfId="0" applyFont="1"/>
    <xf numFmtId="0" fontId="24" fillId="0" borderId="0" xfId="0" applyFont="1"/>
    <xf numFmtId="0" fontId="25" fillId="0" borderId="0" xfId="0" applyFont="1"/>
    <xf numFmtId="0" fontId="25" fillId="0" borderId="0" xfId="0" applyFont="1" applyAlignment="1">
      <alignment horizontal="center"/>
    </xf>
    <xf numFmtId="14" fontId="0" fillId="0" borderId="0" xfId="0" applyNumberFormat="1"/>
    <xf numFmtId="165" fontId="23" fillId="0" borderId="0" xfId="0" applyNumberFormat="1" applyFont="1"/>
    <xf numFmtId="165" fontId="25" fillId="0" borderId="0" xfId="0" applyNumberFormat="1" applyFont="1"/>
    <xf numFmtId="0" fontId="24" fillId="0" borderId="1" xfId="0" applyFont="1" applyBorder="1"/>
    <xf numFmtId="14" fontId="22" fillId="0" borderId="0" xfId="0" applyNumberFormat="1" applyFont="1"/>
    <xf numFmtId="14" fontId="25" fillId="0" borderId="0" xfId="0" applyNumberFormat="1" applyFont="1"/>
    <xf numFmtId="44" fontId="0" fillId="0" borderId="0" xfId="0" applyNumberFormat="1"/>
    <xf numFmtId="0" fontId="26" fillId="0" borderId="0" xfId="0" applyFont="1"/>
    <xf numFmtId="0" fontId="0" fillId="0" borderId="3" xfId="0" applyBorder="1"/>
    <xf numFmtId="44" fontId="0" fillId="0" borderId="4" xfId="0" applyNumberFormat="1" applyBorder="1"/>
    <xf numFmtId="0" fontId="0" fillId="0" borderId="5" xfId="0" applyBorder="1"/>
    <xf numFmtId="0" fontId="0" fillId="0" borderId="6" xfId="0" applyBorder="1"/>
    <xf numFmtId="0" fontId="25" fillId="0" borderId="3" xfId="0" applyFont="1" applyBorder="1"/>
    <xf numFmtId="44" fontId="0" fillId="0" borderId="6" xfId="0" applyNumberFormat="1" applyBorder="1"/>
    <xf numFmtId="44" fontId="0" fillId="0" borderId="7" xfId="0" applyNumberFormat="1" applyBorder="1"/>
    <xf numFmtId="165" fontId="24" fillId="0" borderId="0" xfId="0" applyNumberFormat="1" applyFont="1"/>
    <xf numFmtId="44" fontId="25" fillId="0" borderId="4" xfId="0" applyNumberFormat="1" applyFont="1" applyBorder="1" applyAlignment="1">
      <alignment horizontal="right"/>
    </xf>
    <xf numFmtId="0" fontId="24" fillId="0" borderId="3" xfId="0" applyFont="1" applyBorder="1"/>
    <xf numFmtId="166" fontId="24" fillId="0" borderId="1" xfId="0" applyNumberFormat="1" applyFont="1" applyBorder="1"/>
    <xf numFmtId="166" fontId="24" fillId="0" borderId="0" xfId="0" applyNumberFormat="1" applyFont="1"/>
    <xf numFmtId="166" fontId="24" fillId="0" borderId="0" xfId="0" applyNumberFormat="1" applyFont="1" applyAlignment="1">
      <alignment horizontal="right"/>
    </xf>
    <xf numFmtId="166" fontId="24" fillId="0" borderId="4" xfId="0" applyNumberFormat="1" applyFont="1" applyBorder="1" applyAlignment="1">
      <alignment horizontal="right"/>
    </xf>
    <xf numFmtId="44" fontId="24" fillId="0" borderId="0" xfId="0" applyNumberFormat="1" applyFont="1" applyAlignment="1">
      <alignment horizontal="right"/>
    </xf>
    <xf numFmtId="165" fontId="23" fillId="0" borderId="8" xfId="0" applyNumberFormat="1" applyFont="1" applyBorder="1"/>
    <xf numFmtId="0" fontId="0" fillId="0" borderId="9" xfId="0" applyBorder="1"/>
    <xf numFmtId="44" fontId="0" fillId="0" borderId="9" xfId="0" applyNumberFormat="1" applyBorder="1"/>
    <xf numFmtId="165" fontId="0" fillId="0" borderId="9" xfId="0" applyNumberFormat="1" applyBorder="1"/>
    <xf numFmtId="44" fontId="0" fillId="0" borderId="10" xfId="0" applyNumberFormat="1" applyBorder="1"/>
    <xf numFmtId="165" fontId="0" fillId="0" borderId="0" xfId="0" applyNumberFormat="1"/>
    <xf numFmtId="44" fontId="24" fillId="0" borderId="4" xfId="0" applyNumberFormat="1" applyFont="1" applyBorder="1" applyAlignment="1">
      <alignment horizontal="right"/>
    </xf>
    <xf numFmtId="44" fontId="27" fillId="0" borderId="0" xfId="0" applyNumberFormat="1" applyFont="1"/>
    <xf numFmtId="0" fontId="26" fillId="0" borderId="3" xfId="0" applyFont="1" applyBorder="1"/>
    <xf numFmtId="166" fontId="24" fillId="0" borderId="11" xfId="0" applyNumberFormat="1" applyFont="1" applyBorder="1"/>
    <xf numFmtId="165" fontId="28" fillId="0" borderId="0" xfId="0" applyNumberFormat="1" applyFont="1"/>
    <xf numFmtId="166" fontId="26" fillId="0" borderId="0" xfId="0" applyNumberFormat="1" applyFont="1"/>
    <xf numFmtId="166" fontId="26" fillId="0" borderId="4" xfId="0" applyNumberFormat="1" applyFont="1" applyBorder="1"/>
    <xf numFmtId="166" fontId="26" fillId="0" borderId="12" xfId="0" applyNumberFormat="1" applyFont="1" applyBorder="1"/>
    <xf numFmtId="164" fontId="0" fillId="0" borderId="0" xfId="1" applyFont="1"/>
    <xf numFmtId="4" fontId="0" fillId="0" borderId="0" xfId="0" applyNumberFormat="1"/>
    <xf numFmtId="0" fontId="21" fillId="0" borderId="0" xfId="0" applyFont="1"/>
    <xf numFmtId="0" fontId="28" fillId="0" borderId="0" xfId="0" applyFont="1"/>
    <xf numFmtId="0" fontId="29" fillId="0" borderId="0" xfId="0" applyFont="1"/>
    <xf numFmtId="165" fontId="25" fillId="0" borderId="0" xfId="0" applyNumberFormat="1" applyFont="1" applyAlignment="1">
      <alignment horizontal="center"/>
    </xf>
    <xf numFmtId="165" fontId="24" fillId="0" borderId="1" xfId="0" applyNumberFormat="1" applyFont="1" applyBorder="1"/>
    <xf numFmtId="17" fontId="0" fillId="0" borderId="0" xfId="0" applyNumberFormat="1"/>
    <xf numFmtId="14" fontId="24" fillId="0" borderId="1" xfId="0" applyNumberFormat="1" applyFont="1" applyBorder="1"/>
    <xf numFmtId="166" fontId="26" fillId="0" borderId="13" xfId="0" applyNumberFormat="1" applyFont="1" applyBorder="1"/>
    <xf numFmtId="0" fontId="26" fillId="0" borderId="5" xfId="0" applyFont="1" applyBorder="1"/>
    <xf numFmtId="0" fontId="26" fillId="0" borderId="6" xfId="0" applyFont="1" applyBorder="1"/>
    <xf numFmtId="166" fontId="26" fillId="0" borderId="6" xfId="0" applyNumberFormat="1" applyFont="1" applyBorder="1"/>
    <xf numFmtId="166" fontId="26" fillId="0" borderId="7" xfId="0" applyNumberFormat="1" applyFont="1" applyBorder="1"/>
    <xf numFmtId="0" fontId="57" fillId="0" borderId="0" xfId="0" applyFont="1"/>
    <xf numFmtId="166" fontId="0" fillId="0" borderId="0" xfId="0" applyNumberFormat="1"/>
    <xf numFmtId="166" fontId="25" fillId="0" borderId="0" xfId="0" applyNumberFormat="1" applyFont="1"/>
    <xf numFmtId="166" fontId="57" fillId="0" borderId="0" xfId="0" applyNumberFormat="1" applyFont="1"/>
    <xf numFmtId="0" fontId="26" fillId="0" borderId="8" xfId="0" applyFont="1" applyBorder="1"/>
    <xf numFmtId="0" fontId="26" fillId="0" borderId="9" xfId="0" applyFont="1" applyBorder="1"/>
    <xf numFmtId="166" fontId="26" fillId="0" borderId="9" xfId="0" applyNumberFormat="1" applyFont="1" applyBorder="1"/>
    <xf numFmtId="166" fontId="26" fillId="0" borderId="10" xfId="0" applyNumberFormat="1" applyFont="1" applyBorder="1"/>
    <xf numFmtId="0" fontId="0" fillId="0" borderId="8" xfId="0" applyBorder="1"/>
    <xf numFmtId="164" fontId="26" fillId="0" borderId="0" xfId="1" applyFont="1" applyBorder="1"/>
    <xf numFmtId="164" fontId="0" fillId="0" borderId="0" xfId="1" applyFont="1" applyBorder="1"/>
    <xf numFmtId="166" fontId="24" fillId="0" borderId="4" xfId="0" applyNumberFormat="1" applyFont="1" applyBorder="1"/>
    <xf numFmtId="0" fontId="28" fillId="0" borderId="3" xfId="0" applyFont="1" applyBorder="1"/>
    <xf numFmtId="4" fontId="73" fillId="0" borderId="0" xfId="0" applyNumberFormat="1" applyFont="1"/>
    <xf numFmtId="164" fontId="24" fillId="0" borderId="1" xfId="1" applyFont="1" applyFill="1" applyBorder="1"/>
    <xf numFmtId="164" fontId="24" fillId="0" borderId="2" xfId="1" applyFont="1" applyFill="1" applyBorder="1"/>
    <xf numFmtId="0" fontId="22" fillId="0" borderId="0" xfId="103" applyFont="1"/>
    <xf numFmtId="0" fontId="28" fillId="0" borderId="0" xfId="103"/>
    <xf numFmtId="44" fontId="28" fillId="0" borderId="0" xfId="103" applyNumberFormat="1"/>
    <xf numFmtId="165" fontId="28" fillId="0" borderId="0" xfId="103" applyNumberFormat="1"/>
    <xf numFmtId="165" fontId="23" fillId="0" borderId="8" xfId="103" applyNumberFormat="1" applyFont="1" applyBorder="1"/>
    <xf numFmtId="0" fontId="28" fillId="0" borderId="9" xfId="103" applyBorder="1"/>
    <xf numFmtId="44" fontId="28" fillId="0" borderId="9" xfId="103" applyNumberFormat="1" applyBorder="1"/>
    <xf numFmtId="0" fontId="28" fillId="0" borderId="3" xfId="103" applyBorder="1"/>
    <xf numFmtId="0" fontId="24" fillId="0" borderId="3" xfId="103" applyFont="1" applyBorder="1"/>
    <xf numFmtId="0" fontId="24" fillId="0" borderId="0" xfId="103" applyFont="1"/>
    <xf numFmtId="0" fontId="24" fillId="0" borderId="0" xfId="103" applyFont="1" applyAlignment="1">
      <alignment horizontal="right"/>
    </xf>
    <xf numFmtId="165" fontId="24" fillId="0" borderId="0" xfId="103" applyNumberFormat="1" applyFont="1"/>
    <xf numFmtId="0" fontId="25" fillId="0" borderId="3" xfId="103" applyFont="1" applyBorder="1"/>
    <xf numFmtId="0" fontId="25" fillId="0" borderId="0" xfId="103" applyFont="1"/>
    <xf numFmtId="164" fontId="28" fillId="0" borderId="0" xfId="104" applyFont="1" applyAlignment="1">
      <alignment horizontal="center"/>
    </xf>
    <xf numFmtId="165" fontId="25" fillId="0" borderId="0" xfId="103" applyNumberFormat="1" applyFont="1" applyAlignment="1">
      <alignment horizontal="right"/>
    </xf>
    <xf numFmtId="165" fontId="25" fillId="0" borderId="0" xfId="103" applyNumberFormat="1" applyFont="1" applyAlignment="1">
      <alignment horizontal="center"/>
    </xf>
    <xf numFmtId="0" fontId="26" fillId="0" borderId="3" xfId="103" applyFont="1" applyBorder="1"/>
    <xf numFmtId="0" fontId="26" fillId="0" borderId="0" xfId="103" applyFont="1"/>
    <xf numFmtId="164" fontId="26" fillId="0" borderId="0" xfId="104" applyFont="1" applyBorder="1"/>
    <xf numFmtId="164" fontId="21" fillId="0" borderId="0" xfId="104" applyFont="1"/>
    <xf numFmtId="166" fontId="26" fillId="0" borderId="0" xfId="103" applyNumberFormat="1" applyFont="1"/>
    <xf numFmtId="166" fontId="72" fillId="0" borderId="0" xfId="103" applyNumberFormat="1" applyFont="1"/>
    <xf numFmtId="166" fontId="24" fillId="0" borderId="2" xfId="103" applyNumberFormat="1" applyFont="1" applyBorder="1"/>
    <xf numFmtId="166" fontId="24" fillId="0" borderId="0" xfId="103" applyNumberFormat="1" applyFont="1"/>
    <xf numFmtId="0" fontId="26" fillId="35" borderId="0" xfId="103" applyFont="1" applyFill="1"/>
    <xf numFmtId="166" fontId="26" fillId="35" borderId="0" xfId="103" applyNumberFormat="1" applyFont="1" applyFill="1"/>
    <xf numFmtId="0" fontId="24" fillId="35" borderId="0" xfId="103" applyFont="1" applyFill="1" applyAlignment="1">
      <alignment horizontal="left"/>
    </xf>
    <xf numFmtId="166" fontId="24" fillId="35" borderId="0" xfId="103" applyNumberFormat="1" applyFont="1" applyFill="1"/>
    <xf numFmtId="166" fontId="24" fillId="0" borderId="1" xfId="103" applyNumberFormat="1" applyFont="1" applyBorder="1"/>
    <xf numFmtId="0" fontId="24" fillId="35" borderId="0" xfId="103" applyFont="1" applyFill="1"/>
    <xf numFmtId="4" fontId="24" fillId="35" borderId="0" xfId="103" applyNumberFormat="1" applyFont="1" applyFill="1"/>
    <xf numFmtId="0" fontId="26" fillId="0" borderId="5" xfId="103" applyFont="1" applyBorder="1"/>
    <xf numFmtId="0" fontId="26" fillId="0" borderId="6" xfId="103" applyFont="1" applyBorder="1"/>
    <xf numFmtId="166" fontId="26" fillId="0" borderId="6" xfId="103" applyNumberFormat="1" applyFont="1" applyBorder="1"/>
    <xf numFmtId="0" fontId="57" fillId="0" borderId="0" xfId="103" applyFont="1"/>
    <xf numFmtId="166" fontId="28" fillId="0" borderId="0" xfId="103" applyNumberFormat="1"/>
    <xf numFmtId="166" fontId="25" fillId="0" borderId="0" xfId="103" applyNumberFormat="1" applyFont="1"/>
    <xf numFmtId="166" fontId="57" fillId="0" borderId="0" xfId="103" applyNumberFormat="1" applyFont="1"/>
    <xf numFmtId="0" fontId="26" fillId="0" borderId="8" xfId="103" applyFont="1" applyBorder="1"/>
    <xf numFmtId="0" fontId="26" fillId="0" borderId="9" xfId="103" applyFont="1" applyBorder="1"/>
    <xf numFmtId="166" fontId="26" fillId="0" borderId="9" xfId="103" applyNumberFormat="1" applyFont="1" applyBorder="1"/>
    <xf numFmtId="0" fontId="21" fillId="0" borderId="0" xfId="103" applyFont="1"/>
    <xf numFmtId="166" fontId="24" fillId="0" borderId="0" xfId="103" applyNumberFormat="1" applyFont="1" applyAlignment="1">
      <alignment horizontal="right"/>
    </xf>
    <xf numFmtId="164" fontId="26" fillId="3" borderId="0" xfId="104" applyFont="1" applyFill="1" applyBorder="1"/>
    <xf numFmtId="0" fontId="28" fillId="0" borderId="5" xfId="103" applyBorder="1"/>
    <xf numFmtId="0" fontId="28" fillId="0" borderId="6" xfId="103" applyBorder="1"/>
    <xf numFmtId="44" fontId="28" fillId="0" borderId="6" xfId="103" applyNumberFormat="1" applyBorder="1"/>
    <xf numFmtId="0" fontId="28" fillId="0" borderId="8" xfId="103" applyBorder="1"/>
    <xf numFmtId="44" fontId="28" fillId="0" borderId="10" xfId="103" applyNumberFormat="1" applyBorder="1"/>
    <xf numFmtId="44" fontId="28" fillId="0" borderId="4" xfId="103" applyNumberFormat="1" applyBorder="1"/>
    <xf numFmtId="164" fontId="0" fillId="0" borderId="0" xfId="104" applyFont="1" applyBorder="1"/>
    <xf numFmtId="164" fontId="0" fillId="3" borderId="0" xfId="104" applyFont="1" applyFill="1" applyBorder="1"/>
    <xf numFmtId="44" fontId="28" fillId="0" borderId="7" xfId="103" applyNumberFormat="1" applyBorder="1"/>
    <xf numFmtId="43" fontId="28" fillId="0" borderId="0" xfId="103" applyNumberFormat="1"/>
    <xf numFmtId="0" fontId="28" fillId="0" borderId="0" xfId="103" applyProtection="1">
      <protection locked="0"/>
    </xf>
    <xf numFmtId="0" fontId="55" fillId="0" borderId="0" xfId="103" applyFont="1" applyAlignment="1" applyProtection="1">
      <alignment vertical="top" wrapText="1"/>
      <protection locked="0"/>
    </xf>
    <xf numFmtId="0" fontId="55" fillId="0" borderId="0" xfId="103" applyFont="1" applyAlignment="1" applyProtection="1">
      <alignment vertical="center" wrapText="1"/>
      <protection locked="0"/>
    </xf>
    <xf numFmtId="41" fontId="28" fillId="0" borderId="0" xfId="105" applyNumberFormat="1" applyFont="1" applyProtection="1">
      <protection locked="0"/>
    </xf>
    <xf numFmtId="0" fontId="56" fillId="37" borderId="0" xfId="103" applyFont="1" applyFill="1" applyProtection="1">
      <protection locked="0"/>
    </xf>
    <xf numFmtId="41" fontId="56" fillId="37" borderId="0" xfId="105" applyNumberFormat="1" applyFont="1" applyFill="1" applyBorder="1" applyAlignment="1" applyProtection="1">
      <protection locked="0"/>
    </xf>
    <xf numFmtId="0" fontId="55" fillId="37" borderId="0" xfId="103" applyFont="1" applyFill="1" applyProtection="1">
      <protection locked="0"/>
    </xf>
    <xf numFmtId="0" fontId="28" fillId="37" borderId="0" xfId="103" applyFill="1" applyProtection="1">
      <protection locked="0"/>
    </xf>
    <xf numFmtId="0" fontId="54" fillId="0" borderId="0" xfId="103" applyFont="1" applyAlignment="1" applyProtection="1">
      <alignment horizontal="center" vertical="center" wrapText="1"/>
      <protection locked="0"/>
    </xf>
    <xf numFmtId="41" fontId="24" fillId="0" borderId="0" xfId="105" applyNumberFormat="1" applyFont="1" applyAlignment="1" applyProtection="1">
      <alignment horizontal="center" vertical="center" wrapText="1"/>
      <protection locked="0"/>
    </xf>
    <xf numFmtId="0" fontId="24" fillId="0" borderId="0" xfId="103" applyFont="1" applyAlignment="1" applyProtection="1">
      <alignment wrapText="1"/>
      <protection locked="0"/>
    </xf>
    <xf numFmtId="0" fontId="24" fillId="0" borderId="0" xfId="103" applyFont="1" applyAlignment="1" applyProtection="1">
      <alignment horizontal="right"/>
      <protection locked="0"/>
    </xf>
    <xf numFmtId="41" fontId="53" fillId="0" borderId="0" xfId="105" applyNumberFormat="1" applyFont="1" applyAlignment="1" applyProtection="1">
      <alignment horizontal="center" vertical="center" wrapText="1"/>
      <protection locked="0"/>
    </xf>
    <xf numFmtId="0" fontId="50" fillId="0" borderId="0" xfId="103" applyFont="1" applyAlignment="1" applyProtection="1">
      <alignment vertical="center" wrapText="1"/>
      <protection locked="0"/>
    </xf>
    <xf numFmtId="0" fontId="24" fillId="0" borderId="0" xfId="103" applyFont="1" applyAlignment="1" applyProtection="1">
      <alignment horizontal="left"/>
      <protection locked="0"/>
    </xf>
    <xf numFmtId="41" fontId="51" fillId="0" borderId="0" xfId="105" applyNumberFormat="1" applyFont="1" applyAlignment="1" applyProtection="1">
      <alignment horizontal="right" vertical="center" wrapText="1"/>
      <protection locked="0"/>
    </xf>
    <xf numFmtId="0" fontId="48" fillId="0" borderId="0" xfId="103" applyFont="1" applyAlignment="1" applyProtection="1">
      <alignment vertical="center" wrapText="1"/>
      <protection locked="0"/>
    </xf>
    <xf numFmtId="0" fontId="48" fillId="0" borderId="0" xfId="103" applyFont="1" applyAlignment="1" applyProtection="1">
      <alignment wrapText="1"/>
      <protection locked="0"/>
    </xf>
    <xf numFmtId="0" fontId="26" fillId="0" borderId="34" xfId="103" applyFont="1" applyBorder="1" applyAlignment="1" applyProtection="1">
      <alignment horizontal="left" wrapText="1"/>
      <protection locked="0"/>
    </xf>
    <xf numFmtId="41" fontId="24" fillId="0" borderId="34" xfId="105" applyNumberFormat="1" applyFont="1" applyBorder="1" applyAlignment="1" applyProtection="1">
      <alignment wrapText="1"/>
      <protection locked="0"/>
    </xf>
    <xf numFmtId="41" fontId="24" fillId="0" borderId="0" xfId="105" applyNumberFormat="1" applyFont="1" applyAlignment="1" applyProtection="1">
      <alignment wrapText="1"/>
      <protection locked="0"/>
    </xf>
    <xf numFmtId="41" fontId="24" fillId="3" borderId="34" xfId="105" applyNumberFormat="1" applyFont="1" applyFill="1" applyBorder="1" applyAlignment="1" applyProtection="1">
      <alignment wrapText="1"/>
      <protection locked="0"/>
    </xf>
    <xf numFmtId="41" fontId="24" fillId="36" borderId="34" xfId="105" applyNumberFormat="1" applyFont="1" applyFill="1" applyBorder="1" applyAlignment="1" applyProtection="1">
      <alignment wrapText="1"/>
    </xf>
    <xf numFmtId="41" fontId="26" fillId="0" borderId="0" xfId="103" applyNumberFormat="1" applyFont="1" applyAlignment="1" applyProtection="1">
      <alignment wrapText="1"/>
      <protection locked="0"/>
    </xf>
    <xf numFmtId="0" fontId="49" fillId="0" borderId="0" xfId="103" applyFont="1" applyAlignment="1" applyProtection="1">
      <alignment horizontal="right" wrapText="1"/>
      <protection locked="0"/>
    </xf>
    <xf numFmtId="41" fontId="24" fillId="36" borderId="31" xfId="105" applyNumberFormat="1" applyFont="1" applyFill="1" applyBorder="1" applyAlignment="1" applyProtection="1">
      <alignment wrapText="1"/>
    </xf>
    <xf numFmtId="41" fontId="24" fillId="0" borderId="4" xfId="105" applyNumberFormat="1" applyFont="1" applyBorder="1" applyAlignment="1" applyProtection="1">
      <alignment wrapText="1"/>
      <protection locked="0"/>
    </xf>
    <xf numFmtId="41" fontId="24" fillId="36" borderId="36" xfId="105" applyNumberFormat="1" applyFont="1" applyFill="1" applyBorder="1" applyAlignment="1" applyProtection="1">
      <alignment wrapText="1"/>
    </xf>
    <xf numFmtId="41" fontId="50" fillId="0" borderId="0" xfId="105" applyNumberFormat="1" applyFont="1" applyAlignment="1" applyProtection="1">
      <alignment wrapText="1"/>
      <protection locked="0"/>
    </xf>
    <xf numFmtId="41" fontId="50" fillId="0" borderId="0" xfId="103" applyNumberFormat="1" applyFont="1" applyAlignment="1" applyProtection="1">
      <alignment wrapText="1"/>
      <protection locked="0"/>
    </xf>
    <xf numFmtId="41" fontId="48" fillId="0" borderId="0" xfId="103" applyNumberFormat="1" applyFont="1" applyProtection="1">
      <protection locked="0"/>
    </xf>
    <xf numFmtId="41" fontId="28" fillId="0" borderId="0" xfId="103" applyNumberFormat="1" applyProtection="1">
      <protection locked="0"/>
    </xf>
    <xf numFmtId="0" fontId="24" fillId="0" borderId="0" xfId="103" applyFont="1" applyAlignment="1" applyProtection="1">
      <alignment horizontal="left" wrapText="1"/>
      <protection locked="0"/>
    </xf>
    <xf numFmtId="41" fontId="51" fillId="0" borderId="0" xfId="105" applyNumberFormat="1" applyFont="1" applyAlignment="1" applyProtection="1">
      <alignment wrapText="1"/>
      <protection locked="0"/>
    </xf>
    <xf numFmtId="0" fontId="24" fillId="0" borderId="0" xfId="103" applyFont="1" applyAlignment="1" applyProtection="1">
      <alignment horizontal="right" wrapText="1"/>
      <protection locked="0"/>
    </xf>
    <xf numFmtId="41" fontId="24" fillId="0" borderId="0" xfId="105" applyNumberFormat="1" applyFont="1" applyBorder="1" applyAlignment="1" applyProtection="1">
      <alignment wrapText="1"/>
      <protection locked="0"/>
    </xf>
    <xf numFmtId="41" fontId="26" fillId="0" borderId="0" xfId="105" applyNumberFormat="1" applyFont="1" applyBorder="1" applyAlignment="1" applyProtection="1">
      <alignment wrapText="1"/>
      <protection locked="0"/>
    </xf>
    <xf numFmtId="41" fontId="26" fillId="0" borderId="0" xfId="105" applyNumberFormat="1" applyFont="1" applyAlignment="1" applyProtection="1">
      <alignment wrapText="1"/>
      <protection locked="0"/>
    </xf>
    <xf numFmtId="41" fontId="26" fillId="0" borderId="0" xfId="103" applyNumberFormat="1" applyFont="1" applyProtection="1">
      <protection locked="0"/>
    </xf>
    <xf numFmtId="41" fontId="24" fillId="36" borderId="35" xfId="105" applyNumberFormat="1" applyFont="1" applyFill="1" applyBorder="1" applyAlignment="1" applyProtection="1">
      <alignment wrapText="1"/>
    </xf>
    <xf numFmtId="0" fontId="24" fillId="0" borderId="0" xfId="103" applyFont="1" applyAlignment="1" applyProtection="1">
      <alignment horizontal="left" vertical="top"/>
      <protection locked="0"/>
    </xf>
    <xf numFmtId="41" fontId="52" fillId="0" borderId="0" xfId="105" applyNumberFormat="1" applyFont="1" applyAlignment="1" applyProtection="1">
      <alignment wrapText="1"/>
      <protection locked="0"/>
    </xf>
    <xf numFmtId="41" fontId="48" fillId="0" borderId="0" xfId="103" applyNumberFormat="1" applyFont="1" applyAlignment="1" applyProtection="1">
      <alignment wrapText="1"/>
      <protection locked="0"/>
    </xf>
    <xf numFmtId="0" fontId="26" fillId="0" borderId="34" xfId="103" applyFont="1" applyBorder="1" applyAlignment="1" applyProtection="1">
      <alignment horizontal="left" vertical="top" wrapText="1"/>
      <protection locked="0"/>
    </xf>
    <xf numFmtId="0" fontId="26" fillId="0" borderId="34" xfId="103" applyFont="1" applyBorder="1" applyAlignment="1" applyProtection="1">
      <alignment horizontal="right" vertical="top" wrapText="1"/>
      <protection locked="0"/>
    </xf>
    <xf numFmtId="41" fontId="24" fillId="0" borderId="33" xfId="105" applyNumberFormat="1" applyFont="1" applyBorder="1" applyAlignment="1" applyProtection="1">
      <alignment wrapText="1"/>
      <protection locked="0"/>
    </xf>
    <xf numFmtId="0" fontId="49" fillId="0" borderId="0" xfId="103" applyFont="1" applyAlignment="1" applyProtection="1">
      <alignment horizontal="right" vertical="top" wrapText="1"/>
      <protection locked="0"/>
    </xf>
    <xf numFmtId="41" fontId="24" fillId="0" borderId="32" xfId="105" applyNumberFormat="1" applyFont="1" applyBorder="1" applyAlignment="1" applyProtection="1">
      <alignment wrapText="1"/>
      <protection locked="0"/>
    </xf>
    <xf numFmtId="0" fontId="48" fillId="0" borderId="0" xfId="103" applyFont="1" applyProtection="1">
      <protection locked="0"/>
    </xf>
    <xf numFmtId="41" fontId="48" fillId="0" borderId="0" xfId="105" applyNumberFormat="1" applyFont="1" applyAlignment="1" applyProtection="1">
      <protection locked="0"/>
    </xf>
    <xf numFmtId="41" fontId="48" fillId="0" borderId="26" xfId="103" applyNumberFormat="1" applyFont="1" applyBorder="1" applyProtection="1">
      <protection locked="0"/>
    </xf>
    <xf numFmtId="41" fontId="21" fillId="0" borderId="2" xfId="105" applyNumberFormat="1" applyFont="1" applyBorder="1" applyAlignment="1" applyProtection="1">
      <protection locked="0"/>
    </xf>
    <xf numFmtId="0" fontId="49" fillId="0" borderId="4" xfId="103" applyFont="1" applyBorder="1" applyAlignment="1" applyProtection="1">
      <alignment horizontal="right" vertical="center"/>
      <protection locked="0"/>
    </xf>
    <xf numFmtId="41" fontId="24" fillId="36" borderId="25" xfId="105" applyNumberFormat="1" applyFont="1" applyFill="1" applyBorder="1" applyAlignment="1" applyProtection="1">
      <alignment wrapText="1"/>
    </xf>
    <xf numFmtId="0" fontId="28" fillId="0" borderId="0" xfId="103" applyAlignment="1" applyProtection="1">
      <alignment horizontal="center" vertical="center"/>
      <protection locked="0"/>
    </xf>
    <xf numFmtId="41" fontId="50" fillId="0" borderId="0" xfId="105" applyNumberFormat="1" applyFont="1" applyBorder="1" applyAlignment="1" applyProtection="1">
      <protection locked="0"/>
    </xf>
    <xf numFmtId="41" fontId="50" fillId="0" borderId="0" xfId="103" applyNumberFormat="1" applyFont="1" applyProtection="1">
      <protection locked="0"/>
    </xf>
    <xf numFmtId="41" fontId="50" fillId="0" borderId="0" xfId="103" applyNumberFormat="1" applyFont="1" applyAlignment="1" applyProtection="1">
      <alignment vertical="top" wrapText="1"/>
      <protection locked="0"/>
    </xf>
    <xf numFmtId="0" fontId="49" fillId="0" borderId="0" xfId="103" applyFont="1" applyAlignment="1" applyProtection="1">
      <alignment horizontal="right" vertical="top"/>
      <protection locked="0"/>
    </xf>
    <xf numFmtId="167" fontId="24" fillId="36" borderId="29" xfId="105" applyNumberFormat="1" applyFont="1" applyFill="1" applyBorder="1" applyAlignment="1" applyProtection="1">
      <alignment horizontal="right" shrinkToFit="1"/>
    </xf>
    <xf numFmtId="41" fontId="24" fillId="0" borderId="0" xfId="105" applyNumberFormat="1" applyFont="1" applyAlignment="1" applyProtection="1">
      <alignment horizontal="right" wrapText="1"/>
      <protection locked="0"/>
    </xf>
    <xf numFmtId="167" fontId="24" fillId="36" borderId="30" xfId="105" applyNumberFormat="1" applyFont="1" applyFill="1" applyBorder="1" applyAlignment="1" applyProtection="1">
      <alignment horizontal="right" shrinkToFit="1"/>
    </xf>
    <xf numFmtId="41" fontId="26" fillId="0" borderId="0" xfId="103" applyNumberFormat="1" applyFont="1" applyAlignment="1" applyProtection="1">
      <alignment horizontal="right" vertical="top" wrapText="1"/>
      <protection locked="0"/>
    </xf>
    <xf numFmtId="0" fontId="26" fillId="0" borderId="0" xfId="103" applyFont="1" applyProtection="1">
      <protection locked="0"/>
    </xf>
    <xf numFmtId="167" fontId="24" fillId="0" borderId="0" xfId="105" applyNumberFormat="1" applyFont="1" applyFill="1" applyBorder="1" applyAlignment="1" applyProtection="1">
      <alignment horizontal="right" shrinkToFit="1"/>
    </xf>
    <xf numFmtId="0" fontId="23" fillId="0" borderId="0" xfId="103" applyFont="1" applyAlignment="1" applyProtection="1">
      <alignment vertical="top"/>
      <protection locked="0"/>
    </xf>
    <xf numFmtId="167" fontId="24" fillId="36" borderId="27" xfId="105" applyNumberFormat="1" applyFont="1" applyFill="1" applyBorder="1" applyAlignment="1" applyProtection="1">
      <alignment horizontal="right" shrinkToFit="1"/>
      <protection locked="0"/>
    </xf>
    <xf numFmtId="167" fontId="24" fillId="36" borderId="28" xfId="105" applyNumberFormat="1" applyFont="1" applyFill="1" applyBorder="1" applyAlignment="1" applyProtection="1">
      <alignment horizontal="right" shrinkToFit="1"/>
    </xf>
    <xf numFmtId="0" fontId="24" fillId="0" borderId="0" xfId="103" applyFont="1" applyAlignment="1" applyProtection="1">
      <alignment vertical="top"/>
      <protection locked="0"/>
    </xf>
    <xf numFmtId="167" fontId="24" fillId="0" borderId="0" xfId="105" applyNumberFormat="1" applyFont="1" applyBorder="1" applyAlignment="1" applyProtection="1">
      <alignment horizontal="right" shrinkToFit="1"/>
      <protection locked="0"/>
    </xf>
    <xf numFmtId="167" fontId="24" fillId="0" borderId="0" xfId="105" applyNumberFormat="1" applyFont="1" applyAlignment="1" applyProtection="1">
      <alignment horizontal="right" shrinkToFit="1"/>
      <protection locked="0"/>
    </xf>
    <xf numFmtId="167" fontId="24" fillId="0" borderId="26" xfId="105" applyNumberFormat="1" applyFont="1" applyFill="1" applyBorder="1" applyAlignment="1" applyProtection="1">
      <alignment horizontal="right" shrinkToFit="1"/>
    </xf>
    <xf numFmtId="167" fontId="24" fillId="36" borderId="25" xfId="105" applyNumberFormat="1" applyFont="1" applyFill="1" applyBorder="1" applyAlignment="1" applyProtection="1">
      <alignment horizontal="right" shrinkToFit="1"/>
    </xf>
    <xf numFmtId="0" fontId="56" fillId="37" borderId="0" xfId="103" applyFont="1" applyFill="1" applyAlignment="1" applyProtection="1">
      <alignment horizontal="left" vertical="center"/>
      <protection locked="0"/>
    </xf>
    <xf numFmtId="41" fontId="56" fillId="37" borderId="0" xfId="105" applyNumberFormat="1" applyFont="1" applyFill="1" applyBorder="1" applyAlignment="1" applyProtection="1">
      <alignment vertical="center"/>
      <protection locked="0"/>
    </xf>
    <xf numFmtId="0" fontId="56" fillId="37" borderId="0" xfId="103" applyFont="1" applyFill="1" applyAlignment="1" applyProtection="1">
      <alignment vertical="center"/>
      <protection locked="0"/>
    </xf>
    <xf numFmtId="0" fontId="55" fillId="37" borderId="0" xfId="103" applyFont="1" applyFill="1" applyAlignment="1" applyProtection="1">
      <alignment vertical="center"/>
      <protection locked="0"/>
    </xf>
    <xf numFmtId="0" fontId="28" fillId="37" borderId="0" xfId="103" applyFill="1" applyAlignment="1" applyProtection="1">
      <alignment vertical="center"/>
      <protection locked="0"/>
    </xf>
    <xf numFmtId="0" fontId="28" fillId="0" borderId="0" xfId="103" applyAlignment="1" applyProtection="1">
      <alignment vertical="center"/>
      <protection locked="0"/>
    </xf>
    <xf numFmtId="0" fontId="54" fillId="0" borderId="0" xfId="103" applyFont="1" applyAlignment="1" applyProtection="1">
      <alignment horizontal="center" wrapText="1"/>
      <protection locked="0"/>
    </xf>
    <xf numFmtId="0" fontId="26" fillId="0" borderId="0" xfId="103" applyFont="1" applyAlignment="1" applyProtection="1">
      <alignment vertical="top" wrapText="1"/>
      <protection locked="0"/>
    </xf>
    <xf numFmtId="0" fontId="21" fillId="0" borderId="0" xfId="103" applyFont="1" applyAlignment="1" applyProtection="1">
      <alignment horizontal="center" vertical="center" wrapText="1"/>
      <protection locked="0"/>
    </xf>
    <xf numFmtId="0" fontId="28" fillId="0" borderId="0" xfId="103" applyAlignment="1" applyProtection="1">
      <alignment horizontal="center" vertical="center" wrapText="1"/>
      <protection locked="0"/>
    </xf>
    <xf numFmtId="0" fontId="53" fillId="0" borderId="0" xfId="103" applyFont="1" applyAlignment="1" applyProtection="1">
      <alignment horizontal="center" vertical="top" wrapText="1"/>
      <protection locked="0"/>
    </xf>
    <xf numFmtId="169" fontId="50" fillId="0" borderId="0" xfId="105" applyNumberFormat="1" applyFont="1" applyAlignment="1" applyProtection="1">
      <alignment vertical="center" wrapText="1"/>
      <protection locked="0"/>
    </xf>
    <xf numFmtId="167" fontId="24" fillId="0" borderId="34" xfId="105" applyNumberFormat="1" applyFont="1" applyBorder="1" applyAlignment="1" applyProtection="1">
      <alignment horizontal="right" vertical="center" shrinkToFit="1"/>
      <protection locked="0"/>
    </xf>
    <xf numFmtId="167" fontId="26" fillId="0" borderId="0" xfId="103" applyNumberFormat="1" applyFont="1" applyAlignment="1" applyProtection="1">
      <alignment horizontal="right" vertical="top" shrinkToFit="1"/>
      <protection locked="0"/>
    </xf>
    <xf numFmtId="167" fontId="24" fillId="36" borderId="34" xfId="105" applyNumberFormat="1" applyFont="1" applyFill="1" applyBorder="1" applyAlignment="1" applyProtection="1">
      <alignment horizontal="right" vertical="center" shrinkToFit="1"/>
      <protection locked="0"/>
    </xf>
    <xf numFmtId="167" fontId="24" fillId="0" borderId="44" xfId="105" applyNumberFormat="1" applyFont="1" applyBorder="1" applyAlignment="1" applyProtection="1">
      <alignment horizontal="right" vertical="center" shrinkToFit="1"/>
      <protection locked="0"/>
    </xf>
    <xf numFmtId="167" fontId="24" fillId="0" borderId="33" xfId="105" applyNumberFormat="1" applyFont="1" applyBorder="1" applyAlignment="1" applyProtection="1">
      <alignment horizontal="right" vertical="center" shrinkToFit="1"/>
      <protection locked="0"/>
    </xf>
    <xf numFmtId="167" fontId="24" fillId="36" borderId="44" xfId="105" applyNumberFormat="1" applyFont="1" applyFill="1" applyBorder="1" applyAlignment="1" applyProtection="1">
      <alignment horizontal="right" vertical="center" shrinkToFit="1"/>
      <protection locked="0"/>
    </xf>
    <xf numFmtId="169" fontId="50" fillId="0" borderId="4" xfId="105" applyNumberFormat="1" applyFont="1" applyBorder="1" applyAlignment="1" applyProtection="1">
      <alignment vertical="center" wrapText="1"/>
      <protection locked="0"/>
    </xf>
    <xf numFmtId="167" fontId="24" fillId="36" borderId="25" xfId="105" applyNumberFormat="1" applyFont="1" applyFill="1" applyBorder="1" applyAlignment="1" applyProtection="1">
      <alignment horizontal="right" vertical="center" shrinkToFit="1"/>
    </xf>
    <xf numFmtId="0" fontId="26" fillId="0" borderId="3" xfId="103" applyFont="1" applyBorder="1" applyAlignment="1" applyProtection="1">
      <alignment horizontal="right" vertical="top" wrapText="1"/>
      <protection locked="0"/>
    </xf>
    <xf numFmtId="167" fontId="24" fillId="36" borderId="27" xfId="105" applyNumberFormat="1" applyFont="1" applyFill="1" applyBorder="1" applyAlignment="1" applyProtection="1">
      <alignment horizontal="right" vertical="center" shrinkToFit="1"/>
      <protection locked="0"/>
    </xf>
    <xf numFmtId="0" fontId="69" fillId="0" borderId="0" xfId="103" applyFont="1" applyAlignment="1" applyProtection="1">
      <alignment vertical="top" wrapText="1"/>
      <protection locked="0"/>
    </xf>
    <xf numFmtId="169" fontId="68" fillId="36" borderId="0" xfId="103" applyNumberFormat="1" applyFont="1" applyFill="1" applyAlignment="1">
      <alignment horizontal="right" wrapText="1"/>
    </xf>
    <xf numFmtId="0" fontId="50" fillId="0" borderId="0" xfId="103" applyFont="1" applyAlignment="1" applyProtection="1">
      <alignment vertical="top"/>
      <protection locked="0"/>
    </xf>
    <xf numFmtId="0" fontId="50" fillId="0" borderId="0" xfId="103" applyFont="1" applyAlignment="1" applyProtection="1">
      <alignment horizontal="center" vertical="center"/>
      <protection locked="0"/>
    </xf>
    <xf numFmtId="0" fontId="64" fillId="0" borderId="0" xfId="103" applyFont="1" applyProtection="1">
      <protection locked="0"/>
    </xf>
    <xf numFmtId="0" fontId="65" fillId="0" borderId="0" xfId="103" applyFont="1" applyAlignment="1" applyProtection="1">
      <alignment horizontal="center" vertical="top" wrapText="1"/>
      <protection locked="0"/>
    </xf>
    <xf numFmtId="0" fontId="66" fillId="0" borderId="0" xfId="103" applyFont="1" applyAlignment="1" applyProtection="1">
      <alignment horizontal="center" vertical="top" wrapText="1"/>
      <protection locked="0"/>
    </xf>
    <xf numFmtId="0" fontId="65" fillId="0" borderId="0" xfId="103" applyFont="1" applyAlignment="1" applyProtection="1">
      <alignment vertical="top" wrapText="1"/>
      <protection locked="0"/>
    </xf>
    <xf numFmtId="169" fontId="53" fillId="0" borderId="0" xfId="105" applyNumberFormat="1" applyFont="1" applyAlignment="1" applyProtection="1">
      <alignment vertical="top" wrapText="1"/>
      <protection locked="0"/>
    </xf>
    <xf numFmtId="169" fontId="24" fillId="0" borderId="34" xfId="105" applyNumberFormat="1" applyFont="1" applyBorder="1" applyAlignment="1" applyProtection="1">
      <alignment horizontal="right" vertical="top" wrapText="1"/>
      <protection locked="0"/>
    </xf>
    <xf numFmtId="169" fontId="53" fillId="0" borderId="0" xfId="105" applyNumberFormat="1" applyFont="1" applyBorder="1" applyAlignment="1" applyProtection="1">
      <alignment vertical="top" wrapText="1"/>
      <protection locked="0"/>
    </xf>
    <xf numFmtId="169" fontId="24" fillId="0" borderId="44" xfId="105" applyNumberFormat="1" applyFont="1" applyBorder="1" applyAlignment="1" applyProtection="1">
      <alignment horizontal="right" vertical="top" wrapText="1"/>
      <protection locked="0"/>
    </xf>
    <xf numFmtId="41" fontId="50" fillId="0" borderId="0" xfId="105" applyNumberFormat="1" applyFont="1" applyBorder="1" applyAlignment="1" applyProtection="1">
      <alignment horizontal="left" vertical="top" wrapText="1"/>
      <protection locked="0"/>
    </xf>
    <xf numFmtId="169" fontId="21" fillId="0" borderId="0" xfId="105" applyNumberFormat="1" applyFont="1" applyBorder="1" applyAlignment="1" applyProtection="1">
      <alignment horizontal="center" vertical="center" wrapText="1"/>
      <protection locked="0"/>
    </xf>
    <xf numFmtId="169" fontId="24" fillId="0" borderId="27" xfId="105" applyNumberFormat="1" applyFont="1" applyBorder="1" applyAlignment="1" applyProtection="1">
      <alignment horizontal="right" vertical="top" wrapText="1"/>
      <protection locked="0"/>
    </xf>
    <xf numFmtId="0" fontId="50" fillId="0" borderId="0" xfId="103" applyFont="1" applyAlignment="1" applyProtection="1">
      <alignment horizontal="center" vertical="center" wrapText="1"/>
      <protection locked="0"/>
    </xf>
    <xf numFmtId="0" fontId="53" fillId="0" borderId="0" xfId="103" applyFont="1" applyAlignment="1" applyProtection="1">
      <alignment horizontal="center" wrapText="1"/>
      <protection locked="0"/>
    </xf>
    <xf numFmtId="41" fontId="24" fillId="0" borderId="34" xfId="105" applyNumberFormat="1" applyFont="1" applyBorder="1" applyAlignment="1" applyProtection="1">
      <alignment horizontal="right" vertical="top" wrapText="1"/>
      <protection locked="0"/>
    </xf>
    <xf numFmtId="41" fontId="24" fillId="0" borderId="44" xfId="105" applyNumberFormat="1" applyFont="1" applyBorder="1" applyAlignment="1" applyProtection="1">
      <alignment horizontal="right" vertical="top" wrapText="1"/>
      <protection locked="0"/>
    </xf>
    <xf numFmtId="41" fontId="24" fillId="0" borderId="27" xfId="105" applyNumberFormat="1" applyFont="1" applyBorder="1" applyAlignment="1" applyProtection="1">
      <alignment horizontal="right" vertical="top" wrapText="1"/>
      <protection locked="0"/>
    </xf>
    <xf numFmtId="0" fontId="50" fillId="0" borderId="0" xfId="103" applyFont="1" applyAlignment="1" applyProtection="1">
      <alignment horizontal="right" vertical="top" wrapText="1"/>
      <protection locked="0"/>
    </xf>
    <xf numFmtId="41" fontId="50" fillId="0" borderId="0" xfId="105" applyNumberFormat="1" applyFont="1" applyBorder="1" applyAlignment="1" applyProtection="1">
      <alignment vertical="top" wrapText="1"/>
      <protection locked="0"/>
    </xf>
    <xf numFmtId="3" fontId="24" fillId="0" borderId="34" xfId="105" applyNumberFormat="1" applyFont="1" applyBorder="1" applyAlignment="1" applyProtection="1">
      <alignment horizontal="right" vertical="top" wrapText="1"/>
      <protection locked="0"/>
    </xf>
    <xf numFmtId="3" fontId="24" fillId="0" borderId="44" xfId="105" applyNumberFormat="1" applyFont="1" applyBorder="1" applyAlignment="1" applyProtection="1">
      <alignment horizontal="right" vertical="top" wrapText="1"/>
      <protection locked="0"/>
    </xf>
    <xf numFmtId="0" fontId="21" fillId="0" borderId="0" xfId="103" applyFont="1" applyAlignment="1">
      <alignment vertical="top" wrapText="1"/>
    </xf>
    <xf numFmtId="0" fontId="24" fillId="0" borderId="0" xfId="103" applyFont="1" applyAlignment="1">
      <alignment vertical="center"/>
    </xf>
    <xf numFmtId="0" fontId="24" fillId="0" borderId="0" xfId="103" applyFont="1" applyProtection="1">
      <protection locked="0"/>
    </xf>
    <xf numFmtId="0" fontId="24" fillId="0" borderId="14" xfId="103" applyFont="1" applyBorder="1" applyAlignment="1">
      <alignment horizontal="center" vertical="center" wrapText="1"/>
    </xf>
    <xf numFmtId="0" fontId="26" fillId="0" borderId="0" xfId="103" applyFont="1" applyAlignment="1">
      <alignment horizontal="right" vertical="top" wrapText="1"/>
    </xf>
    <xf numFmtId="0" fontId="26" fillId="0" borderId="0" xfId="103" applyFont="1" applyAlignment="1">
      <alignment vertical="center"/>
    </xf>
    <xf numFmtId="168" fontId="28" fillId="0" borderId="34" xfId="103" applyNumberFormat="1" applyBorder="1"/>
    <xf numFmtId="168" fontId="21" fillId="0" borderId="34" xfId="103" applyNumberFormat="1" applyFont="1" applyBorder="1" applyAlignment="1">
      <alignment horizontal="center"/>
    </xf>
    <xf numFmtId="170" fontId="56" fillId="37" borderId="0" xfId="103" applyNumberFormat="1" applyFont="1" applyFill="1" applyAlignment="1" applyProtection="1">
      <alignment vertical="center"/>
      <protection locked="0"/>
    </xf>
    <xf numFmtId="171" fontId="24" fillId="0" borderId="34" xfId="105" applyNumberFormat="1" applyFont="1" applyBorder="1" applyAlignment="1" applyProtection="1">
      <alignment wrapText="1"/>
      <protection locked="0"/>
    </xf>
    <xf numFmtId="0" fontId="26" fillId="0" borderId="0" xfId="103" applyFont="1" applyAlignment="1" applyProtection="1">
      <alignment wrapText="1"/>
      <protection locked="0"/>
    </xf>
    <xf numFmtId="3" fontId="24" fillId="0" borderId="34" xfId="105" applyNumberFormat="1" applyFont="1" applyBorder="1" applyAlignment="1" applyProtection="1">
      <alignment wrapText="1"/>
      <protection locked="0"/>
    </xf>
    <xf numFmtId="3" fontId="24" fillId="0" borderId="34" xfId="105" applyNumberFormat="1" applyFont="1" applyBorder="1" applyAlignment="1" applyProtection="1">
      <alignment horizontal="right" wrapText="1"/>
      <protection locked="0"/>
    </xf>
    <xf numFmtId="0" fontId="28" fillId="0" borderId="0" xfId="103" applyAlignment="1">
      <alignment wrapText="1"/>
    </xf>
    <xf numFmtId="3" fontId="24" fillId="0" borderId="44" xfId="105" applyNumberFormat="1" applyFont="1" applyBorder="1" applyAlignment="1" applyProtection="1">
      <alignment horizontal="right" wrapText="1"/>
      <protection locked="0"/>
    </xf>
    <xf numFmtId="41" fontId="24" fillId="0" borderId="34" xfId="103" applyNumberFormat="1" applyFont="1" applyBorder="1" applyAlignment="1" applyProtection="1">
      <alignment horizontal="right" wrapText="1"/>
      <protection locked="0"/>
    </xf>
    <xf numFmtId="3" fontId="24" fillId="0" borderId="34" xfId="105" applyNumberFormat="1" applyFont="1" applyBorder="1" applyAlignment="1" applyProtection="1">
      <alignment vertical="top" wrapText="1"/>
      <protection locked="0"/>
    </xf>
    <xf numFmtId="169" fontId="24" fillId="0" borderId="0" xfId="105" applyNumberFormat="1" applyFont="1" applyBorder="1" applyAlignment="1" applyProtection="1">
      <alignment vertical="top" wrapText="1"/>
      <protection locked="0"/>
    </xf>
    <xf numFmtId="0" fontId="26" fillId="0" borderId="34" xfId="103" applyFont="1" applyBorder="1" applyAlignment="1" applyProtection="1">
      <alignment vertical="top" wrapText="1"/>
      <protection locked="0"/>
    </xf>
    <xf numFmtId="41" fontId="24" fillId="0" borderId="34" xfId="105" applyNumberFormat="1" applyFont="1" applyBorder="1" applyAlignment="1" applyProtection="1">
      <alignment vertical="top" wrapText="1"/>
      <protection locked="0"/>
    </xf>
    <xf numFmtId="41" fontId="24" fillId="0" borderId="0" xfId="105" applyNumberFormat="1" applyFont="1" applyBorder="1" applyAlignment="1" applyProtection="1">
      <alignment vertical="top" wrapText="1"/>
      <protection locked="0"/>
    </xf>
    <xf numFmtId="41" fontId="24" fillId="0" borderId="0" xfId="103" applyNumberFormat="1" applyFont="1" applyAlignment="1" applyProtection="1">
      <alignment vertical="top" wrapText="1"/>
      <protection locked="0"/>
    </xf>
    <xf numFmtId="41" fontId="24" fillId="0" borderId="34" xfId="103" applyNumberFormat="1" applyFont="1" applyBorder="1" applyProtection="1">
      <protection locked="0"/>
    </xf>
    <xf numFmtId="0" fontId="24" fillId="0" borderId="34" xfId="103" applyFont="1" applyBorder="1" applyAlignment="1" applyProtection="1">
      <alignment horizontal="left" vertical="top" wrapText="1"/>
      <protection locked="0"/>
    </xf>
    <xf numFmtId="0" fontId="24" fillId="0" borderId="0" xfId="103" applyFont="1" applyAlignment="1" applyProtection="1">
      <alignment horizontal="left" vertical="top" wrapText="1"/>
      <protection locked="0"/>
    </xf>
    <xf numFmtId="41" fontId="24" fillId="0" borderId="38" xfId="105" applyNumberFormat="1" applyFont="1" applyBorder="1" applyAlignment="1" applyProtection="1">
      <alignment vertical="top" wrapText="1"/>
      <protection locked="0"/>
    </xf>
    <xf numFmtId="0" fontId="24" fillId="0" borderId="0" xfId="103" applyFont="1" applyAlignment="1" applyProtection="1">
      <alignment horizontal="center" vertical="top" wrapText="1"/>
      <protection locked="0"/>
    </xf>
    <xf numFmtId="41" fontId="24" fillId="36" borderId="36" xfId="105" applyNumberFormat="1" applyFont="1" applyFill="1" applyBorder="1" applyAlignment="1" applyProtection="1">
      <alignment vertical="top" wrapText="1"/>
      <protection locked="0"/>
    </xf>
    <xf numFmtId="43" fontId="23" fillId="0" borderId="0" xfId="103" applyNumberFormat="1" applyFont="1" applyAlignment="1" applyProtection="1">
      <alignment horizontal="left" vertical="top" wrapText="1"/>
      <protection locked="0"/>
    </xf>
    <xf numFmtId="41" fontId="24" fillId="0" borderId="0" xfId="105" applyNumberFormat="1" applyFont="1" applyFill="1" applyBorder="1" applyAlignment="1" applyProtection="1">
      <alignment vertical="top" wrapText="1"/>
      <protection locked="0"/>
    </xf>
    <xf numFmtId="41" fontId="24" fillId="0" borderId="34" xfId="103" applyNumberFormat="1" applyFont="1" applyBorder="1" applyAlignment="1" applyProtection="1">
      <alignment vertical="top" wrapText="1"/>
      <protection locked="0"/>
    </xf>
    <xf numFmtId="41" fontId="26" fillId="0" borderId="0" xfId="105" applyNumberFormat="1" applyFont="1" applyFill="1" applyBorder="1" applyAlignment="1" applyProtection="1">
      <alignment vertical="top" wrapText="1"/>
      <protection locked="0"/>
    </xf>
    <xf numFmtId="41" fontId="26" fillId="0" borderId="0" xfId="105" applyNumberFormat="1" applyFont="1" applyBorder="1" applyAlignment="1" applyProtection="1">
      <alignment vertical="top" wrapText="1"/>
      <protection locked="0"/>
    </xf>
    <xf numFmtId="171" fontId="24" fillId="0" borderId="0" xfId="105" applyNumberFormat="1" applyFont="1" applyBorder="1" applyAlignment="1" applyProtection="1">
      <alignment horizontal="center" vertical="top" wrapText="1"/>
      <protection locked="0"/>
    </xf>
    <xf numFmtId="41" fontId="24" fillId="0" borderId="0" xfId="103" applyNumberFormat="1" applyFont="1" applyAlignment="1" applyProtection="1">
      <alignment horizontal="right" vertical="top" wrapText="1"/>
      <protection locked="0"/>
    </xf>
    <xf numFmtId="41" fontId="24" fillId="0" borderId="34" xfId="103" applyNumberFormat="1" applyFont="1" applyBorder="1" applyAlignment="1" applyProtection="1">
      <alignment horizontal="right"/>
      <protection locked="0"/>
    </xf>
    <xf numFmtId="41" fontId="24" fillId="0" borderId="34" xfId="103" applyNumberFormat="1" applyFont="1" applyBorder="1" applyAlignment="1" applyProtection="1">
      <alignment horizontal="right" vertical="top" wrapText="1"/>
      <protection locked="0"/>
    </xf>
    <xf numFmtId="41" fontId="24" fillId="0" borderId="38" xfId="105" applyNumberFormat="1" applyFont="1" applyBorder="1" applyAlignment="1" applyProtection="1">
      <alignment horizontal="right" vertical="top" wrapText="1"/>
      <protection locked="0"/>
    </xf>
    <xf numFmtId="41" fontId="24" fillId="36" borderId="36" xfId="105" applyNumberFormat="1" applyFont="1" applyFill="1" applyBorder="1" applyAlignment="1" applyProtection="1">
      <alignment horizontal="right" vertical="top" wrapText="1"/>
      <protection locked="0"/>
    </xf>
    <xf numFmtId="41" fontId="26" fillId="0" borderId="0" xfId="105" applyNumberFormat="1" applyFont="1" applyFill="1" applyBorder="1" applyAlignment="1" applyProtection="1">
      <alignment horizontal="right" vertical="top" wrapText="1"/>
      <protection locked="0"/>
    </xf>
    <xf numFmtId="41" fontId="26" fillId="0" borderId="0" xfId="105" applyNumberFormat="1" applyFont="1" applyBorder="1" applyAlignment="1" applyProtection="1">
      <alignment horizontal="right" vertical="top" wrapText="1"/>
      <protection locked="0"/>
    </xf>
    <xf numFmtId="171" fontId="24" fillId="0" borderId="0" xfId="105" applyNumberFormat="1" applyFont="1" applyBorder="1" applyAlignment="1" applyProtection="1">
      <alignment horizontal="right" vertical="top" wrapText="1"/>
      <protection locked="0"/>
    </xf>
    <xf numFmtId="3" fontId="53" fillId="0" borderId="0" xfId="105" applyNumberFormat="1" applyFont="1" applyBorder="1" applyAlignment="1" applyProtection="1">
      <alignment vertical="top" wrapText="1"/>
      <protection locked="0"/>
    </xf>
    <xf numFmtId="0" fontId="28" fillId="37" borderId="0" xfId="103" applyFill="1"/>
    <xf numFmtId="41" fontId="59" fillId="0" borderId="0" xfId="105" applyNumberFormat="1" applyFont="1" applyBorder="1" applyAlignment="1" applyProtection="1">
      <alignment horizontal="center" vertical="top" wrapText="1"/>
      <protection locked="0"/>
    </xf>
    <xf numFmtId="41" fontId="21" fillId="0" borderId="0" xfId="105" applyNumberFormat="1" applyFont="1" applyBorder="1" applyAlignment="1" applyProtection="1">
      <alignment horizontal="center" vertical="top" wrapText="1"/>
      <protection locked="0"/>
    </xf>
    <xf numFmtId="41" fontId="53" fillId="0" borderId="0" xfId="105" applyNumberFormat="1" applyFont="1" applyBorder="1" applyAlignment="1" applyProtection="1">
      <alignment horizontal="center" vertical="top" wrapText="1"/>
      <protection locked="0"/>
    </xf>
    <xf numFmtId="0" fontId="53" fillId="0" borderId="0" xfId="103" applyFont="1" applyAlignment="1" applyProtection="1">
      <alignment vertical="top" wrapText="1"/>
      <protection locked="0"/>
    </xf>
    <xf numFmtId="3" fontId="21" fillId="0" borderId="0" xfId="105" applyNumberFormat="1" applyFont="1" applyBorder="1" applyAlignment="1" applyProtection="1">
      <alignment horizontal="center" vertical="top" wrapText="1"/>
      <protection locked="0"/>
    </xf>
    <xf numFmtId="0" fontId="21" fillId="0" borderId="0" xfId="103" applyFont="1" applyAlignment="1" applyProtection="1">
      <alignment horizontal="center" vertical="top" wrapText="1"/>
      <protection locked="0"/>
    </xf>
    <xf numFmtId="0" fontId="24" fillId="0" borderId="0" xfId="103" applyFont="1" applyAlignment="1" applyProtection="1">
      <alignment vertical="top" wrapText="1"/>
      <protection locked="0"/>
    </xf>
    <xf numFmtId="41" fontId="24" fillId="0" borderId="34" xfId="103" applyNumberFormat="1" applyFont="1" applyBorder="1" applyAlignment="1" applyProtection="1">
      <alignment horizontal="left" wrapText="1"/>
      <protection locked="0"/>
    </xf>
    <xf numFmtId="41" fontId="24" fillId="0" borderId="0" xfId="103" applyNumberFormat="1" applyFont="1" applyAlignment="1" applyProtection="1">
      <alignment horizontal="left" wrapText="1"/>
      <protection locked="0"/>
    </xf>
    <xf numFmtId="41" fontId="24" fillId="0" borderId="0" xfId="103" applyNumberFormat="1" applyFont="1" applyAlignment="1" applyProtection="1">
      <alignment horizontal="left" vertical="top" wrapText="1"/>
      <protection locked="0"/>
    </xf>
    <xf numFmtId="41" fontId="24" fillId="0" borderId="34" xfId="105" applyNumberFormat="1" applyFont="1" applyFill="1" applyBorder="1" applyAlignment="1" applyProtection="1">
      <alignment horizontal="left" vertical="top" wrapText="1"/>
      <protection locked="0"/>
    </xf>
    <xf numFmtId="41" fontId="24" fillId="0" borderId="0" xfId="105" applyNumberFormat="1" applyFont="1" applyFill="1" applyBorder="1" applyAlignment="1" applyProtection="1">
      <alignment horizontal="left" vertical="top" wrapText="1"/>
      <protection locked="0"/>
    </xf>
    <xf numFmtId="41" fontId="24" fillId="0" borderId="34" xfId="103" applyNumberFormat="1" applyFont="1" applyBorder="1" applyAlignment="1" applyProtection="1">
      <alignment horizontal="left"/>
      <protection locked="0"/>
    </xf>
    <xf numFmtId="41" fontId="24" fillId="0" borderId="0" xfId="103" applyNumberFormat="1" applyFont="1" applyAlignment="1" applyProtection="1">
      <alignment horizontal="left"/>
      <protection locked="0"/>
    </xf>
    <xf numFmtId="41" fontId="24" fillId="0" borderId="44" xfId="103" applyNumberFormat="1" applyFont="1" applyBorder="1" applyAlignment="1" applyProtection="1">
      <alignment horizontal="left"/>
      <protection locked="0"/>
    </xf>
    <xf numFmtId="0" fontId="49" fillId="0" borderId="0" xfId="103" applyFont="1" applyAlignment="1" applyProtection="1">
      <alignment horizontal="right"/>
      <protection locked="0"/>
    </xf>
    <xf numFmtId="41" fontId="24" fillId="0" borderId="27" xfId="105" applyNumberFormat="1" applyFont="1" applyFill="1" applyBorder="1" applyAlignment="1" applyProtection="1">
      <alignment horizontal="left"/>
      <protection locked="0"/>
    </xf>
    <xf numFmtId="41" fontId="24" fillId="0" borderId="0" xfId="105" applyNumberFormat="1" applyFont="1" applyFill="1" applyBorder="1" applyAlignment="1" applyProtection="1">
      <alignment horizontal="left"/>
      <protection locked="0"/>
    </xf>
    <xf numFmtId="0" fontId="63" fillId="0" borderId="0" xfId="103" applyFont="1" applyAlignment="1" applyProtection="1">
      <alignment vertical="top"/>
      <protection locked="0"/>
    </xf>
    <xf numFmtId="41" fontId="28" fillId="0" borderId="0" xfId="103" applyNumberFormat="1" applyAlignment="1" applyProtection="1">
      <alignment vertical="top"/>
      <protection locked="0"/>
    </xf>
    <xf numFmtId="41" fontId="24" fillId="0" borderId="0" xfId="103" applyNumberFormat="1" applyFont="1" applyProtection="1">
      <protection locked="0"/>
    </xf>
    <xf numFmtId="41" fontId="24" fillId="0" borderId="34" xfId="103" applyNumberFormat="1" applyFont="1" applyBorder="1" applyAlignment="1" applyProtection="1">
      <alignment wrapText="1"/>
      <protection locked="0"/>
    </xf>
    <xf numFmtId="41" fontId="24" fillId="0" borderId="38" xfId="103" applyNumberFormat="1" applyFont="1" applyBorder="1" applyProtection="1">
      <protection locked="0"/>
    </xf>
    <xf numFmtId="41" fontId="24" fillId="36" borderId="36" xfId="103" applyNumberFormat="1" applyFont="1" applyFill="1" applyBorder="1" applyProtection="1">
      <protection locked="0"/>
    </xf>
    <xf numFmtId="41" fontId="24" fillId="36" borderId="27" xfId="103" applyNumberFormat="1" applyFont="1" applyFill="1" applyBorder="1" applyProtection="1">
      <protection locked="0"/>
    </xf>
    <xf numFmtId="43" fontId="28" fillId="0" borderId="0" xfId="103" applyNumberFormat="1" applyProtection="1">
      <protection locked="0"/>
    </xf>
    <xf numFmtId="41" fontId="24" fillId="0" borderId="34" xfId="105" applyNumberFormat="1" applyFont="1" applyBorder="1" applyProtection="1">
      <protection locked="0"/>
    </xf>
    <xf numFmtId="0" fontId="26" fillId="0" borderId="38" xfId="103" applyFont="1" applyBorder="1" applyAlignment="1" applyProtection="1">
      <alignment horizontal="left" vertical="top" wrapText="1"/>
      <protection locked="0"/>
    </xf>
    <xf numFmtId="41" fontId="24" fillId="36" borderId="36" xfId="105" applyNumberFormat="1" applyFont="1" applyFill="1" applyBorder="1" applyProtection="1">
      <protection locked="0"/>
    </xf>
    <xf numFmtId="41" fontId="24" fillId="36" borderId="27" xfId="105" applyNumberFormat="1" applyFont="1" applyFill="1" applyBorder="1" applyProtection="1">
      <protection locked="0"/>
    </xf>
    <xf numFmtId="41" fontId="21" fillId="0" borderId="0" xfId="105" applyNumberFormat="1" applyFont="1" applyProtection="1">
      <protection locked="0"/>
    </xf>
    <xf numFmtId="0" fontId="21" fillId="0" borderId="0" xfId="103" applyFont="1" applyProtection="1">
      <protection locked="0"/>
    </xf>
    <xf numFmtId="0" fontId="49" fillId="0" borderId="0" xfId="103" applyFont="1" applyAlignment="1" applyProtection="1">
      <alignment horizontal="right" vertical="center"/>
      <protection locked="0"/>
    </xf>
    <xf numFmtId="167" fontId="24" fillId="0" borderId="0" xfId="103" applyNumberFormat="1" applyFont="1" applyAlignment="1" applyProtection="1">
      <alignment horizontal="right" shrinkToFit="1"/>
      <protection locked="0"/>
    </xf>
    <xf numFmtId="167" fontId="24" fillId="0" borderId="0" xfId="105" applyNumberFormat="1" applyFont="1" applyFill="1" applyBorder="1" applyAlignment="1" applyProtection="1">
      <alignment horizontal="right" shrinkToFit="1"/>
      <protection locked="0"/>
    </xf>
    <xf numFmtId="167" fontId="24" fillId="36" borderId="27" xfId="103" applyNumberFormat="1" applyFont="1" applyFill="1" applyBorder="1" applyAlignment="1" applyProtection="1">
      <alignment horizontal="right" shrinkToFit="1"/>
      <protection locked="0"/>
    </xf>
    <xf numFmtId="0" fontId="23" fillId="0" borderId="44" xfId="103" applyFont="1" applyBorder="1" applyProtection="1">
      <protection locked="0"/>
    </xf>
    <xf numFmtId="41" fontId="71" fillId="0" borderId="0" xfId="105" applyNumberFormat="1" applyFont="1" applyBorder="1" applyAlignment="1" applyProtection="1">
      <alignment horizontal="center" vertical="top" wrapText="1"/>
      <protection locked="0"/>
    </xf>
    <xf numFmtId="41" fontId="24" fillId="0" borderId="0" xfId="103" applyNumberFormat="1" applyFont="1" applyAlignment="1" applyProtection="1">
      <alignment wrapText="1"/>
      <protection locked="0"/>
    </xf>
    <xf numFmtId="41" fontId="24" fillId="0" borderId="0" xfId="103" applyNumberFormat="1" applyFont="1" applyAlignment="1" applyProtection="1">
      <alignment horizontal="center" vertical="top" wrapText="1"/>
      <protection locked="0"/>
    </xf>
    <xf numFmtId="41" fontId="26" fillId="0" borderId="34" xfId="105" applyNumberFormat="1" applyFont="1" applyBorder="1" applyAlignment="1" applyProtection="1">
      <alignment vertical="top" wrapText="1"/>
      <protection locked="0"/>
    </xf>
    <xf numFmtId="41" fontId="26" fillId="0" borderId="34" xfId="103" applyNumberFormat="1" applyFont="1" applyBorder="1" applyProtection="1">
      <protection locked="0"/>
    </xf>
    <xf numFmtId="41" fontId="24" fillId="0" borderId="44" xfId="103" applyNumberFormat="1" applyFont="1" applyBorder="1" applyProtection="1">
      <protection locked="0"/>
    </xf>
    <xf numFmtId="41" fontId="26" fillId="0" borderId="44" xfId="103" applyNumberFormat="1" applyFont="1" applyBorder="1" applyProtection="1">
      <protection locked="0"/>
    </xf>
    <xf numFmtId="41" fontId="24" fillId="36" borderId="27" xfId="105" applyNumberFormat="1" applyFont="1" applyFill="1" applyBorder="1" applyAlignment="1" applyProtection="1">
      <protection locked="0"/>
    </xf>
    <xf numFmtId="41" fontId="24" fillId="0" borderId="0" xfId="105" applyNumberFormat="1" applyFont="1" applyBorder="1" applyAlignment="1" applyProtection="1">
      <protection locked="0"/>
    </xf>
    <xf numFmtId="43" fontId="28" fillId="0" borderId="0" xfId="103" applyNumberFormat="1" applyAlignment="1" applyProtection="1">
      <alignment vertical="top"/>
      <protection locked="0"/>
    </xf>
    <xf numFmtId="167" fontId="26" fillId="0" borderId="0" xfId="105" applyNumberFormat="1" applyFont="1" applyAlignment="1" applyProtection="1">
      <alignment horizontal="right" shrinkToFit="1"/>
      <protection locked="0"/>
    </xf>
    <xf numFmtId="167" fontId="26" fillId="0" borderId="0" xfId="103" applyNumberFormat="1" applyFont="1" applyAlignment="1" applyProtection="1">
      <alignment horizontal="right" shrinkToFit="1"/>
      <protection locked="0"/>
    </xf>
    <xf numFmtId="44" fontId="0" fillId="0" borderId="4" xfId="0" applyNumberFormat="1" applyBorder="1" applyAlignment="1">
      <alignment horizontal="center"/>
    </xf>
    <xf numFmtId="44" fontId="24" fillId="2" borderId="0" xfId="103" applyNumberFormat="1" applyFont="1" applyFill="1" applyAlignment="1">
      <alignment horizontal="right"/>
    </xf>
    <xf numFmtId="164" fontId="0" fillId="2" borderId="0" xfId="1" applyFont="1" applyFill="1" applyBorder="1"/>
    <xf numFmtId="164" fontId="0" fillId="0" borderId="0" xfId="0" applyNumberFormat="1"/>
    <xf numFmtId="164" fontId="28" fillId="0" borderId="0" xfId="1" applyFont="1"/>
    <xf numFmtId="0" fontId="75" fillId="0" borderId="0" xfId="0" applyFont="1"/>
    <xf numFmtId="0" fontId="31" fillId="0" borderId="15" xfId="0" applyFont="1" applyBorder="1" applyAlignment="1">
      <alignment horizontal="center" vertical="center" wrapText="1"/>
    </xf>
    <xf numFmtId="0" fontId="75" fillId="0" borderId="0" xfId="103" applyFont="1" applyProtection="1">
      <protection locked="0"/>
    </xf>
    <xf numFmtId="0" fontId="75" fillId="0" borderId="0" xfId="103" applyFont="1"/>
    <xf numFmtId="165" fontId="78" fillId="0" borderId="0" xfId="0" applyNumberFormat="1" applyFont="1"/>
    <xf numFmtId="164" fontId="24" fillId="0" borderId="0" xfId="1" applyFont="1"/>
    <xf numFmtId="164" fontId="28" fillId="0" borderId="0" xfId="1" applyFont="1" applyFill="1"/>
    <xf numFmtId="164" fontId="24" fillId="0" borderId="1" xfId="1" applyFont="1" applyBorder="1"/>
    <xf numFmtId="165" fontId="21" fillId="0" borderId="0" xfId="0" applyNumberFormat="1" applyFont="1"/>
    <xf numFmtId="164" fontId="26" fillId="0" borderId="0" xfId="1" applyFont="1" applyFill="1" applyBorder="1"/>
    <xf numFmtId="164" fontId="25" fillId="0" borderId="0" xfId="1" applyFont="1"/>
    <xf numFmtId="43" fontId="0" fillId="0" borderId="0" xfId="0" applyNumberFormat="1"/>
    <xf numFmtId="166" fontId="24" fillId="0" borderId="49" xfId="0" applyNumberFormat="1" applyFont="1" applyBorder="1"/>
    <xf numFmtId="41" fontId="24" fillId="0" borderId="34" xfId="105" applyNumberFormat="1" applyFont="1" applyFill="1" applyBorder="1" applyAlignment="1" applyProtection="1">
      <alignment vertical="top" wrapText="1"/>
      <protection locked="0"/>
    </xf>
    <xf numFmtId="0" fontId="24" fillId="0" borderId="6" xfId="0" applyFont="1" applyBorder="1"/>
    <xf numFmtId="0" fontId="25" fillId="0" borderId="6" xfId="0" applyFont="1" applyBorder="1"/>
    <xf numFmtId="14" fontId="24" fillId="0" borderId="6" xfId="0" applyNumberFormat="1" applyFont="1" applyBorder="1"/>
    <xf numFmtId="165" fontId="25" fillId="0" borderId="6" xfId="0" applyNumberFormat="1" applyFont="1" applyBorder="1" applyAlignment="1">
      <alignment horizontal="center"/>
    </xf>
    <xf numFmtId="164" fontId="25" fillId="0" borderId="6" xfId="1" applyFont="1" applyBorder="1" applyAlignment="1">
      <alignment horizontal="center"/>
    </xf>
    <xf numFmtId="0" fontId="25" fillId="0" borderId="6" xfId="0" applyFont="1" applyBorder="1" applyAlignment="1">
      <alignment horizontal="center"/>
    </xf>
    <xf numFmtId="14" fontId="28" fillId="0" borderId="0" xfId="0" applyNumberFormat="1" applyFont="1"/>
    <xf numFmtId="164" fontId="28" fillId="0" borderId="0" xfId="1" applyFont="1" applyAlignment="1">
      <alignment horizontal="right"/>
    </xf>
    <xf numFmtId="164" fontId="21" fillId="0" borderId="0" xfId="1" applyFont="1" applyFill="1"/>
    <xf numFmtId="164" fontId="28" fillId="0" borderId="0" xfId="1" applyFont="1" applyFill="1" applyAlignment="1">
      <alignment horizontal="center"/>
    </xf>
    <xf numFmtId="164" fontId="28" fillId="0" borderId="0" xfId="1" applyFont="1" applyFill="1" applyAlignment="1">
      <alignment horizontal="right"/>
    </xf>
    <xf numFmtId="164" fontId="21" fillId="0" borderId="1" xfId="1" applyFont="1" applyBorder="1"/>
    <xf numFmtId="164" fontId="21" fillId="0" borderId="1" xfId="1" applyFont="1" applyBorder="1" applyAlignment="1">
      <alignment horizontal="right"/>
    </xf>
    <xf numFmtId="164" fontId="21" fillId="0" borderId="0" xfId="1" applyFont="1"/>
    <xf numFmtId="172" fontId="28" fillId="0" borderId="0" xfId="0" applyNumberFormat="1" applyFont="1"/>
    <xf numFmtId="0" fontId="79" fillId="0" borderId="0" xfId="0" applyFont="1"/>
    <xf numFmtId="0" fontId="80" fillId="0" borderId="0" xfId="0" applyFont="1"/>
    <xf numFmtId="166" fontId="80" fillId="0" borderId="0" xfId="0" applyNumberFormat="1" applyFont="1"/>
    <xf numFmtId="166" fontId="81" fillId="0" borderId="0" xfId="0" applyNumberFormat="1" applyFont="1"/>
    <xf numFmtId="164" fontId="26" fillId="2" borderId="0" xfId="1" applyFont="1" applyFill="1" applyBorder="1"/>
    <xf numFmtId="0" fontId="81" fillId="0" borderId="34" xfId="103" applyFont="1" applyBorder="1" applyAlignment="1" applyProtection="1">
      <alignment vertical="top" wrapText="1"/>
      <protection locked="0"/>
    </xf>
    <xf numFmtId="0" fontId="64" fillId="0" borderId="0" xfId="0" applyFont="1"/>
    <xf numFmtId="165" fontId="21" fillId="0" borderId="1" xfId="0" applyNumberFormat="1" applyFont="1" applyBorder="1"/>
    <xf numFmtId="165" fontId="64" fillId="0" borderId="6" xfId="0" applyNumberFormat="1" applyFont="1" applyBorder="1" applyAlignment="1">
      <alignment horizontal="center" wrapText="1"/>
    </xf>
    <xf numFmtId="165" fontId="64" fillId="0" borderId="0" xfId="0" applyNumberFormat="1" applyFont="1" applyAlignment="1">
      <alignment horizontal="center"/>
    </xf>
    <xf numFmtId="164" fontId="21" fillId="0" borderId="0" xfId="1" applyFont="1" applyAlignment="1">
      <alignment horizontal="center"/>
    </xf>
    <xf numFmtId="0" fontId="21" fillId="0" borderId="0" xfId="0" applyFont="1" applyAlignment="1">
      <alignment horizontal="center"/>
    </xf>
    <xf numFmtId="164" fontId="21" fillId="0" borderId="0" xfId="1" applyFont="1" applyFill="1" applyAlignment="1">
      <alignment horizontal="center"/>
    </xf>
    <xf numFmtId="164" fontId="21" fillId="0" borderId="0" xfId="1" applyFont="1" applyFill="1" applyAlignment="1">
      <alignment horizontal="right"/>
    </xf>
    <xf numFmtId="164" fontId="21" fillId="0" borderId="0" xfId="0" applyNumberFormat="1" applyFont="1"/>
    <xf numFmtId="14" fontId="64" fillId="0" borderId="0" xfId="0" applyNumberFormat="1" applyFont="1"/>
    <xf numFmtId="14" fontId="28" fillId="0" borderId="6" xfId="0" applyNumberFormat="1" applyFont="1" applyBorder="1"/>
    <xf numFmtId="165" fontId="64" fillId="0" borderId="6" xfId="0" applyNumberFormat="1" applyFont="1" applyBorder="1" applyAlignment="1">
      <alignment horizontal="center"/>
    </xf>
    <xf numFmtId="0" fontId="64" fillId="0" borderId="6" xfId="0" applyFont="1" applyBorder="1" applyAlignment="1">
      <alignment horizontal="center"/>
    </xf>
    <xf numFmtId="0" fontId="64" fillId="0" borderId="6" xfId="0" applyFont="1" applyBorder="1"/>
    <xf numFmtId="164" fontId="28" fillId="0" borderId="1" xfId="1" applyFont="1" applyBorder="1"/>
    <xf numFmtId="164" fontId="0" fillId="2" borderId="0" xfId="104" applyFont="1" applyFill="1" applyBorder="1"/>
    <xf numFmtId="43" fontId="0" fillId="0" borderId="0" xfId="290" applyFont="1"/>
    <xf numFmtId="0" fontId="0" fillId="38" borderId="0" xfId="0" applyFill="1"/>
    <xf numFmtId="164" fontId="28" fillId="2" borderId="0" xfId="1" applyFont="1" applyFill="1" applyBorder="1"/>
    <xf numFmtId="0" fontId="63" fillId="0" borderId="0" xfId="0" applyFont="1"/>
    <xf numFmtId="0" fontId="63" fillId="0" borderId="6" xfId="0" applyFont="1" applyBorder="1"/>
    <xf numFmtId="164" fontId="63" fillId="0" borderId="6" xfId="1" applyFont="1" applyBorder="1" applyAlignment="1">
      <alignment horizontal="center" wrapText="1"/>
    </xf>
    <xf numFmtId="0" fontId="63" fillId="0" borderId="6" xfId="0" applyFont="1" applyBorder="1" applyAlignment="1">
      <alignment horizontal="center" wrapText="1"/>
    </xf>
    <xf numFmtId="0" fontId="63" fillId="0" borderId="6" xfId="0" applyFont="1" applyBorder="1" applyAlignment="1">
      <alignment wrapText="1"/>
    </xf>
    <xf numFmtId="0" fontId="23" fillId="0" borderId="0" xfId="0" applyFont="1"/>
    <xf numFmtId="164" fontId="28" fillId="0" borderId="0" xfId="1" applyFont="1" applyAlignment="1">
      <alignment horizontal="center"/>
    </xf>
    <xf numFmtId="0" fontId="83" fillId="0" borderId="0" xfId="551"/>
    <xf numFmtId="2" fontId="0" fillId="0" borderId="0" xfId="0" applyNumberFormat="1"/>
    <xf numFmtId="15" fontId="82" fillId="0" borderId="15" xfId="0" applyNumberFormat="1" applyFont="1" applyBorder="1" applyAlignment="1">
      <alignment wrapText="1"/>
    </xf>
    <xf numFmtId="20" fontId="82" fillId="0" borderId="15" xfId="0" applyNumberFormat="1" applyFont="1" applyBorder="1" applyAlignment="1">
      <alignment wrapText="1"/>
    </xf>
    <xf numFmtId="2" fontId="82" fillId="0" borderId="15" xfId="0" applyNumberFormat="1" applyFont="1" applyBorder="1" applyAlignment="1">
      <alignment horizontal="right" wrapText="1"/>
    </xf>
    <xf numFmtId="0" fontId="82" fillId="0" borderId="15" xfId="0" applyFont="1" applyBorder="1" applyAlignment="1">
      <alignment wrapText="1"/>
    </xf>
    <xf numFmtId="164" fontId="64" fillId="0" borderId="0" xfId="1" applyFont="1"/>
    <xf numFmtId="164" fontId="64" fillId="0" borderId="6" xfId="1" applyFont="1" applyBorder="1" applyAlignment="1">
      <alignment horizontal="center"/>
    </xf>
    <xf numFmtId="164" fontId="74" fillId="0" borderId="0" xfId="1" applyFont="1"/>
    <xf numFmtId="0" fontId="84" fillId="0" borderId="3" xfId="0" applyFont="1" applyBorder="1"/>
    <xf numFmtId="164" fontId="30" fillId="39" borderId="0" xfId="1" applyFill="1" applyBorder="1" applyProtection="1"/>
    <xf numFmtId="164" fontId="30" fillId="0" borderId="0" xfId="1" applyBorder="1" applyProtection="1"/>
    <xf numFmtId="164" fontId="30" fillId="40" borderId="0" xfId="1" applyFill="1" applyBorder="1" applyProtection="1"/>
    <xf numFmtId="164" fontId="21" fillId="0" borderId="0" xfId="1" applyFont="1" applyAlignment="1">
      <alignment horizontal="right"/>
    </xf>
    <xf numFmtId="164" fontId="63" fillId="0" borderId="6" xfId="1" applyFont="1" applyBorder="1" applyAlignment="1">
      <alignment horizontal="right" wrapText="1"/>
    </xf>
    <xf numFmtId="164" fontId="63" fillId="0" borderId="6" xfId="1" applyFont="1" applyBorder="1" applyAlignment="1">
      <alignment horizontal="center"/>
    </xf>
    <xf numFmtId="0" fontId="50" fillId="0" borderId="0" xfId="0" applyFont="1"/>
    <xf numFmtId="164" fontId="50" fillId="0" borderId="0" xfId="1" applyFont="1"/>
    <xf numFmtId="164" fontId="50" fillId="0" borderId="0" xfId="1" applyFont="1" applyAlignment="1">
      <alignment horizontal="right"/>
    </xf>
    <xf numFmtId="0" fontId="53" fillId="0" borderId="0" xfId="0" applyFont="1"/>
    <xf numFmtId="165" fontId="53" fillId="0" borderId="0" xfId="0" applyNumberFormat="1" applyFont="1"/>
    <xf numFmtId="164" fontId="53" fillId="0" borderId="0" xfId="1" applyFont="1"/>
    <xf numFmtId="164" fontId="53" fillId="0" borderId="0" xfId="1" applyFont="1" applyAlignment="1">
      <alignment horizontal="right"/>
    </xf>
    <xf numFmtId="0" fontId="50" fillId="0" borderId="6" xfId="0" applyFont="1" applyBorder="1"/>
    <xf numFmtId="164" fontId="50" fillId="0" borderId="6" xfId="1" applyFont="1" applyBorder="1" applyAlignment="1">
      <alignment horizontal="center" wrapText="1"/>
    </xf>
    <xf numFmtId="164" fontId="50" fillId="0" borderId="6" xfId="1" applyFont="1" applyBorder="1" applyAlignment="1">
      <alignment horizontal="right" wrapText="1"/>
    </xf>
    <xf numFmtId="164" fontId="50" fillId="0" borderId="6" xfId="1" applyFont="1" applyBorder="1" applyAlignment="1">
      <alignment horizontal="center"/>
    </xf>
    <xf numFmtId="0" fontId="50" fillId="0" borderId="6" xfId="0" applyFont="1" applyBorder="1" applyAlignment="1">
      <alignment horizontal="center" wrapText="1"/>
    </xf>
    <xf numFmtId="0" fontId="50" fillId="0" borderId="6" xfId="0" applyFont="1" applyBorder="1" applyAlignment="1">
      <alignment wrapText="1"/>
    </xf>
    <xf numFmtId="164" fontId="53" fillId="0" borderId="0" xfId="1" applyFont="1" applyAlignment="1">
      <alignment horizontal="center"/>
    </xf>
    <xf numFmtId="164" fontId="50" fillId="0" borderId="0" xfId="1" applyFont="1" applyAlignment="1">
      <alignment horizontal="center"/>
    </xf>
    <xf numFmtId="0" fontId="53" fillId="0" borderId="0" xfId="0" applyFont="1" applyAlignment="1">
      <alignment horizontal="center"/>
    </xf>
    <xf numFmtId="164" fontId="50" fillId="0" borderId="0" xfId="1" applyFont="1" applyFill="1"/>
    <xf numFmtId="164" fontId="53" fillId="0" borderId="0" xfId="1" applyFont="1" applyFill="1"/>
    <xf numFmtId="164" fontId="50" fillId="0" borderId="0" xfId="1" applyFont="1" applyFill="1" applyAlignment="1">
      <alignment horizontal="center"/>
    </xf>
    <xf numFmtId="164" fontId="50" fillId="0" borderId="0" xfId="1" applyFont="1" applyFill="1" applyAlignment="1">
      <alignment horizontal="right"/>
    </xf>
    <xf numFmtId="164" fontId="53" fillId="0" borderId="0" xfId="1" applyFont="1" applyFill="1" applyAlignment="1">
      <alignment horizontal="center"/>
    </xf>
    <xf numFmtId="164" fontId="53" fillId="0" borderId="0" xfId="1" applyFont="1" applyFill="1" applyAlignment="1">
      <alignment horizontal="right"/>
    </xf>
    <xf numFmtId="0" fontId="24" fillId="0" borderId="0" xfId="0" applyFont="1" applyAlignment="1">
      <alignment horizontal="right"/>
    </xf>
    <xf numFmtId="44" fontId="25" fillId="0" borderId="0" xfId="0" applyNumberFormat="1" applyFont="1" applyAlignment="1">
      <alignment horizontal="right"/>
    </xf>
    <xf numFmtId="165" fontId="25" fillId="0" borderId="0" xfId="0" applyNumberFormat="1" applyFont="1" applyAlignment="1">
      <alignment horizontal="right"/>
    </xf>
    <xf numFmtId="164" fontId="26" fillId="0" borderId="4" xfId="104" applyFont="1" applyBorder="1"/>
    <xf numFmtId="164" fontId="26" fillId="0" borderId="4" xfId="104" applyFont="1" applyFill="1" applyBorder="1"/>
    <xf numFmtId="166" fontId="72" fillId="0" borderId="0" xfId="0" applyNumberFormat="1" applyFont="1"/>
    <xf numFmtId="2" fontId="26" fillId="0" borderId="0" xfId="0" applyNumberFormat="1" applyFont="1"/>
    <xf numFmtId="0" fontId="24" fillId="35" borderId="0" xfId="0" applyFont="1" applyFill="1" applyAlignment="1">
      <alignment horizontal="left"/>
    </xf>
    <xf numFmtId="2" fontId="24" fillId="35" borderId="0" xfId="0" applyNumberFormat="1" applyFont="1" applyFill="1"/>
    <xf numFmtId="166" fontId="24" fillId="35" borderId="0" xfId="0" applyNumberFormat="1" applyFont="1" applyFill="1"/>
    <xf numFmtId="0" fontId="24" fillId="35" borderId="0" xfId="0" applyFont="1" applyFill="1"/>
    <xf numFmtId="4" fontId="24" fillId="35" borderId="0" xfId="0" applyNumberFormat="1" applyFont="1" applyFill="1"/>
    <xf numFmtId="8" fontId="0" fillId="0" borderId="0" xfId="0" applyNumberFormat="1"/>
    <xf numFmtId="6" fontId="0" fillId="0" borderId="0" xfId="0" applyNumberFormat="1"/>
    <xf numFmtId="0" fontId="78" fillId="0" borderId="0" xfId="0" applyFont="1"/>
    <xf numFmtId="6" fontId="0" fillId="0" borderId="51" xfId="0" applyNumberFormat="1" applyBorder="1"/>
    <xf numFmtId="17" fontId="0" fillId="41" borderId="0" xfId="0" applyNumberFormat="1" applyFill="1"/>
    <xf numFmtId="8" fontId="0" fillId="41" borderId="0" xfId="0" applyNumberFormat="1" applyFill="1"/>
    <xf numFmtId="0" fontId="0" fillId="41" borderId="0" xfId="0" applyFill="1"/>
    <xf numFmtId="6" fontId="0" fillId="41" borderId="0" xfId="0" applyNumberFormat="1" applyFill="1"/>
    <xf numFmtId="0" fontId="31" fillId="38" borderId="50" xfId="0" applyFont="1" applyFill="1" applyBorder="1" applyAlignment="1">
      <alignment horizontal="center" vertical="center" wrapText="1"/>
    </xf>
    <xf numFmtId="0" fontId="0" fillId="0" borderId="0" xfId="0" quotePrefix="1"/>
    <xf numFmtId="0" fontId="1" fillId="0" borderId="0" xfId="573"/>
    <xf numFmtId="173" fontId="28" fillId="0" borderId="0" xfId="574" applyNumberFormat="1" applyFont="1" applyFill="1"/>
    <xf numFmtId="14" fontId="1" fillId="0" borderId="0" xfId="573" applyNumberFormat="1"/>
    <xf numFmtId="43" fontId="28" fillId="0" borderId="0" xfId="0" applyNumberFormat="1" applyFont="1"/>
    <xf numFmtId="15" fontId="82" fillId="42" borderId="15" xfId="0" applyNumberFormat="1" applyFont="1" applyFill="1" applyBorder="1" applyAlignment="1">
      <alignment wrapText="1"/>
    </xf>
    <xf numFmtId="20" fontId="82" fillId="42" borderId="15" xfId="0" applyNumberFormat="1" applyFont="1" applyFill="1" applyBorder="1" applyAlignment="1">
      <alignment wrapText="1"/>
    </xf>
    <xf numFmtId="2" fontId="82" fillId="42" borderId="15" xfId="0" applyNumberFormat="1" applyFont="1" applyFill="1" applyBorder="1" applyAlignment="1">
      <alignment horizontal="right" wrapText="1"/>
    </xf>
    <xf numFmtId="0" fontId="82" fillId="42" borderId="15" xfId="0" applyFont="1" applyFill="1" applyBorder="1" applyAlignment="1">
      <alignment wrapText="1"/>
    </xf>
    <xf numFmtId="2" fontId="0" fillId="42" borderId="0" xfId="0" applyNumberFormat="1" applyFill="1"/>
    <xf numFmtId="0" fontId="0" fillId="42" borderId="0" xfId="0" applyFill="1"/>
    <xf numFmtId="164" fontId="28" fillId="0" borderId="0" xfId="0" applyNumberFormat="1" applyFont="1"/>
    <xf numFmtId="14" fontId="24" fillId="0" borderId="0" xfId="0" applyNumberFormat="1" applyFont="1"/>
    <xf numFmtId="164" fontId="24" fillId="0" borderId="0" xfId="1" applyFont="1" applyBorder="1"/>
    <xf numFmtId="0" fontId="87" fillId="0" borderId="0" xfId="0" applyFont="1"/>
    <xf numFmtId="164" fontId="25" fillId="0" borderId="6" xfId="1" applyFont="1" applyBorder="1" applyAlignment="1">
      <alignment horizontal="left"/>
    </xf>
    <xf numFmtId="165" fontId="24" fillId="0" borderId="1" xfId="1" applyNumberFormat="1" applyFont="1" applyBorder="1"/>
    <xf numFmtId="164" fontId="25" fillId="0" borderId="6" xfId="1" applyFont="1" applyBorder="1" applyAlignment="1">
      <alignment horizontal="center" wrapText="1"/>
    </xf>
    <xf numFmtId="165" fontId="0" fillId="0" borderId="0" xfId="1" applyNumberFormat="1" applyFont="1"/>
    <xf numFmtId="14" fontId="28" fillId="0" borderId="0" xfId="0" quotePrefix="1" applyNumberFormat="1" applyFont="1"/>
    <xf numFmtId="0" fontId="0" fillId="2" borderId="0" xfId="0" applyFill="1"/>
    <xf numFmtId="41" fontId="28" fillId="0" borderId="0" xfId="105" applyNumberFormat="1" applyFont="1" applyBorder="1" applyProtection="1">
      <protection locked="0"/>
    </xf>
    <xf numFmtId="164" fontId="0" fillId="0" borderId="0" xfId="1" applyFont="1" applyFill="1" applyBorder="1"/>
    <xf numFmtId="0" fontId="88" fillId="0" borderId="0" xfId="0" applyFont="1"/>
    <xf numFmtId="0" fontId="24" fillId="0" borderId="0" xfId="103" applyFont="1" applyAlignment="1" applyProtection="1">
      <alignment horizontal="center" vertical="center" wrapText="1"/>
      <protection locked="0"/>
    </xf>
    <xf numFmtId="0" fontId="58" fillId="0" borderId="0" xfId="103" applyFont="1" applyAlignment="1" applyProtection="1">
      <alignment horizontal="center" vertical="top" wrapText="1"/>
      <protection locked="0"/>
    </xf>
    <xf numFmtId="0" fontId="24" fillId="0" borderId="0" xfId="103" applyFont="1" applyAlignment="1">
      <alignment horizontal="center" vertical="center"/>
    </xf>
    <xf numFmtId="0" fontId="53" fillId="0" borderId="0" xfId="103" applyFont="1" applyAlignment="1" applyProtection="1">
      <alignment horizontal="center" vertical="center" wrapText="1"/>
      <protection locked="0"/>
    </xf>
    <xf numFmtId="0" fontId="50" fillId="0" borderId="0" xfId="103" applyFont="1" applyAlignment="1" applyProtection="1">
      <alignment vertical="top" wrapText="1"/>
      <protection locked="0"/>
    </xf>
    <xf numFmtId="0" fontId="50" fillId="0" borderId="0" xfId="103" applyFont="1" applyAlignment="1" applyProtection="1">
      <alignment wrapText="1"/>
      <protection locked="0"/>
    </xf>
    <xf numFmtId="41" fontId="28" fillId="0" borderId="0" xfId="105" applyNumberFormat="1" applyFont="1" applyAlignment="1" applyProtection="1">
      <protection locked="0"/>
    </xf>
    <xf numFmtId="0" fontId="50" fillId="0" borderId="0" xfId="103" applyFont="1" applyAlignment="1" applyProtection="1">
      <alignment horizontal="center" vertical="top" wrapText="1"/>
      <protection locked="0"/>
    </xf>
    <xf numFmtId="0" fontId="26" fillId="0" borderId="0" xfId="103" applyFont="1" applyAlignment="1" applyProtection="1">
      <alignment horizontal="right" vertical="top" wrapText="1"/>
      <protection locked="0"/>
    </xf>
    <xf numFmtId="0" fontId="28" fillId="0" borderId="0" xfId="103" applyAlignment="1" applyProtection="1">
      <alignment horizontal="center"/>
      <protection locked="0"/>
    </xf>
    <xf numFmtId="0" fontId="23" fillId="0" borderId="0" xfId="103" applyFont="1" applyAlignment="1" applyProtection="1">
      <alignment vertical="top" wrapText="1"/>
      <protection locked="0"/>
    </xf>
    <xf numFmtId="0" fontId="63" fillId="0" borderId="0" xfId="103" applyFont="1" applyAlignment="1" applyProtection="1">
      <alignment vertical="top" wrapText="1"/>
      <protection locked="0"/>
    </xf>
    <xf numFmtId="168" fontId="56" fillId="37" borderId="0" xfId="103" applyNumberFormat="1" applyFont="1" applyFill="1" applyAlignment="1" applyProtection="1">
      <alignment horizontal="left" vertical="center"/>
      <protection locked="0"/>
    </xf>
    <xf numFmtId="0" fontId="23" fillId="0" borderId="0" xfId="103" applyFont="1" applyAlignment="1" applyProtection="1">
      <alignment horizontal="left" vertical="top" wrapText="1"/>
      <protection locked="0"/>
    </xf>
    <xf numFmtId="41" fontId="24" fillId="0" borderId="0" xfId="105" applyNumberFormat="1" applyFont="1" applyBorder="1" applyAlignment="1" applyProtection="1">
      <alignment horizontal="center" vertical="top" wrapText="1"/>
      <protection locked="0"/>
    </xf>
    <xf numFmtId="41" fontId="24" fillId="0" borderId="0" xfId="105" applyNumberFormat="1" applyFont="1" applyBorder="1" applyAlignment="1" applyProtection="1">
      <alignment horizontal="right" vertical="top" wrapText="1"/>
      <protection locked="0"/>
    </xf>
    <xf numFmtId="15" fontId="82" fillId="2" borderId="15" xfId="0" applyNumberFormat="1" applyFont="1" applyFill="1" applyBorder="1" applyAlignment="1">
      <alignment wrapText="1"/>
    </xf>
    <xf numFmtId="20" fontId="82" fillId="2" borderId="15" xfId="0" applyNumberFormat="1" applyFont="1" applyFill="1" applyBorder="1" applyAlignment="1">
      <alignment wrapText="1"/>
    </xf>
    <xf numFmtId="2" fontId="82" fillId="2" borderId="15" xfId="0" applyNumberFormat="1" applyFont="1" applyFill="1" applyBorder="1" applyAlignment="1">
      <alignment horizontal="right" wrapText="1"/>
    </xf>
    <xf numFmtId="0" fontId="82" fillId="2" borderId="15" xfId="0" applyFont="1" applyFill="1" applyBorder="1" applyAlignment="1">
      <alignment wrapText="1"/>
    </xf>
    <xf numFmtId="2" fontId="0" fillId="2" borderId="0" xfId="0" applyNumberFormat="1" applyFill="1"/>
    <xf numFmtId="14" fontId="75" fillId="0" borderId="0" xfId="0" applyNumberFormat="1" applyFont="1"/>
    <xf numFmtId="164" fontId="75" fillId="0" borderId="0" xfId="1" applyFont="1" applyAlignment="1">
      <alignment horizontal="center"/>
    </xf>
    <xf numFmtId="164" fontId="75" fillId="0" borderId="0" xfId="1" applyFont="1" applyAlignment="1">
      <alignment horizontal="right"/>
    </xf>
    <xf numFmtId="164" fontId="89" fillId="0" borderId="0" xfId="1" applyFont="1" applyAlignment="1">
      <alignment horizontal="center"/>
    </xf>
    <xf numFmtId="164" fontId="89" fillId="0" borderId="0" xfId="1" applyFont="1" applyAlignment="1">
      <alignment horizontal="right"/>
    </xf>
    <xf numFmtId="164" fontId="75" fillId="0" borderId="0" xfId="1" applyFont="1" applyFill="1"/>
    <xf numFmtId="164" fontId="89" fillId="0" borderId="0" xfId="1" applyFont="1" applyFill="1"/>
    <xf numFmtId="0" fontId="89" fillId="0" borderId="0" xfId="0" applyFont="1"/>
    <xf numFmtId="164" fontId="89" fillId="0" borderId="0" xfId="0" applyNumberFormat="1" applyFont="1"/>
    <xf numFmtId="0" fontId="90" fillId="0" borderId="0" xfId="0" applyFont="1"/>
    <xf numFmtId="164" fontId="90" fillId="0" borderId="0" xfId="1" applyFont="1" applyFill="1"/>
    <xf numFmtId="14" fontId="90" fillId="0" borderId="0" xfId="0" applyNumberFormat="1" applyFont="1"/>
    <xf numFmtId="164" fontId="28" fillId="41" borderId="0" xfId="1" applyFont="1" applyFill="1"/>
    <xf numFmtId="164" fontId="63" fillId="0" borderId="6" xfId="104" applyFont="1" applyBorder="1" applyAlignment="1">
      <alignment horizontal="center" wrapText="1"/>
    </xf>
    <xf numFmtId="0" fontId="53" fillId="0" borderId="1" xfId="0" applyFont="1" applyBorder="1"/>
    <xf numFmtId="164" fontId="21" fillId="0" borderId="1" xfId="104" applyFont="1" applyBorder="1"/>
    <xf numFmtId="3" fontId="24" fillId="0" borderId="34" xfId="105" applyNumberFormat="1" applyFont="1" applyFill="1" applyBorder="1" applyAlignment="1" applyProtection="1">
      <alignment vertical="top" wrapText="1"/>
      <protection locked="0"/>
    </xf>
    <xf numFmtId="41" fontId="24" fillId="0" borderId="34" xfId="105" applyNumberFormat="1" applyFont="1" applyFill="1" applyBorder="1" applyAlignment="1" applyProtection="1">
      <alignment wrapText="1"/>
      <protection locked="0"/>
    </xf>
    <xf numFmtId="174" fontId="23" fillId="0" borderId="0" xfId="103" applyNumberFormat="1" applyFont="1" applyAlignment="1" applyProtection="1">
      <alignment horizontal="left" vertical="top" wrapText="1"/>
      <protection locked="0"/>
    </xf>
    <xf numFmtId="174" fontId="28" fillId="0" borderId="0" xfId="103" applyNumberFormat="1" applyProtection="1">
      <protection locked="0"/>
    </xf>
    <xf numFmtId="167" fontId="24" fillId="0" borderId="34" xfId="105" applyNumberFormat="1" applyFont="1" applyFill="1" applyBorder="1" applyAlignment="1" applyProtection="1">
      <alignment horizontal="right" vertical="center" shrinkToFit="1"/>
      <protection locked="0"/>
    </xf>
    <xf numFmtId="167" fontId="28" fillId="0" borderId="0" xfId="103" applyNumberFormat="1" applyProtection="1">
      <protection locked="0"/>
    </xf>
    <xf numFmtId="169" fontId="24" fillId="0" borderId="34" xfId="105" applyNumberFormat="1" applyFont="1" applyFill="1" applyBorder="1" applyAlignment="1" applyProtection="1">
      <alignment horizontal="right" vertical="top" wrapText="1"/>
      <protection locked="0"/>
    </xf>
    <xf numFmtId="175" fontId="28" fillId="0" borderId="0" xfId="103" applyNumberFormat="1" applyProtection="1">
      <protection locked="0"/>
    </xf>
    <xf numFmtId="169" fontId="24" fillId="0" borderId="27" xfId="105" applyNumberFormat="1" applyFont="1" applyFill="1" applyBorder="1" applyAlignment="1" applyProtection="1">
      <alignment horizontal="right" vertical="top" wrapText="1"/>
      <protection locked="0"/>
    </xf>
    <xf numFmtId="171" fontId="24" fillId="0" borderId="34" xfId="105" applyNumberFormat="1" applyFont="1" applyFill="1" applyBorder="1" applyAlignment="1" applyProtection="1">
      <alignment wrapText="1"/>
      <protection locked="0"/>
    </xf>
    <xf numFmtId="3" fontId="24" fillId="0" borderId="34" xfId="105" applyNumberFormat="1" applyFont="1" applyFill="1" applyBorder="1" applyAlignment="1" applyProtection="1">
      <alignment wrapText="1"/>
      <protection locked="0"/>
    </xf>
    <xf numFmtId="3" fontId="24" fillId="0" borderId="34" xfId="105" applyNumberFormat="1" applyFont="1" applyFill="1" applyBorder="1" applyAlignment="1" applyProtection="1">
      <alignment horizontal="right" wrapText="1"/>
      <protection locked="0"/>
    </xf>
    <xf numFmtId="41" fontId="91" fillId="0" borderId="0" xfId="105" applyNumberFormat="1" applyFont="1" applyProtection="1">
      <protection locked="0"/>
    </xf>
    <xf numFmtId="0" fontId="58" fillId="0" borderId="0" xfId="103" applyFont="1" applyAlignment="1" applyProtection="1">
      <alignment horizontal="left" vertical="top" wrapText="1"/>
      <protection locked="0"/>
    </xf>
    <xf numFmtId="168" fontId="24" fillId="0" borderId="14" xfId="103" applyNumberFormat="1" applyFont="1" applyBorder="1" applyAlignment="1" applyProtection="1">
      <alignment horizontal="center" vertical="center"/>
      <protection locked="0"/>
    </xf>
    <xf numFmtId="168" fontId="24" fillId="0" borderId="0" xfId="103" applyNumberFormat="1" applyFont="1" applyAlignment="1" applyProtection="1">
      <alignment horizontal="center" vertical="center" wrapText="1"/>
      <protection locked="0"/>
    </xf>
    <xf numFmtId="0" fontId="57" fillId="0" borderId="0" xfId="103" applyFont="1" applyAlignment="1" applyProtection="1">
      <alignment horizontal="center" vertical="center"/>
      <protection locked="0"/>
    </xf>
    <xf numFmtId="0" fontId="58" fillId="0" borderId="0" xfId="103" applyFont="1" applyAlignment="1" applyProtection="1">
      <alignment horizontal="center" vertical="top"/>
      <protection locked="0"/>
    </xf>
    <xf numFmtId="0" fontId="55" fillId="0" borderId="0" xfId="103" applyFont="1" applyAlignment="1" applyProtection="1">
      <alignment horizontal="left" vertical="top" wrapText="1"/>
      <protection locked="0"/>
    </xf>
    <xf numFmtId="0" fontId="60" fillId="0" borderId="43" xfId="103" applyFont="1" applyBorder="1" applyAlignment="1" applyProtection="1">
      <alignment horizontal="center" vertical="top"/>
      <protection locked="0"/>
    </xf>
    <xf numFmtId="0" fontId="59" fillId="0" borderId="2" xfId="103" applyFont="1" applyBorder="1" applyAlignment="1" applyProtection="1">
      <alignment horizontal="center" vertical="top"/>
      <protection locked="0"/>
    </xf>
    <xf numFmtId="0" fontId="59" fillId="0" borderId="42" xfId="103" applyFont="1" applyBorder="1" applyAlignment="1" applyProtection="1">
      <alignment horizontal="center" vertical="top"/>
      <protection locked="0"/>
    </xf>
    <xf numFmtId="0" fontId="24" fillId="0" borderId="39" xfId="103" applyFont="1" applyBorder="1" applyAlignment="1" applyProtection="1">
      <alignment horizontal="center" vertical="center" wrapText="1"/>
      <protection locked="0"/>
    </xf>
    <xf numFmtId="0" fontId="24" fillId="0" borderId="38" xfId="103" applyFont="1" applyBorder="1" applyAlignment="1" applyProtection="1">
      <alignment horizontal="center" vertical="center" wrapText="1"/>
      <protection locked="0"/>
    </xf>
    <xf numFmtId="0" fontId="24" fillId="0" borderId="37" xfId="103" applyFont="1" applyBorder="1" applyAlignment="1" applyProtection="1">
      <alignment horizontal="center" vertical="center" wrapText="1"/>
      <protection locked="0"/>
    </xf>
    <xf numFmtId="0" fontId="58" fillId="0" borderId="41" xfId="103" applyFont="1" applyBorder="1" applyAlignment="1" applyProtection="1">
      <alignment horizontal="center" vertical="top" wrapText="1"/>
      <protection locked="0"/>
    </xf>
    <xf numFmtId="0" fontId="58" fillId="0" borderId="14" xfId="103" applyFont="1" applyBorder="1" applyAlignment="1" applyProtection="1">
      <alignment horizontal="center" vertical="top" wrapText="1"/>
      <protection locked="0"/>
    </xf>
    <xf numFmtId="0" fontId="58" fillId="0" borderId="40" xfId="103" applyFont="1" applyBorder="1" applyAlignment="1" applyProtection="1">
      <alignment horizontal="center" vertical="top" wrapText="1"/>
      <protection locked="0"/>
    </xf>
    <xf numFmtId="0" fontId="24" fillId="0" borderId="0" xfId="103" applyFont="1" applyAlignment="1" applyProtection="1">
      <alignment horizontal="center" vertical="center" wrapText="1"/>
      <protection locked="0"/>
    </xf>
    <xf numFmtId="0" fontId="58" fillId="0" borderId="0" xfId="103" applyFont="1" applyAlignment="1" applyProtection="1">
      <alignment horizontal="center" vertical="top" wrapText="1"/>
      <protection locked="0"/>
    </xf>
    <xf numFmtId="0" fontId="23" fillId="0" borderId="45" xfId="103" applyFont="1" applyBorder="1" applyAlignment="1" applyProtection="1">
      <alignment vertical="top" wrapText="1"/>
      <protection locked="0"/>
    </xf>
    <xf numFmtId="0" fontId="63" fillId="0" borderId="45" xfId="103" applyFont="1" applyBorder="1" applyAlignment="1" applyProtection="1">
      <alignment vertical="top" wrapText="1"/>
      <protection locked="0"/>
    </xf>
    <xf numFmtId="41" fontId="26" fillId="0" borderId="34" xfId="105" applyNumberFormat="1" applyFont="1" applyBorder="1" applyAlignment="1" applyProtection="1">
      <alignment horizontal="left" vertical="top" wrapText="1"/>
      <protection locked="0"/>
    </xf>
    <xf numFmtId="41" fontId="26" fillId="0" borderId="43" xfId="105" applyNumberFormat="1" applyFont="1" applyBorder="1" applyAlignment="1" applyProtection="1">
      <alignment horizontal="left" vertical="top" wrapText="1"/>
      <protection locked="0"/>
    </xf>
    <xf numFmtId="41" fontId="26" fillId="0" borderId="2" xfId="105" applyNumberFormat="1" applyFont="1" applyBorder="1" applyAlignment="1" applyProtection="1">
      <alignment horizontal="left" vertical="top" wrapText="1"/>
      <protection locked="0"/>
    </xf>
    <xf numFmtId="41" fontId="26" fillId="0" borderId="42" xfId="105" applyNumberFormat="1" applyFont="1" applyBorder="1" applyAlignment="1" applyProtection="1">
      <alignment horizontal="left" vertical="top" wrapText="1"/>
      <protection locked="0"/>
    </xf>
    <xf numFmtId="41" fontId="55" fillId="0" borderId="0" xfId="105" applyNumberFormat="1" applyFont="1" applyFill="1" applyAlignment="1" applyProtection="1">
      <alignment horizontal="left"/>
      <protection locked="0"/>
    </xf>
    <xf numFmtId="170" fontId="56" fillId="37" borderId="0" xfId="103" applyNumberFormat="1" applyFont="1" applyFill="1" applyAlignment="1" applyProtection="1">
      <alignment horizontal="left" vertical="center"/>
      <protection locked="0"/>
    </xf>
    <xf numFmtId="41" fontId="54" fillId="0" borderId="0" xfId="105" applyNumberFormat="1" applyFont="1" applyBorder="1" applyAlignment="1" applyProtection="1">
      <alignment horizontal="center" wrapText="1"/>
      <protection locked="0"/>
    </xf>
    <xf numFmtId="41" fontId="53" fillId="0" borderId="0" xfId="105" applyNumberFormat="1" applyFont="1" applyBorder="1" applyAlignment="1" applyProtection="1">
      <alignment horizontal="right" vertical="top" wrapText="1"/>
      <protection locked="0"/>
    </xf>
    <xf numFmtId="41" fontId="24" fillId="0" borderId="46" xfId="105" applyNumberFormat="1" applyFont="1" applyBorder="1" applyAlignment="1" applyProtection="1">
      <alignment horizontal="left" vertical="center" wrapText="1"/>
      <protection locked="0"/>
    </xf>
    <xf numFmtId="0" fontId="26" fillId="0" borderId="0" xfId="103" applyFont="1" applyAlignment="1" applyProtection="1">
      <alignment horizontal="right" vertical="top" wrapText="1"/>
      <protection locked="0"/>
    </xf>
    <xf numFmtId="0" fontId="28" fillId="0" borderId="0" xfId="103" applyAlignment="1" applyProtection="1">
      <alignment horizontal="left" wrapText="1"/>
      <protection locked="0"/>
    </xf>
    <xf numFmtId="41" fontId="28" fillId="0" borderId="0" xfId="105" applyNumberFormat="1" applyFont="1" applyAlignment="1" applyProtection="1">
      <protection locked="0"/>
    </xf>
    <xf numFmtId="0" fontId="50" fillId="0" borderId="0" xfId="103" applyFont="1" applyAlignment="1" applyProtection="1">
      <alignment vertical="top" wrapText="1"/>
      <protection locked="0"/>
    </xf>
    <xf numFmtId="0" fontId="67" fillId="0" borderId="0" xfId="103" applyFont="1" applyAlignment="1" applyProtection="1">
      <alignment horizontal="center" wrapText="1"/>
      <protection locked="0"/>
    </xf>
    <xf numFmtId="0" fontId="53" fillId="0" borderId="0" xfId="103" applyFont="1" applyAlignment="1" applyProtection="1">
      <alignment horizontal="center" vertical="center" wrapText="1"/>
      <protection locked="0"/>
    </xf>
    <xf numFmtId="41" fontId="66" fillId="0" borderId="14" xfId="105" applyNumberFormat="1" applyFont="1" applyBorder="1" applyAlignment="1" applyProtection="1">
      <alignment horizontal="right" vertical="top" wrapText="1"/>
      <protection locked="0"/>
    </xf>
    <xf numFmtId="41" fontId="26" fillId="0" borderId="34" xfId="105" applyNumberFormat="1" applyFont="1" applyBorder="1" applyAlignment="1" applyProtection="1">
      <alignment horizontal="left" wrapText="1"/>
      <protection locked="0"/>
    </xf>
    <xf numFmtId="0" fontId="26" fillId="0" borderId="43" xfId="103" applyFont="1" applyBorder="1" applyAlignment="1" applyProtection="1">
      <alignment horizontal="center" vertical="top" wrapText="1"/>
      <protection locked="0"/>
    </xf>
    <xf numFmtId="0" fontId="26" fillId="0" borderId="2" xfId="103" applyFont="1" applyBorder="1" applyAlignment="1" applyProtection="1">
      <alignment horizontal="center" vertical="top" wrapText="1"/>
      <protection locked="0"/>
    </xf>
    <xf numFmtId="0" fontId="26" fillId="0" borderId="42" xfId="103" applyFont="1" applyBorder="1" applyAlignment="1" applyProtection="1">
      <alignment horizontal="center" vertical="top" wrapText="1"/>
      <protection locked="0"/>
    </xf>
    <xf numFmtId="41" fontId="28" fillId="0" borderId="0" xfId="105" applyNumberFormat="1" applyFont="1" applyBorder="1" applyAlignment="1" applyProtection="1">
      <protection locked="0"/>
    </xf>
    <xf numFmtId="0" fontId="26" fillId="0" borderId="43" xfId="103" applyFont="1" applyBorder="1" applyAlignment="1" applyProtection="1">
      <alignment horizontal="center"/>
      <protection locked="0"/>
    </xf>
    <xf numFmtId="0" fontId="26" fillId="0" borderId="2" xfId="103" applyFont="1" applyBorder="1" applyAlignment="1" applyProtection="1">
      <alignment horizontal="center"/>
      <protection locked="0"/>
    </xf>
    <xf numFmtId="0" fontId="26" fillId="0" borderId="42" xfId="103" applyFont="1" applyBorder="1" applyAlignment="1" applyProtection="1">
      <alignment horizontal="center"/>
      <protection locked="0"/>
    </xf>
    <xf numFmtId="0" fontId="26" fillId="0" borderId="43" xfId="103" applyFont="1" applyBorder="1" applyAlignment="1" applyProtection="1">
      <alignment horizontal="center" wrapText="1"/>
      <protection locked="0"/>
    </xf>
    <xf numFmtId="0" fontId="26" fillId="0" borderId="2" xfId="103" applyFont="1" applyBorder="1" applyAlignment="1" applyProtection="1">
      <alignment horizontal="center" wrapText="1"/>
      <protection locked="0"/>
    </xf>
    <xf numFmtId="0" fontId="26" fillId="0" borderId="42" xfId="103" applyFont="1" applyBorder="1" applyAlignment="1" applyProtection="1">
      <alignment horizontal="center" wrapText="1"/>
      <protection locked="0"/>
    </xf>
    <xf numFmtId="0" fontId="50" fillId="0" borderId="0" xfId="103" applyFont="1" applyAlignment="1" applyProtection="1">
      <alignment wrapText="1"/>
      <protection locked="0"/>
    </xf>
    <xf numFmtId="0" fontId="50" fillId="0" borderId="0" xfId="103" applyFont="1" applyAlignment="1" applyProtection="1">
      <alignment horizontal="center" vertical="top" wrapText="1"/>
      <protection locked="0"/>
    </xf>
    <xf numFmtId="0" fontId="24" fillId="0" borderId="0" xfId="103" applyFont="1" applyAlignment="1">
      <alignment horizontal="center" vertical="center"/>
    </xf>
    <xf numFmtId="0" fontId="24" fillId="0" borderId="14" xfId="103" applyFont="1" applyBorder="1" applyAlignment="1">
      <alignment horizontal="center" vertical="center"/>
    </xf>
    <xf numFmtId="0" fontId="26" fillId="0" borderId="43" xfId="103" applyFont="1" applyBorder="1" applyAlignment="1">
      <alignment horizontal="center"/>
    </xf>
    <xf numFmtId="0" fontId="26" fillId="0" borderId="2" xfId="103" applyFont="1" applyBorder="1" applyAlignment="1">
      <alignment horizontal="center"/>
    </xf>
    <xf numFmtId="0" fontId="26" fillId="0" borderId="42" xfId="103" applyFont="1" applyBorder="1" applyAlignment="1">
      <alignment horizontal="center"/>
    </xf>
    <xf numFmtId="0" fontId="61" fillId="0" borderId="43" xfId="103" applyFont="1" applyBorder="1" applyAlignment="1">
      <alignment horizontal="center" vertical="top" wrapText="1"/>
    </xf>
    <xf numFmtId="0" fontId="61" fillId="0" borderId="2" xfId="103" applyFont="1" applyBorder="1" applyAlignment="1">
      <alignment horizontal="center" vertical="top" wrapText="1"/>
    </xf>
    <xf numFmtId="0" fontId="61" fillId="0" borderId="42" xfId="103" applyFont="1" applyBorder="1" applyAlignment="1">
      <alignment horizontal="center" vertical="top" wrapText="1"/>
    </xf>
    <xf numFmtId="0" fontId="26" fillId="0" borderId="43" xfId="103" applyFont="1" applyBorder="1" applyAlignment="1">
      <alignment horizontal="center" vertical="top"/>
    </xf>
    <xf numFmtId="0" fontId="26" fillId="0" borderId="2" xfId="103" applyFont="1" applyBorder="1" applyAlignment="1">
      <alignment horizontal="center" vertical="top"/>
    </xf>
    <xf numFmtId="0" fontId="26" fillId="0" borderId="42" xfId="103" applyFont="1" applyBorder="1" applyAlignment="1">
      <alignment horizontal="center" vertical="top"/>
    </xf>
    <xf numFmtId="0" fontId="23" fillId="0" borderId="0" xfId="103" applyFont="1" applyAlignment="1" applyProtection="1">
      <alignment vertical="top" wrapText="1"/>
      <protection locked="0"/>
    </xf>
    <xf numFmtId="0" fontId="63" fillId="0" borderId="0" xfId="103" applyFont="1" applyAlignment="1" applyProtection="1">
      <alignment vertical="top" wrapText="1"/>
      <protection locked="0"/>
    </xf>
    <xf numFmtId="0" fontId="26" fillId="0" borderId="48" xfId="105" applyNumberFormat="1" applyFont="1" applyBorder="1" applyAlignment="1" applyProtection="1">
      <alignment horizontal="left" vertical="center" wrapText="1"/>
      <protection locked="0"/>
    </xf>
    <xf numFmtId="0" fontId="26" fillId="0" borderId="46" xfId="105" applyNumberFormat="1" applyFont="1" applyBorder="1" applyAlignment="1" applyProtection="1">
      <alignment horizontal="left" vertical="center" wrapText="1"/>
      <protection locked="0"/>
    </xf>
    <xf numFmtId="0" fontId="26" fillId="0" borderId="47" xfId="105" applyNumberFormat="1" applyFont="1" applyBorder="1" applyAlignment="1" applyProtection="1">
      <alignment horizontal="left" vertical="center" wrapText="1"/>
      <protection locked="0"/>
    </xf>
    <xf numFmtId="0" fontId="26" fillId="0" borderId="37" xfId="105" applyNumberFormat="1" applyFont="1" applyBorder="1" applyAlignment="1" applyProtection="1">
      <alignment horizontal="left" vertical="center" wrapText="1"/>
      <protection locked="0"/>
    </xf>
    <xf numFmtId="0" fontId="26" fillId="0" borderId="0" xfId="105" applyNumberFormat="1" applyFont="1" applyBorder="1" applyAlignment="1" applyProtection="1">
      <alignment horizontal="left" vertical="center" wrapText="1"/>
      <protection locked="0"/>
    </xf>
    <xf numFmtId="0" fontId="26" fillId="0" borderId="45" xfId="105" applyNumberFormat="1" applyFont="1" applyBorder="1" applyAlignment="1" applyProtection="1">
      <alignment horizontal="left" vertical="center" wrapText="1"/>
      <protection locked="0"/>
    </xf>
    <xf numFmtId="0" fontId="26" fillId="0" borderId="41" xfId="105" applyNumberFormat="1" applyFont="1" applyBorder="1" applyAlignment="1" applyProtection="1">
      <alignment horizontal="left" vertical="center" wrapText="1"/>
      <protection locked="0"/>
    </xf>
    <xf numFmtId="0" fontId="26" fillId="0" borderId="14" xfId="105" applyNumberFormat="1" applyFont="1" applyBorder="1" applyAlignment="1" applyProtection="1">
      <alignment horizontal="left" vertical="center" wrapText="1"/>
      <protection locked="0"/>
    </xf>
    <xf numFmtId="0" fontId="26" fillId="0" borderId="40" xfId="105" applyNumberFormat="1" applyFont="1" applyBorder="1" applyAlignment="1" applyProtection="1">
      <alignment horizontal="left" vertical="center" wrapText="1"/>
      <protection locked="0"/>
    </xf>
    <xf numFmtId="0" fontId="55" fillId="0" borderId="0" xfId="103" applyFont="1" applyAlignment="1" applyProtection="1">
      <alignment horizontal="left"/>
      <protection locked="0"/>
    </xf>
    <xf numFmtId="0" fontId="28" fillId="0" borderId="0" xfId="103" applyAlignment="1" applyProtection="1">
      <alignment horizontal="center"/>
      <protection locked="0"/>
    </xf>
    <xf numFmtId="168" fontId="56" fillId="37" borderId="0" xfId="103" applyNumberFormat="1" applyFont="1" applyFill="1" applyAlignment="1" applyProtection="1">
      <alignment horizontal="left" vertical="center"/>
      <protection locked="0"/>
    </xf>
    <xf numFmtId="0" fontId="67" fillId="0" borderId="14" xfId="103" applyFont="1" applyBorder="1" applyAlignment="1" applyProtection="1">
      <alignment horizontal="center" vertical="center" wrapText="1"/>
      <protection locked="0"/>
    </xf>
    <xf numFmtId="41" fontId="26" fillId="0" borderId="43" xfId="105" applyNumberFormat="1" applyFont="1" applyFill="1" applyBorder="1" applyAlignment="1" applyProtection="1">
      <alignment horizontal="left" wrapText="1"/>
      <protection locked="0"/>
    </xf>
    <xf numFmtId="41" fontId="26" fillId="0" borderId="2" xfId="105" applyNumberFormat="1" applyFont="1" applyFill="1" applyBorder="1" applyAlignment="1" applyProtection="1">
      <alignment horizontal="left" wrapText="1"/>
      <protection locked="0"/>
    </xf>
    <xf numFmtId="41" fontId="26" fillId="0" borderId="42" xfId="105" applyNumberFormat="1" applyFont="1" applyFill="1" applyBorder="1" applyAlignment="1" applyProtection="1">
      <alignment horizontal="left" wrapText="1"/>
      <protection locked="0"/>
    </xf>
    <xf numFmtId="41" fontId="26" fillId="0" borderId="43" xfId="105" applyNumberFormat="1" applyFont="1" applyBorder="1" applyAlignment="1" applyProtection="1">
      <alignment horizontal="left" wrapText="1"/>
      <protection locked="0"/>
    </xf>
    <xf numFmtId="41" fontId="26" fillId="0" borderId="2" xfId="105" applyNumberFormat="1" applyFont="1" applyBorder="1" applyAlignment="1" applyProtection="1">
      <alignment horizontal="left" wrapText="1"/>
      <protection locked="0"/>
    </xf>
    <xf numFmtId="41" fontId="26" fillId="0" borderId="42" xfId="105" applyNumberFormat="1" applyFont="1" applyBorder="1" applyAlignment="1" applyProtection="1">
      <alignment horizontal="left" wrapText="1"/>
      <protection locked="0"/>
    </xf>
    <xf numFmtId="41" fontId="26" fillId="0" borderId="41" xfId="105" applyNumberFormat="1" applyFont="1" applyBorder="1" applyAlignment="1" applyProtection="1">
      <alignment horizontal="left" wrapText="1"/>
      <protection locked="0"/>
    </xf>
    <xf numFmtId="41" fontId="26" fillId="0" borderId="14" xfId="105" applyNumberFormat="1" applyFont="1" applyBorder="1" applyAlignment="1" applyProtection="1">
      <alignment horizontal="left" wrapText="1"/>
      <protection locked="0"/>
    </xf>
    <xf numFmtId="41" fontId="26" fillId="0" borderId="40" xfId="105" applyNumberFormat="1" applyFont="1" applyBorder="1" applyAlignment="1" applyProtection="1">
      <alignment horizontal="left" wrapText="1"/>
      <protection locked="0"/>
    </xf>
    <xf numFmtId="0" fontId="24" fillId="0" borderId="0" xfId="103" applyFont="1" applyAlignment="1" applyProtection="1">
      <alignment horizontal="right" vertical="top" wrapText="1"/>
      <protection locked="0"/>
    </xf>
    <xf numFmtId="41" fontId="26" fillId="0" borderId="48" xfId="105" applyNumberFormat="1" applyFont="1" applyBorder="1" applyAlignment="1" applyProtection="1">
      <alignment horizontal="left" vertical="top" wrapText="1"/>
      <protection locked="0"/>
    </xf>
    <xf numFmtId="41" fontId="26" fillId="0" borderId="46" xfId="105" applyNumberFormat="1" applyFont="1" applyBorder="1" applyAlignment="1" applyProtection="1">
      <alignment horizontal="left" vertical="top" wrapText="1"/>
      <protection locked="0"/>
    </xf>
    <xf numFmtId="41" fontId="26" fillId="0" borderId="47" xfId="105" applyNumberFormat="1" applyFont="1" applyBorder="1" applyAlignment="1" applyProtection="1">
      <alignment horizontal="left" vertical="top" wrapText="1"/>
      <protection locked="0"/>
    </xf>
    <xf numFmtId="41" fontId="26" fillId="0" borderId="41" xfId="105" applyNumberFormat="1" applyFont="1" applyBorder="1" applyAlignment="1" applyProtection="1">
      <alignment horizontal="left" vertical="top" wrapText="1"/>
      <protection locked="0"/>
    </xf>
    <xf numFmtId="41" fontId="26" fillId="0" borderId="14" xfId="105" applyNumberFormat="1" applyFont="1" applyBorder="1" applyAlignment="1" applyProtection="1">
      <alignment horizontal="left" vertical="top" wrapText="1"/>
      <protection locked="0"/>
    </xf>
    <xf numFmtId="41" fontId="26" fillId="0" borderId="40" xfId="105" applyNumberFormat="1" applyFont="1" applyBorder="1" applyAlignment="1" applyProtection="1">
      <alignment horizontal="left" vertical="top" wrapText="1"/>
      <protection locked="0"/>
    </xf>
    <xf numFmtId="11" fontId="24" fillId="0" borderId="44" xfId="105" applyNumberFormat="1" applyFont="1" applyBorder="1" applyAlignment="1" applyProtection="1">
      <alignment horizontal="center" vertical="center" wrapText="1"/>
      <protection locked="0"/>
    </xf>
    <xf numFmtId="11" fontId="24" fillId="0" borderId="38" xfId="105" applyNumberFormat="1" applyFont="1" applyBorder="1" applyAlignment="1" applyProtection="1">
      <alignment horizontal="center" vertical="center" wrapText="1"/>
      <protection locked="0"/>
    </xf>
    <xf numFmtId="0" fontId="26" fillId="0" borderId="43" xfId="103" applyFont="1" applyBorder="1" applyAlignment="1" applyProtection="1">
      <alignment horizontal="left" wrapText="1"/>
      <protection locked="0"/>
    </xf>
    <xf numFmtId="0" fontId="26" fillId="0" borderId="2" xfId="103" applyFont="1" applyBorder="1" applyAlignment="1" applyProtection="1">
      <alignment horizontal="left" wrapText="1"/>
      <protection locked="0"/>
    </xf>
    <xf numFmtId="0" fontId="26" fillId="0" borderId="42" xfId="103" applyFont="1" applyBorder="1" applyAlignment="1" applyProtection="1">
      <alignment horizontal="left" wrapText="1"/>
      <protection locked="0"/>
    </xf>
    <xf numFmtId="0" fontId="28" fillId="0" borderId="14" xfId="103" applyBorder="1" applyAlignment="1" applyProtection="1">
      <alignment horizontal="center"/>
      <protection locked="0"/>
    </xf>
    <xf numFmtId="0" fontId="23" fillId="0" borderId="0" xfId="103" applyFont="1" applyAlignment="1" applyProtection="1">
      <alignment horizontal="left" vertical="top"/>
      <protection locked="0"/>
    </xf>
    <xf numFmtId="0" fontId="26" fillId="0" borderId="48" xfId="105" applyNumberFormat="1" applyFont="1" applyBorder="1" applyAlignment="1" applyProtection="1">
      <alignment horizontal="center"/>
      <protection locked="0"/>
    </xf>
    <xf numFmtId="0" fontId="26" fillId="0" borderId="46" xfId="105" applyNumberFormat="1" applyFont="1" applyBorder="1" applyAlignment="1" applyProtection="1">
      <alignment horizontal="center"/>
      <protection locked="0"/>
    </xf>
    <xf numFmtId="0" fontId="26" fillId="0" borderId="47" xfId="105" applyNumberFormat="1" applyFont="1" applyBorder="1" applyAlignment="1" applyProtection="1">
      <alignment horizontal="center"/>
      <protection locked="0"/>
    </xf>
    <xf numFmtId="0" fontId="26" fillId="0" borderId="37" xfId="105" applyNumberFormat="1" applyFont="1" applyBorder="1" applyAlignment="1" applyProtection="1">
      <alignment horizontal="center"/>
      <protection locked="0"/>
    </xf>
    <xf numFmtId="0" fontId="26" fillId="0" borderId="0" xfId="105" applyNumberFormat="1" applyFont="1" applyBorder="1" applyAlignment="1" applyProtection="1">
      <alignment horizontal="center"/>
      <protection locked="0"/>
    </xf>
    <xf numFmtId="0" fontId="26" fillId="0" borderId="45" xfId="105" applyNumberFormat="1" applyFont="1" applyBorder="1" applyAlignment="1" applyProtection="1">
      <alignment horizontal="center"/>
      <protection locked="0"/>
    </xf>
    <xf numFmtId="0" fontId="26" fillId="0" borderId="41" xfId="105" applyNumberFormat="1" applyFont="1" applyBorder="1" applyAlignment="1" applyProtection="1">
      <alignment horizontal="center"/>
      <protection locked="0"/>
    </xf>
    <xf numFmtId="0" fontId="26" fillId="0" borderId="14" xfId="105" applyNumberFormat="1" applyFont="1" applyBorder="1" applyAlignment="1" applyProtection="1">
      <alignment horizontal="center"/>
      <protection locked="0"/>
    </xf>
    <xf numFmtId="0" fontId="26" fillId="0" borderId="40" xfId="105" applyNumberFormat="1" applyFont="1" applyBorder="1" applyAlignment="1" applyProtection="1">
      <alignment horizontal="center"/>
      <protection locked="0"/>
    </xf>
    <xf numFmtId="0" fontId="67" fillId="0" borderId="14" xfId="103" applyFont="1" applyBorder="1" applyAlignment="1" applyProtection="1">
      <alignment horizontal="center" wrapText="1"/>
      <protection locked="0"/>
    </xf>
    <xf numFmtId="0" fontId="23" fillId="0" borderId="0" xfId="103" applyFont="1" applyAlignment="1" applyProtection="1">
      <alignment horizontal="left" vertical="top" wrapText="1"/>
      <protection locked="0"/>
    </xf>
    <xf numFmtId="41" fontId="24" fillId="0" borderId="0" xfId="105" applyNumberFormat="1" applyFont="1" applyBorder="1" applyAlignment="1" applyProtection="1">
      <alignment horizontal="center" vertical="top" wrapText="1"/>
      <protection locked="0"/>
    </xf>
    <xf numFmtId="0" fontId="23" fillId="0" borderId="0" xfId="103" applyFont="1" applyAlignment="1" applyProtection="1">
      <alignment horizontal="left"/>
      <protection locked="0"/>
    </xf>
    <xf numFmtId="41" fontId="24" fillId="0" borderId="0" xfId="105" applyNumberFormat="1" applyFont="1" applyBorder="1" applyAlignment="1" applyProtection="1">
      <alignment horizontal="right" vertical="top" wrapText="1"/>
      <protection locked="0"/>
    </xf>
    <xf numFmtId="0" fontId="26" fillId="0" borderId="48" xfId="103" applyFont="1" applyBorder="1" applyAlignment="1">
      <alignment horizontal="left" vertical="top" wrapText="1"/>
    </xf>
    <xf numFmtId="0" fontId="26" fillId="0" borderId="46" xfId="103" applyFont="1" applyBorder="1" applyAlignment="1">
      <alignment horizontal="left" vertical="top"/>
    </xf>
    <xf numFmtId="0" fontId="26" fillId="0" borderId="47" xfId="103" applyFont="1" applyBorder="1" applyAlignment="1">
      <alignment horizontal="left" vertical="top"/>
    </xf>
    <xf numFmtId="0" fontId="26" fillId="0" borderId="37" xfId="103" applyFont="1" applyBorder="1" applyAlignment="1">
      <alignment horizontal="left" vertical="top"/>
    </xf>
    <xf numFmtId="0" fontId="26" fillId="0" borderId="0" xfId="103" applyFont="1" applyAlignment="1">
      <alignment horizontal="left" vertical="top"/>
    </xf>
    <xf numFmtId="0" fontId="26" fillId="0" borderId="45" xfId="103" applyFont="1" applyBorder="1" applyAlignment="1">
      <alignment horizontal="left" vertical="top"/>
    </xf>
    <xf numFmtId="0" fontId="26" fillId="0" borderId="41" xfId="103" applyFont="1" applyBorder="1" applyAlignment="1">
      <alignment horizontal="left" vertical="top"/>
    </xf>
    <xf numFmtId="0" fontId="26" fillId="0" borderId="14" xfId="103" applyFont="1" applyBorder="1" applyAlignment="1">
      <alignment horizontal="left" vertical="top"/>
    </xf>
    <xf numFmtId="0" fontId="26" fillId="0" borderId="40" xfId="103" applyFont="1" applyBorder="1" applyAlignment="1">
      <alignment horizontal="left" vertical="top"/>
    </xf>
    <xf numFmtId="41" fontId="56" fillId="0" borderId="0" xfId="105" applyNumberFormat="1" applyFont="1" applyFill="1" applyAlignment="1" applyProtection="1">
      <alignment horizontal="center"/>
      <protection locked="0"/>
    </xf>
    <xf numFmtId="0" fontId="26" fillId="0" borderId="48" xfId="103" applyFont="1" applyBorder="1" applyAlignment="1" applyProtection="1">
      <alignment horizontal="center"/>
      <protection locked="0"/>
    </xf>
    <xf numFmtId="0" fontId="26" fillId="0" borderId="46" xfId="103" applyFont="1" applyBorder="1" applyAlignment="1" applyProtection="1">
      <alignment horizontal="center"/>
      <protection locked="0"/>
    </xf>
    <xf numFmtId="0" fontId="26" fillId="0" borderId="47" xfId="103" applyFont="1" applyBorder="1" applyAlignment="1" applyProtection="1">
      <alignment horizontal="center"/>
      <protection locked="0"/>
    </xf>
    <xf numFmtId="0" fontId="26" fillId="0" borderId="37" xfId="103" applyFont="1" applyBorder="1" applyAlignment="1" applyProtection="1">
      <alignment horizontal="center"/>
      <protection locked="0"/>
    </xf>
    <xf numFmtId="0" fontId="26" fillId="0" borderId="0" xfId="103" applyFont="1" applyAlignment="1" applyProtection="1">
      <alignment horizontal="center"/>
      <protection locked="0"/>
    </xf>
    <xf numFmtId="0" fontId="26" fillId="0" borderId="45" xfId="103" applyFont="1" applyBorder="1" applyAlignment="1" applyProtection="1">
      <alignment horizontal="center"/>
      <protection locked="0"/>
    </xf>
    <xf numFmtId="0" fontId="26" fillId="0" borderId="41" xfId="103" applyFont="1" applyBorder="1" applyAlignment="1" applyProtection="1">
      <alignment horizontal="center"/>
      <protection locked="0"/>
    </xf>
    <xf numFmtId="0" fontId="26" fillId="0" borderId="14" xfId="103" applyFont="1" applyBorder="1" applyAlignment="1" applyProtection="1">
      <alignment horizontal="center"/>
      <protection locked="0"/>
    </xf>
    <xf numFmtId="0" fontId="26" fillId="0" borderId="40" xfId="103" applyFont="1" applyBorder="1" applyAlignment="1" applyProtection="1">
      <alignment horizontal="center"/>
      <protection locked="0"/>
    </xf>
  </cellXfs>
  <cellStyles count="575">
    <cellStyle name="20% - Accent1" xfId="19" builtinId="30" customBuiltin="1"/>
    <cellStyle name="20% - Accent1 10" xfId="184" xr:uid="{5001BCBB-375E-4ADC-9C21-3FDFC19BE4DD}"/>
    <cellStyle name="20% - Accent1 10 2" xfId="413" xr:uid="{6CE6F9EF-8FBE-439C-AE25-5B7D71C29964}"/>
    <cellStyle name="20% - Accent1 11" xfId="204" xr:uid="{BBC4426C-B209-42A7-BF47-209A6CCEB74D}"/>
    <cellStyle name="20% - Accent1 11 2" xfId="433" xr:uid="{AB5ABB30-B076-466C-9426-54F34626F3D5}"/>
    <cellStyle name="20% - Accent1 12" xfId="224" xr:uid="{54A61BF8-3FBC-40A1-9D9B-26B447CA9E4C}"/>
    <cellStyle name="20% - Accent1 12 2" xfId="453" xr:uid="{8C01C639-24F8-4331-926C-0733D0AC88EB}"/>
    <cellStyle name="20% - Accent1 13" xfId="244" xr:uid="{36ADAB1E-4D32-4E0E-8416-CAD0E4F82B22}"/>
    <cellStyle name="20% - Accent1 13 2" xfId="473" xr:uid="{BB663714-4199-40BF-AF40-FAEA497F4B33}"/>
    <cellStyle name="20% - Accent1 14" xfId="262" xr:uid="{3020B963-6A85-47AE-A189-20D455E2955F}"/>
    <cellStyle name="20% - Accent1 15" xfId="493" xr:uid="{B7A24E49-0C9E-4A41-9423-477DA0249CB2}"/>
    <cellStyle name="20% - Accent1 16" xfId="513" xr:uid="{772A554D-5384-4993-AFA4-C6A460705DF5}"/>
    <cellStyle name="20% - Accent1 17" xfId="533" xr:uid="{8784A5B2-7B19-44EC-974B-915FE0A3F40E}"/>
    <cellStyle name="20% - Accent1 18" xfId="554" xr:uid="{04560686-AE68-4304-93C0-FAD65C1204D1}"/>
    <cellStyle name="20% - Accent1 2" xfId="46" xr:uid="{00000000-0005-0000-0000-000001000000}"/>
    <cellStyle name="20% - Accent1 2 2" xfId="278" xr:uid="{1AAA7A18-D9B1-4D44-BDC4-699CA265429E}"/>
    <cellStyle name="20% - Accent1 3" xfId="62" xr:uid="{00000000-0005-0000-0000-000002000000}"/>
    <cellStyle name="20% - Accent1 3 2" xfId="294" xr:uid="{CA06B12D-995E-43F4-BB36-CE6BD2651C9A}"/>
    <cellStyle name="20% - Accent1 4" xfId="77" xr:uid="{00000000-0005-0000-0000-000003000000}"/>
    <cellStyle name="20% - Accent1 4 2" xfId="309" xr:uid="{6B9B5744-8607-40F8-A48A-00DB879C9255}"/>
    <cellStyle name="20% - Accent1 5" xfId="91" xr:uid="{00000000-0005-0000-0000-000004000000}"/>
    <cellStyle name="20% - Accent1 5 2" xfId="323" xr:uid="{A39BB739-0B6E-47B8-BE04-9812F3F3B06C}"/>
    <cellStyle name="20% - Accent1 6" xfId="108" xr:uid="{00000000-0005-0000-0000-000005000000}"/>
    <cellStyle name="20% - Accent1 6 2" xfId="339" xr:uid="{AC82D492-B748-4A27-8234-3788E966A8B3}"/>
    <cellStyle name="20% - Accent1 7" xfId="124" xr:uid="{E11C7549-DC2D-43A1-9879-BFEA14432675}"/>
    <cellStyle name="20% - Accent1 7 2" xfId="353" xr:uid="{A31674FF-4107-45AE-8B22-FF15858243A9}"/>
    <cellStyle name="20% - Accent1 8" xfId="144" xr:uid="{7CB96F1B-2D93-4745-91A5-4395CD9637B3}"/>
    <cellStyle name="20% - Accent1 8 2" xfId="373" xr:uid="{5900D9E6-48E8-4C77-AF1B-B6347A429378}"/>
    <cellStyle name="20% - Accent1 9" xfId="164" xr:uid="{027097A7-76A7-479A-ADCC-6580DAD07BCC}"/>
    <cellStyle name="20% - Accent1 9 2" xfId="393" xr:uid="{F1B42FBB-DC76-43B2-B41B-3D2064123C00}"/>
    <cellStyle name="20% - Accent2" xfId="23" builtinId="34" customBuiltin="1"/>
    <cellStyle name="20% - Accent2 10" xfId="187" xr:uid="{05D4DC66-E2CE-43B7-B2C2-B1CA21DE5DAF}"/>
    <cellStyle name="20% - Accent2 10 2" xfId="416" xr:uid="{1670B285-A4C2-4AB5-BEDD-F0AC54656ECC}"/>
    <cellStyle name="20% - Accent2 11" xfId="207" xr:uid="{C98E0964-FEDB-44DC-B9F7-BE15BE70C19C}"/>
    <cellStyle name="20% - Accent2 11 2" xfId="436" xr:uid="{54BD1F76-EB0F-44A1-95A2-9BE88D6A5F3F}"/>
    <cellStyle name="20% - Accent2 12" xfId="227" xr:uid="{201B2F7A-CF17-4AD7-A357-D8AA7DE722AF}"/>
    <cellStyle name="20% - Accent2 12 2" xfId="456" xr:uid="{57DE9CD1-030B-4CBB-B467-D42145EB06BE}"/>
    <cellStyle name="20% - Accent2 13" xfId="247" xr:uid="{451E4F41-C458-4153-8F54-DA7D78C7A6A1}"/>
    <cellStyle name="20% - Accent2 13 2" xfId="476" xr:uid="{93E78593-C161-4D59-9A3A-7FA203FB540C}"/>
    <cellStyle name="20% - Accent2 14" xfId="264" xr:uid="{E1ED281D-FDEE-4BFC-9A26-FE86AFDFA09A}"/>
    <cellStyle name="20% - Accent2 15" xfId="496" xr:uid="{0391914D-7388-4BE2-9BE9-F640052D7905}"/>
    <cellStyle name="20% - Accent2 16" xfId="516" xr:uid="{ABD383BC-75E3-4625-9FCD-253AEE90F634}"/>
    <cellStyle name="20% - Accent2 17" xfId="536" xr:uid="{09FEC7B3-780A-4D78-BF0A-95CDDD29D67A}"/>
    <cellStyle name="20% - Accent2 18" xfId="557" xr:uid="{B8228BC6-1997-4D35-91D2-BEF19F8748E4}"/>
    <cellStyle name="20% - Accent2 2" xfId="48" xr:uid="{00000000-0005-0000-0000-000007000000}"/>
    <cellStyle name="20% - Accent2 2 2" xfId="280" xr:uid="{A268B863-5B8A-42E1-8B7C-10C4E0444DC6}"/>
    <cellStyle name="20% - Accent2 3" xfId="64" xr:uid="{00000000-0005-0000-0000-000008000000}"/>
    <cellStyle name="20% - Accent2 3 2" xfId="296" xr:uid="{1154367C-37D9-465C-96EF-2E711E8EB77B}"/>
    <cellStyle name="20% - Accent2 4" xfId="79" xr:uid="{00000000-0005-0000-0000-000009000000}"/>
    <cellStyle name="20% - Accent2 4 2" xfId="311" xr:uid="{B9213BCA-27C6-45A3-9F8E-F0E270412CED}"/>
    <cellStyle name="20% - Accent2 5" xfId="93" xr:uid="{00000000-0005-0000-0000-00000A000000}"/>
    <cellStyle name="20% - Accent2 5 2" xfId="325" xr:uid="{E1D4342D-FE94-47F3-AE51-8012C8FF60BC}"/>
    <cellStyle name="20% - Accent2 6" xfId="110" xr:uid="{00000000-0005-0000-0000-00000B000000}"/>
    <cellStyle name="20% - Accent2 6 2" xfId="341" xr:uid="{7BBE992B-A79B-4452-8018-9FA7CEE93C9E}"/>
    <cellStyle name="20% - Accent2 7" xfId="127" xr:uid="{2BAAC218-0F2C-42FA-8FE6-8E8A04351F3A}"/>
    <cellStyle name="20% - Accent2 7 2" xfId="356" xr:uid="{AB906B35-17BD-4BAF-859B-67D13C656E4D}"/>
    <cellStyle name="20% - Accent2 8" xfId="147" xr:uid="{DCE2F8C4-25B1-4479-8B6A-C9A0D84A792C}"/>
    <cellStyle name="20% - Accent2 8 2" xfId="376" xr:uid="{C29414E5-684D-43FA-80D2-8CBB219703F7}"/>
    <cellStyle name="20% - Accent2 9" xfId="167" xr:uid="{E5F64379-2FB6-4EEC-A0F6-E9C92DD42CD1}"/>
    <cellStyle name="20% - Accent2 9 2" xfId="396" xr:uid="{938CD208-FB3C-41E7-B3E3-12B4779E2EED}"/>
    <cellStyle name="20% - Accent3" xfId="27" builtinId="38" customBuiltin="1"/>
    <cellStyle name="20% - Accent3 10" xfId="190" xr:uid="{37E43F8B-C80D-46EA-8743-9334B1392E9F}"/>
    <cellStyle name="20% - Accent3 10 2" xfId="419" xr:uid="{FAA1E583-F85D-43D6-90E6-6099ABDFCAD5}"/>
    <cellStyle name="20% - Accent3 11" xfId="210" xr:uid="{CDF329DA-FF6F-44F8-B179-5B882D14F057}"/>
    <cellStyle name="20% - Accent3 11 2" xfId="439" xr:uid="{B6461095-D74F-49DF-BFD8-DC6524F4C152}"/>
    <cellStyle name="20% - Accent3 12" xfId="230" xr:uid="{991FDA0D-D4D2-4048-9A9A-D4C3741DBE50}"/>
    <cellStyle name="20% - Accent3 12 2" xfId="459" xr:uid="{3494B553-79A3-4A44-A802-165DD2A1E1B5}"/>
    <cellStyle name="20% - Accent3 13" xfId="250" xr:uid="{B30C32A6-C625-4FFA-9EB0-C822E9DC0BD4}"/>
    <cellStyle name="20% - Accent3 13 2" xfId="479" xr:uid="{E5DC81D4-0AA8-424D-B459-7DFAFDACAB2A}"/>
    <cellStyle name="20% - Accent3 14" xfId="266" xr:uid="{10044D56-BCE7-4727-95D9-9AA7811172A9}"/>
    <cellStyle name="20% - Accent3 15" xfId="499" xr:uid="{9D0351C3-782E-450A-BBB0-CC31BEC77488}"/>
    <cellStyle name="20% - Accent3 16" xfId="519" xr:uid="{E33DB8AF-FAE6-4F47-B5E9-545B0C88DEF6}"/>
    <cellStyle name="20% - Accent3 17" xfId="539" xr:uid="{D2B8C378-21F7-476B-9687-35DD45855B7B}"/>
    <cellStyle name="20% - Accent3 18" xfId="560" xr:uid="{49EEF49D-FC37-45E7-B4C6-18EA3A4A31CE}"/>
    <cellStyle name="20% - Accent3 2" xfId="50" xr:uid="{00000000-0005-0000-0000-00000D000000}"/>
    <cellStyle name="20% - Accent3 2 2" xfId="282" xr:uid="{488EE1FA-3018-46F7-B91C-0A7464436E87}"/>
    <cellStyle name="20% - Accent3 3" xfId="66" xr:uid="{00000000-0005-0000-0000-00000E000000}"/>
    <cellStyle name="20% - Accent3 3 2" xfId="298" xr:uid="{62934B61-016D-4538-B663-145375872FC4}"/>
    <cellStyle name="20% - Accent3 4" xfId="81" xr:uid="{00000000-0005-0000-0000-00000F000000}"/>
    <cellStyle name="20% - Accent3 4 2" xfId="313" xr:uid="{B223A46E-F90D-4CB0-9549-45B44FFE01C3}"/>
    <cellStyle name="20% - Accent3 5" xfId="95" xr:uid="{00000000-0005-0000-0000-000010000000}"/>
    <cellStyle name="20% - Accent3 5 2" xfId="327" xr:uid="{5F47B07B-6A61-4853-B42C-5B1EC38D8BB3}"/>
    <cellStyle name="20% - Accent3 6" xfId="112" xr:uid="{00000000-0005-0000-0000-000011000000}"/>
    <cellStyle name="20% - Accent3 6 2" xfId="343" xr:uid="{583438AB-2C42-444A-8E3B-5C32003310F1}"/>
    <cellStyle name="20% - Accent3 7" xfId="130" xr:uid="{D0A4E3DC-0FA2-4588-825D-ACB9E6453EAA}"/>
    <cellStyle name="20% - Accent3 7 2" xfId="359" xr:uid="{1308DDA9-3C5B-4935-8378-1C024BA074C7}"/>
    <cellStyle name="20% - Accent3 8" xfId="150" xr:uid="{A0753487-6F7D-4674-BCDA-E7D3EC4B2B40}"/>
    <cellStyle name="20% - Accent3 8 2" xfId="379" xr:uid="{802AEBCF-E69C-4D58-8665-897D8B94AEFD}"/>
    <cellStyle name="20% - Accent3 9" xfId="170" xr:uid="{C11AF0D3-F089-469E-8BE7-E1902904673E}"/>
    <cellStyle name="20% - Accent3 9 2" xfId="399" xr:uid="{D136007F-4001-4476-A713-37E8FF7F8AD9}"/>
    <cellStyle name="20% - Accent4" xfId="31" builtinId="42" customBuiltin="1"/>
    <cellStyle name="20% - Accent4 10" xfId="193" xr:uid="{86B75DF7-4E24-40F2-A49B-D4D9CED1FA85}"/>
    <cellStyle name="20% - Accent4 10 2" xfId="422" xr:uid="{83544EC2-E174-483C-BF1A-E914A5107EFA}"/>
    <cellStyle name="20% - Accent4 11" xfId="213" xr:uid="{7108285E-8A50-4E1D-AC99-CBB2D0C06617}"/>
    <cellStyle name="20% - Accent4 11 2" xfId="442" xr:uid="{08739804-6F02-405C-8786-2D9613D15A36}"/>
    <cellStyle name="20% - Accent4 12" xfId="233" xr:uid="{570F6494-2027-401B-B3E1-FD44D8811609}"/>
    <cellStyle name="20% - Accent4 12 2" xfId="462" xr:uid="{7FC2A013-3E44-4675-8DC8-64720369A8FE}"/>
    <cellStyle name="20% - Accent4 13" xfId="253" xr:uid="{B4D9564B-8056-4192-B157-6E39AE48F413}"/>
    <cellStyle name="20% - Accent4 13 2" xfId="482" xr:uid="{C279942B-7059-4DB1-9590-FD0236EA6E1B}"/>
    <cellStyle name="20% - Accent4 14" xfId="268" xr:uid="{FCAC7B6C-FFE9-4E06-AE1E-3CC9C7F57E08}"/>
    <cellStyle name="20% - Accent4 15" xfId="502" xr:uid="{6461440E-E53B-439B-9BA4-F7BE4EF4A778}"/>
    <cellStyle name="20% - Accent4 16" xfId="522" xr:uid="{596B9E87-E0F8-4F88-8962-EC305F739484}"/>
    <cellStyle name="20% - Accent4 17" xfId="542" xr:uid="{EDB5C317-DDCA-4ECA-B992-2BF08A7D31BB}"/>
    <cellStyle name="20% - Accent4 18" xfId="563" xr:uid="{4AED410E-C10B-4086-9D03-A70CA1779828}"/>
    <cellStyle name="20% - Accent4 2" xfId="52" xr:uid="{00000000-0005-0000-0000-000013000000}"/>
    <cellStyle name="20% - Accent4 2 2" xfId="284" xr:uid="{26353402-4617-41FC-9C7D-B82C40106214}"/>
    <cellStyle name="20% - Accent4 3" xfId="68" xr:uid="{00000000-0005-0000-0000-000014000000}"/>
    <cellStyle name="20% - Accent4 3 2" xfId="300" xr:uid="{3847A935-4208-4A4E-A27A-896B282857C1}"/>
    <cellStyle name="20% - Accent4 4" xfId="83" xr:uid="{00000000-0005-0000-0000-000015000000}"/>
    <cellStyle name="20% - Accent4 4 2" xfId="315" xr:uid="{F4E48AF9-999B-4AEF-A488-AEDB45C9E236}"/>
    <cellStyle name="20% - Accent4 5" xfId="97" xr:uid="{00000000-0005-0000-0000-000016000000}"/>
    <cellStyle name="20% - Accent4 5 2" xfId="329" xr:uid="{48F1E54C-226C-43DD-9011-06A1DEBF07D2}"/>
    <cellStyle name="20% - Accent4 6" xfId="114" xr:uid="{00000000-0005-0000-0000-000017000000}"/>
    <cellStyle name="20% - Accent4 6 2" xfId="345" xr:uid="{FE6E456C-B219-4CB3-A7A8-CCEB40A71752}"/>
    <cellStyle name="20% - Accent4 7" xfId="133" xr:uid="{ED1BBFB2-61F9-42EC-8B72-601FD18FB873}"/>
    <cellStyle name="20% - Accent4 7 2" xfId="362" xr:uid="{0DF50D25-0A3F-47B3-9C48-6313F2E16A6D}"/>
    <cellStyle name="20% - Accent4 8" xfId="153" xr:uid="{837224CA-A800-4FC4-825F-AABB57EAB6DE}"/>
    <cellStyle name="20% - Accent4 8 2" xfId="382" xr:uid="{48534E04-FF77-4760-A2A3-7F2C1EDA6130}"/>
    <cellStyle name="20% - Accent4 9" xfId="173" xr:uid="{0D70D912-20B2-4BA0-BA84-9231D7F544B5}"/>
    <cellStyle name="20% - Accent4 9 2" xfId="402" xr:uid="{15C98F17-783E-42B2-8E2E-CB6543AC4133}"/>
    <cellStyle name="20% - Accent5" xfId="35" builtinId="46" customBuiltin="1"/>
    <cellStyle name="20% - Accent5 10" xfId="196" xr:uid="{DF0629EE-F5D6-4AF5-87F1-FB31761B18ED}"/>
    <cellStyle name="20% - Accent5 10 2" xfId="425" xr:uid="{E25CFEE8-A185-4E18-981F-BBBEC72066D1}"/>
    <cellStyle name="20% - Accent5 11" xfId="216" xr:uid="{FBE27F2E-6C68-4F96-80A4-48A538CA66DA}"/>
    <cellStyle name="20% - Accent5 11 2" xfId="445" xr:uid="{A1A0AFCB-03FA-4CEF-9F77-FC1C86F8B289}"/>
    <cellStyle name="20% - Accent5 12" xfId="236" xr:uid="{C6324516-A9C5-4412-B466-29FF16B5A1E8}"/>
    <cellStyle name="20% - Accent5 12 2" xfId="465" xr:uid="{AA133792-B72B-4C4C-B305-8000C06AE3DB}"/>
    <cellStyle name="20% - Accent5 13" xfId="256" xr:uid="{327742AE-8E89-4C39-AB29-C716FD69A255}"/>
    <cellStyle name="20% - Accent5 13 2" xfId="485" xr:uid="{2DF8111B-706F-4A2C-8E93-8BEA2D946972}"/>
    <cellStyle name="20% - Accent5 14" xfId="270" xr:uid="{7FC47C25-A22A-4041-9CF8-34F7135CFB98}"/>
    <cellStyle name="20% - Accent5 15" xfId="505" xr:uid="{23BB08C9-B59D-470A-A7C4-CE8E2F73347A}"/>
    <cellStyle name="20% - Accent5 16" xfId="525" xr:uid="{70A023B1-766E-4093-AF91-89C10AB7CE44}"/>
    <cellStyle name="20% - Accent5 17" xfId="545" xr:uid="{B890A9BD-2E30-4DAD-9051-2D42665C34FC}"/>
    <cellStyle name="20% - Accent5 18" xfId="566" xr:uid="{E4E39E12-B41E-4647-A48D-E11128DB2FA5}"/>
    <cellStyle name="20% - Accent5 2" xfId="54" xr:uid="{00000000-0005-0000-0000-000019000000}"/>
    <cellStyle name="20% - Accent5 2 2" xfId="286" xr:uid="{4AB4BEF1-C17B-46FC-B3BB-69228102F6B4}"/>
    <cellStyle name="20% - Accent5 3" xfId="70" xr:uid="{00000000-0005-0000-0000-00001A000000}"/>
    <cellStyle name="20% - Accent5 3 2" xfId="302" xr:uid="{41CFA5B7-BB6A-4D11-A782-0B56C5EEE8F6}"/>
    <cellStyle name="20% - Accent5 4" xfId="85" xr:uid="{00000000-0005-0000-0000-00001B000000}"/>
    <cellStyle name="20% - Accent5 4 2" xfId="317" xr:uid="{A52D632D-AC75-401A-9337-9D6490B2B67E}"/>
    <cellStyle name="20% - Accent5 5" xfId="99" xr:uid="{00000000-0005-0000-0000-00001C000000}"/>
    <cellStyle name="20% - Accent5 5 2" xfId="331" xr:uid="{E5729C04-52C3-4B21-979D-7C06446ACF74}"/>
    <cellStyle name="20% - Accent5 6" xfId="116" xr:uid="{00000000-0005-0000-0000-00001D000000}"/>
    <cellStyle name="20% - Accent5 6 2" xfId="347" xr:uid="{48CEA690-5C28-42CD-8D3A-28092820690E}"/>
    <cellStyle name="20% - Accent5 7" xfId="136" xr:uid="{2DA6C7D9-6333-4C66-8206-32F8725C7166}"/>
    <cellStyle name="20% - Accent5 7 2" xfId="365" xr:uid="{B5BC98B5-4DC4-47CA-867D-336D6E27720F}"/>
    <cellStyle name="20% - Accent5 8" xfId="156" xr:uid="{A091B6AA-5A57-4B27-8FA1-76A79499DFDB}"/>
    <cellStyle name="20% - Accent5 8 2" xfId="385" xr:uid="{12CEEFF4-76FC-4575-BDCF-60D470C056DC}"/>
    <cellStyle name="20% - Accent5 9" xfId="176" xr:uid="{2C4D17FA-D2CD-4B88-BAB2-09B1241DB643}"/>
    <cellStyle name="20% - Accent5 9 2" xfId="405" xr:uid="{6480DD5E-95E8-4496-B999-D8D8B5BA3522}"/>
    <cellStyle name="20% - Accent6" xfId="39" builtinId="50" customBuiltin="1"/>
    <cellStyle name="20% - Accent6 10" xfId="199" xr:uid="{E7B06D01-A862-4FA4-9203-7589F64798E2}"/>
    <cellStyle name="20% - Accent6 10 2" xfId="428" xr:uid="{EEC70BB3-E04D-47EE-ACF9-D765628AD265}"/>
    <cellStyle name="20% - Accent6 11" xfId="219" xr:uid="{69239D38-63BC-4AD3-80AF-8CB88C5E3BEB}"/>
    <cellStyle name="20% - Accent6 11 2" xfId="448" xr:uid="{CF57B5B8-5976-4C6D-86F0-20BC842C352B}"/>
    <cellStyle name="20% - Accent6 12" xfId="239" xr:uid="{8B53A51A-2FD8-4C1A-974E-77EBDE9BE279}"/>
    <cellStyle name="20% - Accent6 12 2" xfId="468" xr:uid="{233567C4-BE5C-44E0-A195-D9B07E922053}"/>
    <cellStyle name="20% - Accent6 13" xfId="259" xr:uid="{6E0512C6-6382-4894-B252-412F63B76314}"/>
    <cellStyle name="20% - Accent6 13 2" xfId="488" xr:uid="{E94BE139-ADB2-4446-8CF4-101EEDD05AF4}"/>
    <cellStyle name="20% - Accent6 14" xfId="272" xr:uid="{0769051B-EF04-4075-9623-E759560C3169}"/>
    <cellStyle name="20% - Accent6 15" xfId="508" xr:uid="{6F04670B-0053-498A-8D7E-9C50FA3DC0E7}"/>
    <cellStyle name="20% - Accent6 16" xfId="528" xr:uid="{3F7B82B7-07ED-4128-8E64-6EC0AF4E17AA}"/>
    <cellStyle name="20% - Accent6 17" xfId="548" xr:uid="{C8D8A8E7-E17F-47C5-961D-0449AE652FCC}"/>
    <cellStyle name="20% - Accent6 18" xfId="569" xr:uid="{BC13ED99-E95E-4D9A-9919-5B4A7F1EA7C2}"/>
    <cellStyle name="20% - Accent6 2" xfId="56" xr:uid="{00000000-0005-0000-0000-00001F000000}"/>
    <cellStyle name="20% - Accent6 2 2" xfId="288" xr:uid="{66AD030D-AAC8-4121-A5E7-1039973B496B}"/>
    <cellStyle name="20% - Accent6 3" xfId="72" xr:uid="{00000000-0005-0000-0000-000020000000}"/>
    <cellStyle name="20% - Accent6 3 2" xfId="304" xr:uid="{31C685A3-BDDF-437A-9C04-79769FE8F8F1}"/>
    <cellStyle name="20% - Accent6 4" xfId="87" xr:uid="{00000000-0005-0000-0000-000021000000}"/>
    <cellStyle name="20% - Accent6 4 2" xfId="319" xr:uid="{F2B8305D-70E1-44D2-B459-E26830FF9D86}"/>
    <cellStyle name="20% - Accent6 5" xfId="101" xr:uid="{00000000-0005-0000-0000-000022000000}"/>
    <cellStyle name="20% - Accent6 5 2" xfId="333" xr:uid="{99967240-4B87-4F34-AE16-153BEE45457A}"/>
    <cellStyle name="20% - Accent6 6" xfId="118" xr:uid="{00000000-0005-0000-0000-000023000000}"/>
    <cellStyle name="20% - Accent6 6 2" xfId="349" xr:uid="{50A94566-800A-4AE0-9724-330EB952ED6A}"/>
    <cellStyle name="20% - Accent6 7" xfId="139" xr:uid="{4D301673-3D04-4C77-A945-F949973B3444}"/>
    <cellStyle name="20% - Accent6 7 2" xfId="368" xr:uid="{B59D004C-B0B7-41BA-9C94-02221AE4F81E}"/>
    <cellStyle name="20% - Accent6 8" xfId="159" xr:uid="{BB4444D5-3A38-4F9B-A60A-33A06B196FB4}"/>
    <cellStyle name="20% - Accent6 8 2" xfId="388" xr:uid="{AB956266-8B48-4AA7-95D0-6A23942FA9AB}"/>
    <cellStyle name="20% - Accent6 9" xfId="179" xr:uid="{CBB87E13-C94A-4AAD-AB2C-A7D37DA30D6A}"/>
    <cellStyle name="20% - Accent6 9 2" xfId="408" xr:uid="{3F0DD44F-E84D-483A-8749-2CED3B34AA42}"/>
    <cellStyle name="40% - Accent1" xfId="20" builtinId="31" customBuiltin="1"/>
    <cellStyle name="40% - Accent1 10" xfId="185" xr:uid="{646C716B-F739-4B06-AA02-EF10B839DD3C}"/>
    <cellStyle name="40% - Accent1 10 2" xfId="414" xr:uid="{F9A47954-F8C4-4356-89AB-CDB7B3FD4118}"/>
    <cellStyle name="40% - Accent1 11" xfId="205" xr:uid="{CE2B3838-6596-4D44-AD49-376DE685C660}"/>
    <cellStyle name="40% - Accent1 11 2" xfId="434" xr:uid="{F978AA4A-7AA4-46D0-8A34-62A926AAD7D5}"/>
    <cellStyle name="40% - Accent1 12" xfId="225" xr:uid="{AC8A7833-4422-43BA-92F1-97B874181DA4}"/>
    <cellStyle name="40% - Accent1 12 2" xfId="454" xr:uid="{9E8E6842-EB22-4A63-B6F3-AF020B812F93}"/>
    <cellStyle name="40% - Accent1 13" xfId="245" xr:uid="{B6A5444A-FE3E-459E-BFAA-F4EFE2891B46}"/>
    <cellStyle name="40% - Accent1 13 2" xfId="474" xr:uid="{373B5239-CDF9-4A29-BDA0-BE912A475702}"/>
    <cellStyle name="40% - Accent1 14" xfId="263" xr:uid="{EF1A3370-B647-4267-B409-B2E600D11679}"/>
    <cellStyle name="40% - Accent1 15" xfId="494" xr:uid="{F5E56671-3456-4143-AECC-3DD5FFE77A50}"/>
    <cellStyle name="40% - Accent1 16" xfId="514" xr:uid="{7B536E4C-54B3-41C6-A867-D07D46F7A854}"/>
    <cellStyle name="40% - Accent1 17" xfId="534" xr:uid="{2F33BE7C-8D48-450C-A30C-ACD0094C3AF8}"/>
    <cellStyle name="40% - Accent1 18" xfId="555" xr:uid="{2398557D-E595-4FF3-BBDD-35A103A34B32}"/>
    <cellStyle name="40% - Accent1 2" xfId="47" xr:uid="{00000000-0005-0000-0000-000025000000}"/>
    <cellStyle name="40% - Accent1 2 2" xfId="279" xr:uid="{A2FC57FA-7F04-4B65-9A2A-4E2DFFCB7C0E}"/>
    <cellStyle name="40% - Accent1 3" xfId="63" xr:uid="{00000000-0005-0000-0000-000026000000}"/>
    <cellStyle name="40% - Accent1 3 2" xfId="295" xr:uid="{4018C565-A56A-42CA-B79A-125BB428C90D}"/>
    <cellStyle name="40% - Accent1 4" xfId="78" xr:uid="{00000000-0005-0000-0000-000027000000}"/>
    <cellStyle name="40% - Accent1 4 2" xfId="310" xr:uid="{55C24D4A-ABED-4944-BEA8-723EF36498A0}"/>
    <cellStyle name="40% - Accent1 5" xfId="92" xr:uid="{00000000-0005-0000-0000-000028000000}"/>
    <cellStyle name="40% - Accent1 5 2" xfId="324" xr:uid="{1B692002-2F5E-47D6-BF5E-1CC3FB3CE490}"/>
    <cellStyle name="40% - Accent1 6" xfId="109" xr:uid="{00000000-0005-0000-0000-000029000000}"/>
    <cellStyle name="40% - Accent1 6 2" xfId="340" xr:uid="{7BCC8F74-8D7F-4742-9683-3032EB0E0360}"/>
    <cellStyle name="40% - Accent1 7" xfId="125" xr:uid="{D7222A87-4F03-47B2-88A0-9015C7364FD1}"/>
    <cellStyle name="40% - Accent1 7 2" xfId="354" xr:uid="{BA25F82A-A6E3-4869-9B1E-241C75C76984}"/>
    <cellStyle name="40% - Accent1 8" xfId="145" xr:uid="{9C45CDDF-A7CC-4C07-8F57-08DC4DD80A91}"/>
    <cellStyle name="40% - Accent1 8 2" xfId="374" xr:uid="{B219A9F8-A405-4E3A-9F1A-1CC44E9B8464}"/>
    <cellStyle name="40% - Accent1 9" xfId="165" xr:uid="{76519F93-D04B-49D1-8317-2C532A246378}"/>
    <cellStyle name="40% - Accent1 9 2" xfId="394" xr:uid="{90AEA532-8FEA-4B8A-8277-F1679738555F}"/>
    <cellStyle name="40% - Accent2" xfId="24" builtinId="35" customBuiltin="1"/>
    <cellStyle name="40% - Accent2 10" xfId="188" xr:uid="{9F587D78-5823-4065-B46E-A009BF2E0CE8}"/>
    <cellStyle name="40% - Accent2 10 2" xfId="417" xr:uid="{2F239CCC-F5A2-40F2-8539-C6079AA2DBAF}"/>
    <cellStyle name="40% - Accent2 11" xfId="208" xr:uid="{41420B59-B3CE-49CE-9C24-DDD0289FA3CA}"/>
    <cellStyle name="40% - Accent2 11 2" xfId="437" xr:uid="{0344CDE6-DD93-41F8-8D53-7A7D1B253DFD}"/>
    <cellStyle name="40% - Accent2 12" xfId="228" xr:uid="{E57E724A-E755-434D-A782-AC06A6D391DE}"/>
    <cellStyle name="40% - Accent2 12 2" xfId="457" xr:uid="{16FE8AB1-F907-47C9-8B07-4D345AA75258}"/>
    <cellStyle name="40% - Accent2 13" xfId="248" xr:uid="{6BBB4A05-DFB8-4576-AEF2-0F6C72F1D0F6}"/>
    <cellStyle name="40% - Accent2 13 2" xfId="477" xr:uid="{486F17A5-B0D0-4C12-8AC2-611223F8A38D}"/>
    <cellStyle name="40% - Accent2 14" xfId="265" xr:uid="{88C283FD-5DC4-464E-8CF6-74FD9859E953}"/>
    <cellStyle name="40% - Accent2 15" xfId="497" xr:uid="{0D2D6505-5A82-41DB-B157-03BEADAD6F9E}"/>
    <cellStyle name="40% - Accent2 16" xfId="517" xr:uid="{99C201F6-A058-40D4-913C-6B5C80B3683E}"/>
    <cellStyle name="40% - Accent2 17" xfId="537" xr:uid="{C7A25240-5642-427E-B2FE-B0D912EFFC82}"/>
    <cellStyle name="40% - Accent2 18" xfId="558" xr:uid="{64A2FCC3-94C0-43FD-B81F-09D644A1CA4B}"/>
    <cellStyle name="40% - Accent2 2" xfId="49" xr:uid="{00000000-0005-0000-0000-00002B000000}"/>
    <cellStyle name="40% - Accent2 2 2" xfId="281" xr:uid="{2DA852C6-AB40-49FA-9199-EE9670B0A6AA}"/>
    <cellStyle name="40% - Accent2 3" xfId="65" xr:uid="{00000000-0005-0000-0000-00002C000000}"/>
    <cellStyle name="40% - Accent2 3 2" xfId="297" xr:uid="{B60F4FE9-BF13-43C4-B8CD-53EB06AE0807}"/>
    <cellStyle name="40% - Accent2 4" xfId="80" xr:uid="{00000000-0005-0000-0000-00002D000000}"/>
    <cellStyle name="40% - Accent2 4 2" xfId="312" xr:uid="{D3E18EEF-657E-4E2A-8F23-5460E015506A}"/>
    <cellStyle name="40% - Accent2 5" xfId="94" xr:uid="{00000000-0005-0000-0000-00002E000000}"/>
    <cellStyle name="40% - Accent2 5 2" xfId="326" xr:uid="{AB92EA19-3F9A-4BD1-A5B2-3350921ED859}"/>
    <cellStyle name="40% - Accent2 6" xfId="111" xr:uid="{00000000-0005-0000-0000-00002F000000}"/>
    <cellStyle name="40% - Accent2 6 2" xfId="342" xr:uid="{92EBFFCE-A067-46C7-9713-D11A6A8D8C44}"/>
    <cellStyle name="40% - Accent2 7" xfId="128" xr:uid="{63E6C168-0F53-43B6-B580-19A42F656349}"/>
    <cellStyle name="40% - Accent2 7 2" xfId="357" xr:uid="{917D6A54-A8F0-452E-9FFE-4F85373AE3D4}"/>
    <cellStyle name="40% - Accent2 8" xfId="148" xr:uid="{7DD0308A-E1EE-441F-8E8C-88793A4BDF94}"/>
    <cellStyle name="40% - Accent2 8 2" xfId="377" xr:uid="{D18032F8-AF08-496A-BB9E-DB0A21071233}"/>
    <cellStyle name="40% - Accent2 9" xfId="168" xr:uid="{7E3D5281-8F66-4926-AC3E-BEB9122F31D0}"/>
    <cellStyle name="40% - Accent2 9 2" xfId="397" xr:uid="{E6AFD7FD-4E57-4B3E-9FAA-8552CECAEE6D}"/>
    <cellStyle name="40% - Accent3" xfId="28" builtinId="39" customBuiltin="1"/>
    <cellStyle name="40% - Accent3 10" xfId="191" xr:uid="{8B4FCED7-2074-4E72-A981-039E27B0E965}"/>
    <cellStyle name="40% - Accent3 10 2" xfId="420" xr:uid="{E79E681F-E815-4D44-AE35-04F90523B237}"/>
    <cellStyle name="40% - Accent3 11" xfId="211" xr:uid="{84812E5E-2812-4C62-9896-A3521533588A}"/>
    <cellStyle name="40% - Accent3 11 2" xfId="440" xr:uid="{90E8CC87-6FFB-45AD-B23D-7B4BE3AC4EA5}"/>
    <cellStyle name="40% - Accent3 12" xfId="231" xr:uid="{A8185275-B578-48D9-9CAB-4DFFFCE018BB}"/>
    <cellStyle name="40% - Accent3 12 2" xfId="460" xr:uid="{BC3F2ABB-4CA4-4299-80C6-2F10F86373C0}"/>
    <cellStyle name="40% - Accent3 13" xfId="251" xr:uid="{43358F51-9DC3-4262-A88C-36506B4EA80B}"/>
    <cellStyle name="40% - Accent3 13 2" xfId="480" xr:uid="{B257096C-8A07-4DE5-9515-BB610FEAEB17}"/>
    <cellStyle name="40% - Accent3 14" xfId="267" xr:uid="{0C4A824F-0781-4A8E-96E6-4372F4FF70EE}"/>
    <cellStyle name="40% - Accent3 15" xfId="500" xr:uid="{7A4A660F-A2A7-4B27-B855-5957A5B78EB0}"/>
    <cellStyle name="40% - Accent3 16" xfId="520" xr:uid="{80BDF652-CF72-4C8D-9F83-59E3E8B0C74B}"/>
    <cellStyle name="40% - Accent3 17" xfId="540" xr:uid="{B831E050-79C6-4BDB-99D0-0EB4DC486E13}"/>
    <cellStyle name="40% - Accent3 18" xfId="561" xr:uid="{FFC702F7-500C-49B0-8377-09BBD742803F}"/>
    <cellStyle name="40% - Accent3 2" xfId="51" xr:uid="{00000000-0005-0000-0000-000031000000}"/>
    <cellStyle name="40% - Accent3 2 2" xfId="283" xr:uid="{E2310E74-4D26-467A-8BBC-EABD1C138045}"/>
    <cellStyle name="40% - Accent3 3" xfId="67" xr:uid="{00000000-0005-0000-0000-000032000000}"/>
    <cellStyle name="40% - Accent3 3 2" xfId="299" xr:uid="{FD04861F-4616-4B5D-B796-4450CEE016FC}"/>
    <cellStyle name="40% - Accent3 4" xfId="82" xr:uid="{00000000-0005-0000-0000-000033000000}"/>
    <cellStyle name="40% - Accent3 4 2" xfId="314" xr:uid="{A13A8EAC-FF29-4F19-9DDF-F8A7A778A28F}"/>
    <cellStyle name="40% - Accent3 5" xfId="96" xr:uid="{00000000-0005-0000-0000-000034000000}"/>
    <cellStyle name="40% - Accent3 5 2" xfId="328" xr:uid="{2A28DA9C-5CCC-473C-938B-E1BDD6A289F1}"/>
    <cellStyle name="40% - Accent3 6" xfId="113" xr:uid="{00000000-0005-0000-0000-000035000000}"/>
    <cellStyle name="40% - Accent3 6 2" xfId="344" xr:uid="{32AD2AE7-653F-4E4A-A4BE-9580E818B82A}"/>
    <cellStyle name="40% - Accent3 7" xfId="131" xr:uid="{7D7F5139-5D96-441A-B7B3-43174C40DC10}"/>
    <cellStyle name="40% - Accent3 7 2" xfId="360" xr:uid="{C44FC313-CA32-4D3C-AD62-9A9AA85D5150}"/>
    <cellStyle name="40% - Accent3 8" xfId="151" xr:uid="{3784FD49-4445-4638-B0EE-E9CA6395C141}"/>
    <cellStyle name="40% - Accent3 8 2" xfId="380" xr:uid="{0C6AFA89-29EB-4E85-87BA-CBFD1F000644}"/>
    <cellStyle name="40% - Accent3 9" xfId="171" xr:uid="{3125572E-7848-40D2-B42E-DA63690D7679}"/>
    <cellStyle name="40% - Accent3 9 2" xfId="400" xr:uid="{1E124F7A-3D62-42DE-8BDF-708374C52A0D}"/>
    <cellStyle name="40% - Accent4" xfId="32" builtinId="43" customBuiltin="1"/>
    <cellStyle name="40% - Accent4 10" xfId="194" xr:uid="{D43E849D-B578-465F-970C-C72B883CD0E6}"/>
    <cellStyle name="40% - Accent4 10 2" xfId="423" xr:uid="{7D7A8B53-E122-423A-B06D-D3650C951547}"/>
    <cellStyle name="40% - Accent4 11" xfId="214" xr:uid="{027A7D00-E887-43BF-858E-7CB6804B707B}"/>
    <cellStyle name="40% - Accent4 11 2" xfId="443" xr:uid="{3A745926-4FB6-4388-B5B7-0A91471B2E1F}"/>
    <cellStyle name="40% - Accent4 12" xfId="234" xr:uid="{E502ADB3-BD24-4D2B-A30D-E78EBBC9666B}"/>
    <cellStyle name="40% - Accent4 12 2" xfId="463" xr:uid="{942D72A7-9129-4DB6-AF7A-050BA7143A4E}"/>
    <cellStyle name="40% - Accent4 13" xfId="254" xr:uid="{41DD4DF2-FA09-4B05-AEEA-40DA4CD40720}"/>
    <cellStyle name="40% - Accent4 13 2" xfId="483" xr:uid="{7DF280C2-C6BC-4979-963A-857832E92F0F}"/>
    <cellStyle name="40% - Accent4 14" xfId="269" xr:uid="{32D64138-F7B7-494B-8A8F-19529F54CBDD}"/>
    <cellStyle name="40% - Accent4 15" xfId="503" xr:uid="{668F735B-F6CB-4210-8E0B-F81A9F274AC5}"/>
    <cellStyle name="40% - Accent4 16" xfId="523" xr:uid="{B8796DD9-814C-408F-ABA2-44625D6982EE}"/>
    <cellStyle name="40% - Accent4 17" xfId="543" xr:uid="{C6898976-B84E-4622-B61B-A0282A92D161}"/>
    <cellStyle name="40% - Accent4 18" xfId="564" xr:uid="{0106D52E-8B33-4BD8-BBC7-D727C5860BED}"/>
    <cellStyle name="40% - Accent4 2" xfId="53" xr:uid="{00000000-0005-0000-0000-000037000000}"/>
    <cellStyle name="40% - Accent4 2 2" xfId="285" xr:uid="{26452BC0-0E52-4627-B979-C398660F8F2F}"/>
    <cellStyle name="40% - Accent4 3" xfId="69" xr:uid="{00000000-0005-0000-0000-000038000000}"/>
    <cellStyle name="40% - Accent4 3 2" xfId="301" xr:uid="{21C9D938-2464-4902-BEA1-19C61CE1279D}"/>
    <cellStyle name="40% - Accent4 4" xfId="84" xr:uid="{00000000-0005-0000-0000-000039000000}"/>
    <cellStyle name="40% - Accent4 4 2" xfId="316" xr:uid="{8A313E9B-166B-43BC-B67C-721B9C07DFE8}"/>
    <cellStyle name="40% - Accent4 5" xfId="98" xr:uid="{00000000-0005-0000-0000-00003A000000}"/>
    <cellStyle name="40% - Accent4 5 2" xfId="330" xr:uid="{4F32CD5A-4C86-4CFB-A978-81F558AA0F17}"/>
    <cellStyle name="40% - Accent4 6" xfId="115" xr:uid="{00000000-0005-0000-0000-00003B000000}"/>
    <cellStyle name="40% - Accent4 6 2" xfId="346" xr:uid="{E4403A67-EFCF-4AB2-AA35-5511D2608679}"/>
    <cellStyle name="40% - Accent4 7" xfId="134" xr:uid="{D90388BF-1B16-4541-B254-370E7ED23183}"/>
    <cellStyle name="40% - Accent4 7 2" xfId="363" xr:uid="{E5179D7C-4F31-4F7E-81D6-FF13A514F7DB}"/>
    <cellStyle name="40% - Accent4 8" xfId="154" xr:uid="{42085ADF-F07B-45EA-AF4C-B0690A1B0006}"/>
    <cellStyle name="40% - Accent4 8 2" xfId="383" xr:uid="{AFF353D4-144C-4BA8-8802-8A523284418C}"/>
    <cellStyle name="40% - Accent4 9" xfId="174" xr:uid="{3D24E4C7-AE77-4119-8F2E-FB9BB5946FFA}"/>
    <cellStyle name="40% - Accent4 9 2" xfId="403" xr:uid="{57190AEA-9AD9-4722-9449-72782F15EAE6}"/>
    <cellStyle name="40% - Accent5" xfId="36" builtinId="47" customBuiltin="1"/>
    <cellStyle name="40% - Accent5 10" xfId="197" xr:uid="{632D6E80-8CFE-439E-B5D9-268420B1D353}"/>
    <cellStyle name="40% - Accent5 10 2" xfId="426" xr:uid="{8B94D165-9DBF-4281-9073-AB80927E1B59}"/>
    <cellStyle name="40% - Accent5 11" xfId="217" xr:uid="{31FF50A5-3FCD-4486-AE0C-0989B1E99C22}"/>
    <cellStyle name="40% - Accent5 11 2" xfId="446" xr:uid="{E427BE26-0F89-434C-8422-7538278A96D3}"/>
    <cellStyle name="40% - Accent5 12" xfId="237" xr:uid="{DF5479D5-EAFE-4139-88CE-ABB8ED54C454}"/>
    <cellStyle name="40% - Accent5 12 2" xfId="466" xr:uid="{CAF88D8B-8B12-4C42-B43D-EA57D9327117}"/>
    <cellStyle name="40% - Accent5 13" xfId="257" xr:uid="{BDE5E915-022F-4A41-9382-1259A5828719}"/>
    <cellStyle name="40% - Accent5 13 2" xfId="486" xr:uid="{D55AB8B7-68E1-42E5-ADA6-2DC039FBB442}"/>
    <cellStyle name="40% - Accent5 14" xfId="271" xr:uid="{081A8DCF-11FC-4091-8116-435D6836D000}"/>
    <cellStyle name="40% - Accent5 15" xfId="506" xr:uid="{B820A8ED-7D6A-48FF-9480-FAE9D78F7485}"/>
    <cellStyle name="40% - Accent5 16" xfId="526" xr:uid="{0DBCC755-2F6C-4FB4-8BB3-E000660F9B3E}"/>
    <cellStyle name="40% - Accent5 17" xfId="546" xr:uid="{BEB716A7-FAE2-44F4-8DE3-DAC5B79335C2}"/>
    <cellStyle name="40% - Accent5 18" xfId="567" xr:uid="{A2FF3670-AC0E-4F6C-881A-7822F05F86C1}"/>
    <cellStyle name="40% - Accent5 2" xfId="55" xr:uid="{00000000-0005-0000-0000-00003D000000}"/>
    <cellStyle name="40% - Accent5 2 2" xfId="287" xr:uid="{4A09241A-B6A6-4BF8-B88F-1A609BEAD977}"/>
    <cellStyle name="40% - Accent5 3" xfId="71" xr:uid="{00000000-0005-0000-0000-00003E000000}"/>
    <cellStyle name="40% - Accent5 3 2" xfId="303" xr:uid="{B08B6BE7-1D5A-4249-83CC-1CA251D06054}"/>
    <cellStyle name="40% - Accent5 4" xfId="86" xr:uid="{00000000-0005-0000-0000-00003F000000}"/>
    <cellStyle name="40% - Accent5 4 2" xfId="318" xr:uid="{C9FD1F48-E2F5-4650-B398-F8F94ECA761F}"/>
    <cellStyle name="40% - Accent5 5" xfId="100" xr:uid="{00000000-0005-0000-0000-000040000000}"/>
    <cellStyle name="40% - Accent5 5 2" xfId="332" xr:uid="{1CBDADF9-5E83-4CB8-9329-00FD9B2DE8A2}"/>
    <cellStyle name="40% - Accent5 6" xfId="117" xr:uid="{00000000-0005-0000-0000-000041000000}"/>
    <cellStyle name="40% - Accent5 6 2" xfId="348" xr:uid="{75EFD036-C71C-4C93-AB55-C5171F7979A7}"/>
    <cellStyle name="40% - Accent5 7" xfId="137" xr:uid="{C3FAD57F-9179-41E0-A0E7-D0673EC7787B}"/>
    <cellStyle name="40% - Accent5 7 2" xfId="366" xr:uid="{5A00517D-E0E3-4631-8F0A-070E4BD4BA22}"/>
    <cellStyle name="40% - Accent5 8" xfId="157" xr:uid="{E1768489-098B-4359-9A6A-203F68CD2454}"/>
    <cellStyle name="40% - Accent5 8 2" xfId="386" xr:uid="{1D9FE07B-400C-42DB-8192-47694413FFED}"/>
    <cellStyle name="40% - Accent5 9" xfId="177" xr:uid="{BC92B19F-0EEC-4942-BDB7-F0053720F062}"/>
    <cellStyle name="40% - Accent5 9 2" xfId="406" xr:uid="{1423CE71-E235-4475-ABB6-17C38178E81D}"/>
    <cellStyle name="40% - Accent6" xfId="40" builtinId="51" customBuiltin="1"/>
    <cellStyle name="40% - Accent6 10" xfId="200" xr:uid="{B7A6DD01-8F4F-449F-9F34-4605347CE5DE}"/>
    <cellStyle name="40% - Accent6 10 2" xfId="429" xr:uid="{D4AB537F-8C7C-4428-94BE-99D1DF55E8C2}"/>
    <cellStyle name="40% - Accent6 11" xfId="220" xr:uid="{760BEC4F-CF20-4AF5-ACDA-8A53C7275A4E}"/>
    <cellStyle name="40% - Accent6 11 2" xfId="449" xr:uid="{42531068-0DEA-4BBD-AA10-92ED96D72E13}"/>
    <cellStyle name="40% - Accent6 12" xfId="240" xr:uid="{42B76933-4BF9-42CD-84BA-E50C2846D4DA}"/>
    <cellStyle name="40% - Accent6 12 2" xfId="469" xr:uid="{F20C36F7-778D-4E24-8C4D-49EA685E22EE}"/>
    <cellStyle name="40% - Accent6 13" xfId="260" xr:uid="{AEDC7FA9-1693-48BC-A4FF-74E4D67C3A6A}"/>
    <cellStyle name="40% - Accent6 13 2" xfId="489" xr:uid="{0BFE0687-763C-4738-8C76-2D02F91C3397}"/>
    <cellStyle name="40% - Accent6 14" xfId="273" xr:uid="{D90F8185-753A-43E8-9557-FA39E181A72D}"/>
    <cellStyle name="40% - Accent6 15" xfId="509" xr:uid="{AD7A674D-ACF5-4D0B-B44E-AE1B3A629D5B}"/>
    <cellStyle name="40% - Accent6 16" xfId="529" xr:uid="{CCBA7BCD-7814-40F3-9754-4D2581D1774A}"/>
    <cellStyle name="40% - Accent6 17" xfId="549" xr:uid="{25E6C296-C7A8-471C-9D11-27482F037649}"/>
    <cellStyle name="40% - Accent6 18" xfId="570" xr:uid="{BAEE43B7-4DA1-4361-9673-3D420160C3AE}"/>
    <cellStyle name="40% - Accent6 2" xfId="57" xr:uid="{00000000-0005-0000-0000-000043000000}"/>
    <cellStyle name="40% - Accent6 2 2" xfId="289" xr:uid="{52315218-91F1-4D52-A989-6E906E1AFD80}"/>
    <cellStyle name="40% - Accent6 3" xfId="73" xr:uid="{00000000-0005-0000-0000-000044000000}"/>
    <cellStyle name="40% - Accent6 3 2" xfId="305" xr:uid="{1381A6D5-D26B-4087-AD3C-AAA9960B246A}"/>
    <cellStyle name="40% - Accent6 4" xfId="88" xr:uid="{00000000-0005-0000-0000-000045000000}"/>
    <cellStyle name="40% - Accent6 4 2" xfId="320" xr:uid="{B95C3F6C-5222-4278-BC19-48C0F136F58D}"/>
    <cellStyle name="40% - Accent6 5" xfId="102" xr:uid="{00000000-0005-0000-0000-000046000000}"/>
    <cellStyle name="40% - Accent6 5 2" xfId="334" xr:uid="{81FB22B6-FB36-4086-8C22-BCA585D108FD}"/>
    <cellStyle name="40% - Accent6 6" xfId="119" xr:uid="{00000000-0005-0000-0000-000047000000}"/>
    <cellStyle name="40% - Accent6 6 2" xfId="350" xr:uid="{2CFBA8B1-3546-45EB-AD50-BDD64E54E909}"/>
    <cellStyle name="40% - Accent6 7" xfId="140" xr:uid="{30A52F7A-73F8-4985-8C94-EABFB01DB02E}"/>
    <cellStyle name="40% - Accent6 7 2" xfId="369" xr:uid="{EFC17D36-E52D-465F-B322-27CBDBEDAFAC}"/>
    <cellStyle name="40% - Accent6 8" xfId="160" xr:uid="{FE4D713F-7627-47B9-BA92-B732C11FB2A9}"/>
    <cellStyle name="40% - Accent6 8 2" xfId="389" xr:uid="{DAAF9F45-4A9F-4CB2-B027-2699C2FAA6B6}"/>
    <cellStyle name="40% - Accent6 9" xfId="180" xr:uid="{40351F29-8EB7-467B-9684-EAF3DF636C5D}"/>
    <cellStyle name="40% - Accent6 9 2" xfId="409" xr:uid="{36E686C0-B1DB-4229-BA40-820BCC30C25E}"/>
    <cellStyle name="60% - Accent1" xfId="21" builtinId="32" customBuiltin="1"/>
    <cellStyle name="60% - Accent1 10" xfId="515" xr:uid="{637D9D11-C9C1-49D6-987E-A28FA0FE82AB}"/>
    <cellStyle name="60% - Accent1 11" xfId="535" xr:uid="{D56B71BA-76E1-4A93-9A8B-E96AB9A7E451}"/>
    <cellStyle name="60% - Accent1 12" xfId="556" xr:uid="{F778B5E7-310A-4144-BDE5-3A43B2D736CD}"/>
    <cellStyle name="60% - Accent1 2" xfId="126" xr:uid="{CE858AA9-A803-4DDC-B897-5DA9B7F5F47B}"/>
    <cellStyle name="60% - Accent1 2 2" xfId="355" xr:uid="{2E2F2DF8-7277-40BE-A7EF-A8EEBE5D3398}"/>
    <cellStyle name="60% - Accent1 3" xfId="146" xr:uid="{07D3FD79-064C-4360-A069-A4466B4D2293}"/>
    <cellStyle name="60% - Accent1 3 2" xfId="375" xr:uid="{C2BF7E71-5AA1-405F-BC7F-E8489F8FDCFC}"/>
    <cellStyle name="60% - Accent1 4" xfId="166" xr:uid="{00157E31-F54C-45E5-BC0F-36C3BC3B0E06}"/>
    <cellStyle name="60% - Accent1 4 2" xfId="395" xr:uid="{208283CB-F64D-4225-9282-57962B711A1B}"/>
    <cellStyle name="60% - Accent1 5" xfId="186" xr:uid="{F92D7C3D-51CE-4B40-9A1B-237688BAB15E}"/>
    <cellStyle name="60% - Accent1 5 2" xfId="415" xr:uid="{B1933F8E-8BB9-4273-B11C-74758A83307A}"/>
    <cellStyle name="60% - Accent1 6" xfId="206" xr:uid="{BEE91204-6714-4E10-92FC-67A6104C6314}"/>
    <cellStyle name="60% - Accent1 6 2" xfId="435" xr:uid="{2FC132E2-0039-4B6B-9952-27E183D5ABA4}"/>
    <cellStyle name="60% - Accent1 7" xfId="226" xr:uid="{922CCD36-8074-4CBF-AF4E-756CB46DEC41}"/>
    <cellStyle name="60% - Accent1 7 2" xfId="455" xr:uid="{1197D04B-2754-4AFC-8981-A221233D829D}"/>
    <cellStyle name="60% - Accent1 8" xfId="246" xr:uid="{917C6541-EBA2-4CDA-A247-177153B77735}"/>
    <cellStyle name="60% - Accent1 8 2" xfId="475" xr:uid="{2C808EC9-DE72-4A41-907D-B63A040E0132}"/>
    <cellStyle name="60% - Accent1 9" xfId="495" xr:uid="{D1E310C5-60D9-48A2-A20E-38F3A5871416}"/>
    <cellStyle name="60% - Accent2" xfId="25" builtinId="36" customBuiltin="1"/>
    <cellStyle name="60% - Accent2 10" xfId="518" xr:uid="{CEC2A4B7-3171-4AF2-A6B6-959EB17D73E7}"/>
    <cellStyle name="60% - Accent2 11" xfId="538" xr:uid="{6923C24C-0CA8-42DE-A3A0-0E42DD7A96A6}"/>
    <cellStyle name="60% - Accent2 12" xfId="559" xr:uid="{F0FE321F-7860-49CE-8922-60E73CC01BD8}"/>
    <cellStyle name="60% - Accent2 2" xfId="129" xr:uid="{C79558BA-BAC1-48D7-9D25-4AC3194F9F30}"/>
    <cellStyle name="60% - Accent2 2 2" xfId="358" xr:uid="{3B00AEF3-2F93-46A7-AD7F-E4807CCAB236}"/>
    <cellStyle name="60% - Accent2 3" xfId="149" xr:uid="{25582360-FACD-4357-AF5F-DFB955CFBFD9}"/>
    <cellStyle name="60% - Accent2 3 2" xfId="378" xr:uid="{46B9C748-0A5C-47B1-8A3B-6236C324CF16}"/>
    <cellStyle name="60% - Accent2 4" xfId="169" xr:uid="{8C4CFE46-9858-454B-B03E-056D4E6DFFF3}"/>
    <cellStyle name="60% - Accent2 4 2" xfId="398" xr:uid="{E83071EB-631B-47FE-AFE6-1CC8A6819B24}"/>
    <cellStyle name="60% - Accent2 5" xfId="189" xr:uid="{51931A2A-0B07-469A-8513-DC047FF42AA0}"/>
    <cellStyle name="60% - Accent2 5 2" xfId="418" xr:uid="{E47D234E-96EC-4ED6-832A-79AE39758EAE}"/>
    <cellStyle name="60% - Accent2 6" xfId="209" xr:uid="{A72E65C5-A0B5-490E-ABD0-7D2A27C9DB36}"/>
    <cellStyle name="60% - Accent2 6 2" xfId="438" xr:uid="{E9CD583F-A73E-48F2-99CE-830B40DE02B8}"/>
    <cellStyle name="60% - Accent2 7" xfId="229" xr:uid="{B732D0D4-0E12-404C-B5FF-628CBC87AD8A}"/>
    <cellStyle name="60% - Accent2 7 2" xfId="458" xr:uid="{1F039F9A-B049-4B54-8A61-F1B9BC100E84}"/>
    <cellStyle name="60% - Accent2 8" xfId="249" xr:uid="{212EAAF5-3B58-47F4-B77C-45F1DC627D9D}"/>
    <cellStyle name="60% - Accent2 8 2" xfId="478" xr:uid="{43034530-749E-4FA5-AB10-2183B69D03CE}"/>
    <cellStyle name="60% - Accent2 9" xfId="498" xr:uid="{0844E24F-7356-498F-AE79-94A576E9DD15}"/>
    <cellStyle name="60% - Accent3" xfId="29" builtinId="40" customBuiltin="1"/>
    <cellStyle name="60% - Accent3 10" xfId="521" xr:uid="{BA7EFF11-B98A-4A45-B0F8-9E5EB76CFF3F}"/>
    <cellStyle name="60% - Accent3 11" xfId="541" xr:uid="{AD2A0D47-09F4-4F9A-8A83-63E3160A6419}"/>
    <cellStyle name="60% - Accent3 12" xfId="562" xr:uid="{6566144A-5CBF-4A89-B38A-11A36E59B92D}"/>
    <cellStyle name="60% - Accent3 2" xfId="132" xr:uid="{8E65D51D-5B85-45F0-A1D2-3FA069BBFCA8}"/>
    <cellStyle name="60% - Accent3 2 2" xfId="361" xr:uid="{55E609B6-625C-4B08-A500-A1A23EFA553E}"/>
    <cellStyle name="60% - Accent3 3" xfId="152" xr:uid="{0B9A3019-5A63-441E-B6A5-74829EE41EF2}"/>
    <cellStyle name="60% - Accent3 3 2" xfId="381" xr:uid="{B1EE0D81-8CBA-4B3E-91E6-F5839386B158}"/>
    <cellStyle name="60% - Accent3 4" xfId="172" xr:uid="{93095919-FD96-4208-B343-A696FED9D614}"/>
    <cellStyle name="60% - Accent3 4 2" xfId="401" xr:uid="{27A76807-137A-4947-AA77-88F08BCCEBAB}"/>
    <cellStyle name="60% - Accent3 5" xfId="192" xr:uid="{F7439BD5-C7E2-497E-8D04-5F89CF3196A9}"/>
    <cellStyle name="60% - Accent3 5 2" xfId="421" xr:uid="{1F5EA73F-EE48-454A-94EF-7064A4457B07}"/>
    <cellStyle name="60% - Accent3 6" xfId="212" xr:uid="{7B2C44F3-3BE8-4078-B3DE-CBCA25DD8CF8}"/>
    <cellStyle name="60% - Accent3 6 2" xfId="441" xr:uid="{9004D355-3B7B-485D-9FB9-941B18448F3C}"/>
    <cellStyle name="60% - Accent3 7" xfId="232" xr:uid="{D9DECD1E-F57B-4AC3-AE54-D8C80D203695}"/>
    <cellStyle name="60% - Accent3 7 2" xfId="461" xr:uid="{2C3026C1-93B6-40F2-8D75-91E1C7C200AE}"/>
    <cellStyle name="60% - Accent3 8" xfId="252" xr:uid="{96EFC22C-108C-46DB-9B5C-BF97CCAAB82B}"/>
    <cellStyle name="60% - Accent3 8 2" xfId="481" xr:uid="{44883740-DD5C-456D-9BD0-BEE2213710C6}"/>
    <cellStyle name="60% - Accent3 9" xfId="501" xr:uid="{FF34410C-607F-4F9F-AC47-FF8CFBF95CCA}"/>
    <cellStyle name="60% - Accent4" xfId="33" builtinId="44" customBuiltin="1"/>
    <cellStyle name="60% - Accent4 10" xfId="524" xr:uid="{8CE5E096-5775-4689-A276-5287D1192F9E}"/>
    <cellStyle name="60% - Accent4 11" xfId="544" xr:uid="{3BA31B18-B280-4176-BE66-8BED702C6432}"/>
    <cellStyle name="60% - Accent4 12" xfId="565" xr:uid="{28515967-F5CD-421E-A8F9-C6D2BFBC4FCA}"/>
    <cellStyle name="60% - Accent4 2" xfId="135" xr:uid="{8E8A6646-4368-44D8-A5AE-655E46A36F41}"/>
    <cellStyle name="60% - Accent4 2 2" xfId="364" xr:uid="{A3F9DA51-9B5A-4639-AC86-61AA6FF1A687}"/>
    <cellStyle name="60% - Accent4 3" xfId="155" xr:uid="{D943F75D-9CFC-426A-BF4E-D02DD7CED33B}"/>
    <cellStyle name="60% - Accent4 3 2" xfId="384" xr:uid="{6F1C94F6-0E1A-4430-8995-F2460733EB8C}"/>
    <cellStyle name="60% - Accent4 4" xfId="175" xr:uid="{3B0FB7AD-6F46-4902-81ED-C26749DBEBA7}"/>
    <cellStyle name="60% - Accent4 4 2" xfId="404" xr:uid="{7DC1821D-AF13-41B6-9468-4D476BF895AF}"/>
    <cellStyle name="60% - Accent4 5" xfId="195" xr:uid="{CA044EB3-F144-403D-B459-6BB4CF612317}"/>
    <cellStyle name="60% - Accent4 5 2" xfId="424" xr:uid="{B2FD6731-46CA-4812-8DCB-1DA186D4881F}"/>
    <cellStyle name="60% - Accent4 6" xfId="215" xr:uid="{845A6473-0B8E-45C2-8178-8A7765BA0A70}"/>
    <cellStyle name="60% - Accent4 6 2" xfId="444" xr:uid="{BE714B24-67D0-4D4A-B2C8-9261571D6825}"/>
    <cellStyle name="60% - Accent4 7" xfId="235" xr:uid="{867CF40A-B2E4-4C20-841D-DCCB580A9EB6}"/>
    <cellStyle name="60% - Accent4 7 2" xfId="464" xr:uid="{F6EFEA95-61BD-4D69-97FB-4ABA7E2C1E51}"/>
    <cellStyle name="60% - Accent4 8" xfId="255" xr:uid="{86A7AC3B-9815-4FDC-8CFD-BEA9290B7AEF}"/>
    <cellStyle name="60% - Accent4 8 2" xfId="484" xr:uid="{6AEE27F8-72D5-46F6-A538-50A0889DC5D6}"/>
    <cellStyle name="60% - Accent4 9" xfId="504" xr:uid="{542B9DA5-9CDE-43BE-9D21-A3B74CA157EB}"/>
    <cellStyle name="60% - Accent5" xfId="37" builtinId="48" customBuiltin="1"/>
    <cellStyle name="60% - Accent5 10" xfId="527" xr:uid="{AD977FC0-7D54-4EB6-83F6-C8B358E889F1}"/>
    <cellStyle name="60% - Accent5 11" xfId="547" xr:uid="{52F94AF5-D9D0-4F03-9D8C-C25B1508BE37}"/>
    <cellStyle name="60% - Accent5 12" xfId="568" xr:uid="{B1728140-7FAC-45EC-B3E1-95E55018CDBE}"/>
    <cellStyle name="60% - Accent5 2" xfId="138" xr:uid="{72C368DA-B53F-4DF3-9FA6-120B4F37BE07}"/>
    <cellStyle name="60% - Accent5 2 2" xfId="367" xr:uid="{D6C07A26-195D-48A7-8EEC-06D682DF2EC3}"/>
    <cellStyle name="60% - Accent5 3" xfId="158" xr:uid="{BA9D0C41-73B6-46D5-918B-D29150F7708F}"/>
    <cellStyle name="60% - Accent5 3 2" xfId="387" xr:uid="{FB87092B-BEFB-41A3-A742-326AB85DCE2B}"/>
    <cellStyle name="60% - Accent5 4" xfId="178" xr:uid="{6D5EC9B4-B9B1-4B3A-B668-93BF99E0BE61}"/>
    <cellStyle name="60% - Accent5 4 2" xfId="407" xr:uid="{5B0186E6-5217-4FAC-B5E4-058EA1448426}"/>
    <cellStyle name="60% - Accent5 5" xfId="198" xr:uid="{117AC4EF-0641-4426-897A-E905C290F25D}"/>
    <cellStyle name="60% - Accent5 5 2" xfId="427" xr:uid="{E3EC8DD7-9700-47C4-A544-ACC9C194F8C9}"/>
    <cellStyle name="60% - Accent5 6" xfId="218" xr:uid="{AE25367C-B3DD-4F71-A351-5A71385E1EB7}"/>
    <cellStyle name="60% - Accent5 6 2" xfId="447" xr:uid="{E1A89913-F8FC-48C4-8468-9A9D0FA9D87D}"/>
    <cellStyle name="60% - Accent5 7" xfId="238" xr:uid="{2745D68F-BC8B-4C76-A23D-846CE730E918}"/>
    <cellStyle name="60% - Accent5 7 2" xfId="467" xr:uid="{F37F0108-970F-40E3-850E-BAD94EC2E6C8}"/>
    <cellStyle name="60% - Accent5 8" xfId="258" xr:uid="{6FE388A0-A32B-4C80-A0AD-7826B41488C4}"/>
    <cellStyle name="60% - Accent5 8 2" xfId="487" xr:uid="{99287528-0566-4856-84CB-DCA79D8666BB}"/>
    <cellStyle name="60% - Accent5 9" xfId="507" xr:uid="{660B69A3-1C2D-467C-84D8-E68CADD37ECB}"/>
    <cellStyle name="60% - Accent6" xfId="41" builtinId="52" customBuiltin="1"/>
    <cellStyle name="60% - Accent6 10" xfId="530" xr:uid="{22EF481D-BD99-4C59-9157-F35738769BC9}"/>
    <cellStyle name="60% - Accent6 11" xfId="550" xr:uid="{9759897E-F663-43D6-BDA3-C2F13490037E}"/>
    <cellStyle name="60% - Accent6 12" xfId="571" xr:uid="{42FD924D-9BC7-46E9-ADED-2BBD90C13FD0}"/>
    <cellStyle name="60% - Accent6 2" xfId="141" xr:uid="{7670FDB6-A0EB-4246-A704-41A5CE0E3AC7}"/>
    <cellStyle name="60% - Accent6 2 2" xfId="370" xr:uid="{71C522FF-EEE4-4D79-ABA2-BFCC94109E0A}"/>
    <cellStyle name="60% - Accent6 3" xfId="161" xr:uid="{544CCC68-676C-43F7-BE48-006BA2F710DD}"/>
    <cellStyle name="60% - Accent6 3 2" xfId="390" xr:uid="{669AEA0D-9F37-4B31-80D4-A7281D1784E0}"/>
    <cellStyle name="60% - Accent6 4" xfId="181" xr:uid="{7262859E-1EDB-4F25-A769-02ED24406430}"/>
    <cellStyle name="60% - Accent6 4 2" xfId="410" xr:uid="{FEA64B80-799F-403D-8F54-9CB7B76CD44E}"/>
    <cellStyle name="60% - Accent6 5" xfId="201" xr:uid="{71A2BA5A-0A0C-44A0-AC61-23BA94E7ACE3}"/>
    <cellStyle name="60% - Accent6 5 2" xfId="430" xr:uid="{A7C4517E-E264-4BA7-8FCC-B12CE66AD06E}"/>
    <cellStyle name="60% - Accent6 6" xfId="221" xr:uid="{81CEDB03-F0A0-4E50-BEC6-193B2992F956}"/>
    <cellStyle name="60% - Accent6 6 2" xfId="450" xr:uid="{25D268FF-F64A-485F-85BE-6E6566F3FEFD}"/>
    <cellStyle name="60% - Accent6 7" xfId="241" xr:uid="{C5DE6C4C-5C51-48F6-B42C-2E613A150915}"/>
    <cellStyle name="60% - Accent6 7 2" xfId="470" xr:uid="{A5D985D1-30B8-4D46-A83E-2A4A5C34B390}"/>
    <cellStyle name="60% - Accent6 8" xfId="261" xr:uid="{EDA3B610-94E4-40D4-B5CC-C3B1583C4959}"/>
    <cellStyle name="60% - Accent6 8 2" xfId="490" xr:uid="{CDEE5DB5-766B-4BAB-9DEF-9B489E9D8128}"/>
    <cellStyle name="60% - Accent6 9" xfId="510" xr:uid="{025EF62D-AC2C-408B-9AE0-D76379F1720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1" builtinId="3"/>
    <cellStyle name="Comma 2" xfId="58" xr:uid="{00000000-0005-0000-0000-000058000000}"/>
    <cellStyle name="Comma 2 2" xfId="290" xr:uid="{1CE6257A-A471-4240-9BB3-7A1861BFC68A}"/>
    <cellStyle name="Comma 3" xfId="74" xr:uid="{00000000-0005-0000-0000-000059000000}"/>
    <cellStyle name="Comma 3 2" xfId="105" xr:uid="{00000000-0005-0000-0000-00005A000000}"/>
    <cellStyle name="Comma 3 2 2" xfId="336" xr:uid="{565A95F8-F346-4D9F-8998-C6003F5D0D43}"/>
    <cellStyle name="Comma 3 3" xfId="306" xr:uid="{C3FDF8E8-2C04-4DB8-9EA9-F36E04A5902B}"/>
    <cellStyle name="Comma 4" xfId="104" xr:uid="{00000000-0005-0000-0000-00005B000000}"/>
    <cellStyle name="Comma 4 2" xfId="335" xr:uid="{31DBA9BC-AF5D-4FD4-874C-3ABE4A2A6424}"/>
    <cellStyle name="Comma 5" xfId="574" xr:uid="{60A58400-6F7F-4AAE-92AB-8D2282973F5F}"/>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51" builtinId="8"/>
    <cellStyle name="Input" xfId="10" builtinId="20" customBuiltin="1"/>
    <cellStyle name="Linked Cell" xfId="13" builtinId="24" customBuiltin="1"/>
    <cellStyle name="Neutral" xfId="9" builtinId="28" customBuiltin="1"/>
    <cellStyle name="Neutral 2" xfId="122" xr:uid="{A4621F80-F49D-4BD8-8454-77B7A62E0872}"/>
    <cellStyle name="Normal" xfId="0" builtinId="0"/>
    <cellStyle name="Normal 10" xfId="142" xr:uid="{C89E3B30-6FE4-4A10-BEBE-3505B7E627EE}"/>
    <cellStyle name="Normal 10 2" xfId="371" xr:uid="{682B0B38-5817-423D-9B9C-1CDE1D9E3329}"/>
    <cellStyle name="Normal 11" xfId="162" xr:uid="{A6AB00C4-0B01-493A-B352-D4A9D203406D}"/>
    <cellStyle name="Normal 11 2" xfId="391" xr:uid="{E37A8AF4-4AF1-4E0B-AB5C-999900CB2881}"/>
    <cellStyle name="Normal 12" xfId="182" xr:uid="{E418631A-0B23-4D35-844C-DAFE631F23FC}"/>
    <cellStyle name="Normal 12 2" xfId="411" xr:uid="{79F89325-140A-402E-948B-DEC18D4E5D94}"/>
    <cellStyle name="Normal 13" xfId="202" xr:uid="{F26A6567-1FB6-48A5-A02D-8AF19E146222}"/>
    <cellStyle name="Normal 13 2" xfId="431" xr:uid="{B942260A-168A-4E10-A3A8-902682AFF574}"/>
    <cellStyle name="Normal 14" xfId="222" xr:uid="{8CCC8FBC-5234-4F83-8090-5C57C9A6FD36}"/>
    <cellStyle name="Normal 14 2" xfId="451" xr:uid="{59985A8E-6A18-4C3C-95C5-C02092166698}"/>
    <cellStyle name="Normal 15" xfId="242" xr:uid="{AC600DDB-B567-49F2-869F-D72EF4165EAA}"/>
    <cellStyle name="Normal 15 2" xfId="471" xr:uid="{BC88A4A1-3FBE-4908-A600-F95F7D84441E}"/>
    <cellStyle name="Normal 16" xfId="491" xr:uid="{DF1C43AC-A3A9-4D38-891E-32BD74F957A4}"/>
    <cellStyle name="Normal 17" xfId="511" xr:uid="{E92FFE69-75F3-405B-B4E6-3D0E587D6E96}"/>
    <cellStyle name="Normal 18" xfId="531" xr:uid="{9BB86A36-1F44-4DB3-9E43-B936EB3CE489}"/>
    <cellStyle name="Normal 19" xfId="552" xr:uid="{0DBCA0D9-C858-4002-8BDF-3CB8B70A8CEA}"/>
    <cellStyle name="Normal 2" xfId="42" xr:uid="{00000000-0005-0000-0000-000066000000}"/>
    <cellStyle name="Normal 2 2" xfId="274" xr:uid="{9D5D4768-09D0-4ED4-A2F8-1173F7069C56}"/>
    <cellStyle name="Normal 20" xfId="572" xr:uid="{8A418496-0D98-4E6D-94E8-485FBE585F3A}"/>
    <cellStyle name="Normal 21" xfId="573" xr:uid="{03135DC9-2711-49DB-A27E-BE2AA578DD1D}"/>
    <cellStyle name="Normal 3" xfId="44" xr:uid="{00000000-0005-0000-0000-000067000000}"/>
    <cellStyle name="Normal 3 2" xfId="276" xr:uid="{A48852B3-DAA5-45E8-8401-43522F4F7CD9}"/>
    <cellStyle name="Normal 4" xfId="60" xr:uid="{00000000-0005-0000-0000-000068000000}"/>
    <cellStyle name="Normal 4 2" xfId="292" xr:uid="{3F9E7DD5-B6C1-47D7-905A-0072BAD4063C}"/>
    <cellStyle name="Normal 5" xfId="75" xr:uid="{00000000-0005-0000-0000-000069000000}"/>
    <cellStyle name="Normal 5 2" xfId="307" xr:uid="{2C2F5E9A-B0AB-4DEB-B4D1-7B135F6910B7}"/>
    <cellStyle name="Normal 6" xfId="89" xr:uid="{00000000-0005-0000-0000-00006A000000}"/>
    <cellStyle name="Normal 6 2" xfId="321" xr:uid="{A07D1A5C-1535-4A7D-BBF1-6D009700F48B}"/>
    <cellStyle name="Normal 7" xfId="103" xr:uid="{00000000-0005-0000-0000-00006B000000}"/>
    <cellStyle name="Normal 8" xfId="106" xr:uid="{00000000-0005-0000-0000-00006C000000}"/>
    <cellStyle name="Normal 8 2" xfId="337" xr:uid="{A9745231-63AB-47D5-8F20-2E6903F279F9}"/>
    <cellStyle name="Normal 9" xfId="120" xr:uid="{F5B23D8D-DFEC-43E0-8932-7FD624784DD6}"/>
    <cellStyle name="Normal 9 2" xfId="351" xr:uid="{9225F005-19BF-42C8-8C71-DC39474C0E75}"/>
    <cellStyle name="Note 10" xfId="163" xr:uid="{51C1DF1D-FAE2-420E-8D5C-37595FDF528A}"/>
    <cellStyle name="Note 10 2" xfId="392" xr:uid="{4491BDC9-2100-4CA5-A712-4121B5E8435A}"/>
    <cellStyle name="Note 11" xfId="183" xr:uid="{F99E5BEA-CA22-4781-B494-148F27246432}"/>
    <cellStyle name="Note 11 2" xfId="412" xr:uid="{47427B48-1C5B-4551-BFB1-012C511EED90}"/>
    <cellStyle name="Note 12" xfId="203" xr:uid="{B75D9A9F-94C6-4E8C-B48B-D14A7DC591A6}"/>
    <cellStyle name="Note 12 2" xfId="432" xr:uid="{714280EC-13D4-4D51-82C0-A3064E6097E8}"/>
    <cellStyle name="Note 13" xfId="223" xr:uid="{F2525875-0BC3-44BD-B502-64FD1144EB63}"/>
    <cellStyle name="Note 13 2" xfId="452" xr:uid="{10DBCAE1-66FA-43C0-B5EB-022662D2ABB1}"/>
    <cellStyle name="Note 14" xfId="243" xr:uid="{55F42C7E-6B8C-4DE0-8621-0A4DD231D0D5}"/>
    <cellStyle name="Note 14 2" xfId="472" xr:uid="{F10E2202-238F-4C80-AD67-4BD08A6E1064}"/>
    <cellStyle name="Note 15" xfId="492" xr:uid="{4E30082E-AC3F-4CB5-9FB2-9652683A9ECF}"/>
    <cellStyle name="Note 16" xfId="512" xr:uid="{BB121F06-69E5-4137-8493-A6AEC6189FBB}"/>
    <cellStyle name="Note 17" xfId="532" xr:uid="{96727F14-9C16-451B-823D-387DD9F7DE36}"/>
    <cellStyle name="Note 18" xfId="553" xr:uid="{CF398D69-8D66-4903-85DC-ED18F2838AD5}"/>
    <cellStyle name="Note 2" xfId="43" xr:uid="{00000000-0005-0000-0000-00006D000000}"/>
    <cellStyle name="Note 2 2" xfId="275" xr:uid="{1B3D3DCD-A351-49AC-B2BD-BA6D2756BF68}"/>
    <cellStyle name="Note 3" xfId="45" xr:uid="{00000000-0005-0000-0000-00006E000000}"/>
    <cellStyle name="Note 3 2" xfId="277" xr:uid="{047A84EE-1052-4320-B916-4124CBE24C96}"/>
    <cellStyle name="Note 4" xfId="61" xr:uid="{00000000-0005-0000-0000-00006F000000}"/>
    <cellStyle name="Note 4 2" xfId="293" xr:uid="{E4C486AA-063F-40AA-B166-0A79A2BE62A1}"/>
    <cellStyle name="Note 5" xfId="76" xr:uid="{00000000-0005-0000-0000-000070000000}"/>
    <cellStyle name="Note 5 2" xfId="308" xr:uid="{CBEA1A1F-35EC-4100-A301-16B0A5D355BD}"/>
    <cellStyle name="Note 6" xfId="90" xr:uid="{00000000-0005-0000-0000-000071000000}"/>
    <cellStyle name="Note 6 2" xfId="322" xr:uid="{B6DD1295-16B3-4464-B24B-CAEDB5B14075}"/>
    <cellStyle name="Note 7" xfId="107" xr:uid="{00000000-0005-0000-0000-000072000000}"/>
    <cellStyle name="Note 7 2" xfId="338" xr:uid="{E8680B5C-A95E-411D-8835-418E6201DA49}"/>
    <cellStyle name="Note 8" xfId="123" xr:uid="{CBDC6843-3AA0-4EAA-B500-E38B6C9FA7BE}"/>
    <cellStyle name="Note 8 2" xfId="352" xr:uid="{89856029-9FCA-46EA-AC6A-24002CA18FBE}"/>
    <cellStyle name="Note 9" xfId="143" xr:uid="{72B4E6A7-B639-417C-9357-0CF6E30E774E}"/>
    <cellStyle name="Note 9 2" xfId="372" xr:uid="{5A0E6798-F7FF-47DC-8B0A-28119C62517C}"/>
    <cellStyle name="Output" xfId="11" builtinId="21" customBuiltin="1"/>
    <cellStyle name="Percent 2" xfId="59" xr:uid="{00000000-0005-0000-0000-000075000000}"/>
    <cellStyle name="Percent 2 2" xfId="291" xr:uid="{F22BC9E7-8D4B-4695-BF7A-9DAAB1C08E43}"/>
    <cellStyle name="Title" xfId="2" builtinId="15" customBuiltin="1"/>
    <cellStyle name="Title 2" xfId="121" xr:uid="{0BCB9FF8-33CC-4341-BEA7-F74342B1FDAD}"/>
    <cellStyle name="Total" xfId="17" builtinId="25" customBuiltin="1"/>
    <cellStyle name="Warning Text" xfId="15" builtinId="11" customBuiltin="1"/>
  </cellStyles>
  <dxfs count="1">
    <dxf>
      <font>
        <b/>
        <i val="0"/>
        <color auto="1"/>
      </font>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Income and Spending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Charts!$B$1</c:f>
              <c:strCache>
                <c:ptCount val="1"/>
                <c:pt idx="0">
                  <c:v>Income</c:v>
                </c:pt>
              </c:strCache>
            </c:strRef>
          </c:tx>
          <c:spPr>
            <a:solidFill>
              <a:schemeClr val="accent1"/>
            </a:solidFill>
            <a:ln>
              <a:noFill/>
            </a:ln>
            <a:effectLst/>
          </c:spPr>
          <c:invertIfNegative val="0"/>
          <c:cat>
            <c:numRef>
              <c:f>Charts!$A$2:$A$7</c:f>
              <c:numCache>
                <c:formatCode>General</c:formatCode>
                <c:ptCount val="6"/>
                <c:pt idx="0">
                  <c:v>2020</c:v>
                </c:pt>
                <c:pt idx="1">
                  <c:v>2021</c:v>
                </c:pt>
                <c:pt idx="2">
                  <c:v>2022</c:v>
                </c:pt>
                <c:pt idx="3">
                  <c:v>2023</c:v>
                </c:pt>
                <c:pt idx="4">
                  <c:v>2024</c:v>
                </c:pt>
                <c:pt idx="5">
                  <c:v>2025</c:v>
                </c:pt>
              </c:numCache>
            </c:numRef>
          </c:cat>
          <c:val>
            <c:numRef>
              <c:f>Charts!$B$2:$B$7</c:f>
              <c:numCache>
                <c:formatCode>"£"#,##0_);[Red]\("£"#,##0\)</c:formatCode>
                <c:ptCount val="6"/>
                <c:pt idx="0">
                  <c:v>33857</c:v>
                </c:pt>
                <c:pt idx="1">
                  <c:v>57991</c:v>
                </c:pt>
                <c:pt idx="2">
                  <c:v>66751</c:v>
                </c:pt>
                <c:pt idx="3">
                  <c:v>61527</c:v>
                </c:pt>
                <c:pt idx="4">
                  <c:v>60237</c:v>
                </c:pt>
                <c:pt idx="5">
                  <c:v>82620.399999999994</c:v>
                </c:pt>
              </c:numCache>
            </c:numRef>
          </c:val>
          <c:extLst>
            <c:ext xmlns:c16="http://schemas.microsoft.com/office/drawing/2014/chart" uri="{C3380CC4-5D6E-409C-BE32-E72D297353CC}">
              <c16:uniqueId val="{00000000-6362-4BAB-BF07-38963F01221B}"/>
            </c:ext>
          </c:extLst>
        </c:ser>
        <c:ser>
          <c:idx val="1"/>
          <c:order val="1"/>
          <c:tx>
            <c:strRef>
              <c:f>Charts!$C$1</c:f>
              <c:strCache>
                <c:ptCount val="1"/>
                <c:pt idx="0">
                  <c:v>Spending</c:v>
                </c:pt>
              </c:strCache>
            </c:strRef>
          </c:tx>
          <c:spPr>
            <a:solidFill>
              <a:schemeClr val="accent2"/>
            </a:solidFill>
            <a:ln>
              <a:noFill/>
            </a:ln>
            <a:effectLst/>
          </c:spPr>
          <c:invertIfNegative val="0"/>
          <c:cat>
            <c:numRef>
              <c:f>Charts!$A$2:$A$7</c:f>
              <c:numCache>
                <c:formatCode>General</c:formatCode>
                <c:ptCount val="6"/>
                <c:pt idx="0">
                  <c:v>2020</c:v>
                </c:pt>
                <c:pt idx="1">
                  <c:v>2021</c:v>
                </c:pt>
                <c:pt idx="2">
                  <c:v>2022</c:v>
                </c:pt>
                <c:pt idx="3">
                  <c:v>2023</c:v>
                </c:pt>
                <c:pt idx="4">
                  <c:v>2024</c:v>
                </c:pt>
                <c:pt idx="5">
                  <c:v>2025</c:v>
                </c:pt>
              </c:numCache>
            </c:numRef>
          </c:cat>
          <c:val>
            <c:numRef>
              <c:f>Charts!$C$2:$C$7</c:f>
              <c:numCache>
                <c:formatCode>"£"#,##0_);[Red]\("£"#,##0\)</c:formatCode>
                <c:ptCount val="6"/>
                <c:pt idx="0">
                  <c:v>35121</c:v>
                </c:pt>
                <c:pt idx="1">
                  <c:v>46587</c:v>
                </c:pt>
                <c:pt idx="2">
                  <c:v>56970</c:v>
                </c:pt>
                <c:pt idx="3">
                  <c:v>63109</c:v>
                </c:pt>
                <c:pt idx="4">
                  <c:v>55826</c:v>
                </c:pt>
                <c:pt idx="5">
                  <c:v>72025.87</c:v>
                </c:pt>
              </c:numCache>
            </c:numRef>
          </c:val>
          <c:extLst>
            <c:ext xmlns:c16="http://schemas.microsoft.com/office/drawing/2014/chart" uri="{C3380CC4-5D6E-409C-BE32-E72D297353CC}">
              <c16:uniqueId val="{00000001-6362-4BAB-BF07-38963F01221B}"/>
            </c:ext>
          </c:extLst>
        </c:ser>
        <c:dLbls>
          <c:showLegendKey val="0"/>
          <c:showVal val="0"/>
          <c:showCatName val="0"/>
          <c:showSerName val="0"/>
          <c:showPercent val="0"/>
          <c:showBubbleSize val="0"/>
        </c:dLbls>
        <c:gapWidth val="219"/>
        <c:overlap val="-27"/>
        <c:axId val="1155161008"/>
        <c:axId val="1155161968"/>
      </c:barChart>
      <c:catAx>
        <c:axId val="115516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161968"/>
        <c:crosses val="autoZero"/>
        <c:auto val="1"/>
        <c:lblAlgn val="ctr"/>
        <c:lblOffset val="100"/>
        <c:noMultiLvlLbl val="0"/>
      </c:catAx>
      <c:valAx>
        <c:axId val="11551619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161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533400</xdr:colOff>
      <xdr:row>13</xdr:row>
      <xdr:rowOff>57149</xdr:rowOff>
    </xdr:from>
    <xdr:to>
      <xdr:col>19</xdr:col>
      <xdr:colOff>419100</xdr:colOff>
      <xdr:row>33</xdr:row>
      <xdr:rowOff>9524</xdr:rowOff>
    </xdr:to>
    <xdr:graphicFrame macro="">
      <xdr:nvGraphicFramePr>
        <xdr:cNvPr id="2" name="Chart 1">
          <a:extLst>
            <a:ext uri="{FF2B5EF4-FFF2-40B4-BE49-F238E27FC236}">
              <a16:creationId xmlns:a16="http://schemas.microsoft.com/office/drawing/2014/main" id="{E5C59A8F-1BEE-074A-CDDD-BD7F58793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 name="Rectangle 3">
          <a:extLst>
            <a:ext uri="{FF2B5EF4-FFF2-40B4-BE49-F238E27FC236}">
              <a16:creationId xmlns:a16="http://schemas.microsoft.com/office/drawing/2014/main" id="{08D8BE69-FB11-416A-92FF-D0C6A6FAAE94}"/>
            </a:ext>
          </a:extLst>
        </xdr:cNvPr>
        <xdr:cNvSpPr>
          <a:spLocks noChangeArrowheads="1"/>
        </xdr:cNvSpPr>
      </xdr:nvSpPr>
      <xdr:spPr bwMode="auto">
        <a:xfrm>
          <a:off x="7362825" y="7639050"/>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3" name="Rectangle 4">
          <a:extLst>
            <a:ext uri="{FF2B5EF4-FFF2-40B4-BE49-F238E27FC236}">
              <a16:creationId xmlns:a16="http://schemas.microsoft.com/office/drawing/2014/main" id="{5856D869-9B83-4D44-A49F-0C387E0A9F3F}"/>
            </a:ext>
          </a:extLst>
        </xdr:cNvPr>
        <xdr:cNvSpPr>
          <a:spLocks noChangeArrowheads="1"/>
        </xdr:cNvSpPr>
      </xdr:nvSpPr>
      <xdr:spPr bwMode="auto">
        <a:xfrm>
          <a:off x="7362825" y="26543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4" name="Rectangle 8">
          <a:extLst>
            <a:ext uri="{FF2B5EF4-FFF2-40B4-BE49-F238E27FC236}">
              <a16:creationId xmlns:a16="http://schemas.microsoft.com/office/drawing/2014/main" id="{8C1DB88A-A5E1-4301-B168-8BF4FC577579}"/>
            </a:ext>
          </a:extLst>
        </xdr:cNvPr>
        <xdr:cNvSpPr>
          <a:spLocks noChangeArrowheads="1"/>
        </xdr:cNvSpPr>
      </xdr:nvSpPr>
      <xdr:spPr bwMode="auto">
        <a:xfrm>
          <a:off x="8591550" y="1433830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5" name="Rectangle 10">
          <a:extLst>
            <a:ext uri="{FF2B5EF4-FFF2-40B4-BE49-F238E27FC236}">
              <a16:creationId xmlns:a16="http://schemas.microsoft.com/office/drawing/2014/main" id="{4C7148D0-87ED-4779-B7CC-C7F81F4F41E2}"/>
            </a:ext>
          </a:extLst>
        </xdr:cNvPr>
        <xdr:cNvSpPr>
          <a:spLocks noChangeArrowheads="1"/>
        </xdr:cNvSpPr>
      </xdr:nvSpPr>
      <xdr:spPr bwMode="auto">
        <a:xfrm>
          <a:off x="8591550" y="1433830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6" name="Text Box 14">
          <a:extLst>
            <a:ext uri="{FF2B5EF4-FFF2-40B4-BE49-F238E27FC236}">
              <a16:creationId xmlns:a16="http://schemas.microsoft.com/office/drawing/2014/main" id="{042F224A-5480-4AF5-8821-2DEF3D80AC57}"/>
            </a:ext>
          </a:extLst>
        </xdr:cNvPr>
        <xdr:cNvSpPr txBox="1">
          <a:spLocks noChangeArrowheads="1"/>
        </xdr:cNvSpPr>
      </xdr:nvSpPr>
      <xdr:spPr bwMode="auto">
        <a:xfrm>
          <a:off x="3717925" y="1317625"/>
          <a:ext cx="561975" cy="257175"/>
        </a:xfrm>
        <a:prstGeom prst="rect">
          <a:avLst/>
        </a:prstGeom>
        <a:solidFill>
          <a:srgbClr val="FFFFFF"/>
        </a:solidFill>
        <a:ln w="9525">
          <a:solidFill>
            <a:srgbClr val="000000"/>
          </a:solidFill>
          <a:miter lim="800000"/>
          <a:headEnd/>
          <a:tailEnd/>
        </a:ln>
      </xdr:spPr>
      <xdr:txBody>
        <a:bodyPr/>
        <a:lstStyle/>
        <a:p>
          <a:r>
            <a:rPr lang="en-GB"/>
            <a:t>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7" name="Text Box 15">
          <a:extLst>
            <a:ext uri="{FF2B5EF4-FFF2-40B4-BE49-F238E27FC236}">
              <a16:creationId xmlns:a16="http://schemas.microsoft.com/office/drawing/2014/main" id="{5B0F9899-474F-41A8-9AEE-6040D345C57D}"/>
            </a:ext>
          </a:extLst>
        </xdr:cNvPr>
        <xdr:cNvSpPr txBox="1">
          <a:spLocks noChangeArrowheads="1"/>
        </xdr:cNvSpPr>
      </xdr:nvSpPr>
      <xdr:spPr bwMode="auto">
        <a:xfrm>
          <a:off x="4337050" y="1317625"/>
          <a:ext cx="831850" cy="257175"/>
        </a:xfrm>
        <a:prstGeom prst="rect">
          <a:avLst/>
        </a:prstGeom>
        <a:solidFill>
          <a:srgbClr val="FFFFFF"/>
        </a:solidFill>
        <a:ln w="9525">
          <a:solidFill>
            <a:srgbClr val="000000"/>
          </a:solidFill>
          <a:miter lim="800000"/>
          <a:headEnd/>
          <a:tailEnd/>
        </a:ln>
      </xdr:spPr>
      <xdr:txBody>
        <a:bodyPr/>
        <a:lstStyle/>
        <a:p>
          <a:r>
            <a:rPr lang="en-GB"/>
            <a:t>September</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8" name="Text Box 16">
          <a:extLst>
            <a:ext uri="{FF2B5EF4-FFF2-40B4-BE49-F238E27FC236}">
              <a16:creationId xmlns:a16="http://schemas.microsoft.com/office/drawing/2014/main" id="{F664A72B-C708-43DD-A403-1B970C63EB1B}"/>
            </a:ext>
          </a:extLst>
        </xdr:cNvPr>
        <xdr:cNvSpPr txBox="1">
          <a:spLocks noChangeArrowheads="1"/>
        </xdr:cNvSpPr>
      </xdr:nvSpPr>
      <xdr:spPr bwMode="auto">
        <a:xfrm>
          <a:off x="5226050" y="1317625"/>
          <a:ext cx="704850" cy="257175"/>
        </a:xfrm>
        <a:prstGeom prst="rect">
          <a:avLst/>
        </a:prstGeom>
        <a:solidFill>
          <a:srgbClr val="FFFFFF"/>
        </a:solidFill>
        <a:ln w="9525">
          <a:solidFill>
            <a:srgbClr val="000000"/>
          </a:solidFill>
          <a:miter lim="800000"/>
          <a:headEnd/>
          <a:tailEnd/>
        </a:ln>
      </xdr:spPr>
      <xdr:txBody>
        <a:bodyPr/>
        <a:lstStyle/>
        <a:p>
          <a:r>
            <a:rPr lang="en-GB"/>
            <a:t>2024</a:t>
          </a:r>
        </a:p>
        <a:p>
          <a:endParaRPr lang="en-GB"/>
        </a:p>
        <a:p>
          <a:endParaRPr lang="en-GB"/>
        </a:p>
        <a:p>
          <a:endParaRPr lang="en-GB"/>
        </a:p>
        <a:p>
          <a:endParaRPr lang="en-GB"/>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9" name="Text Box 17">
          <a:extLst>
            <a:ext uri="{FF2B5EF4-FFF2-40B4-BE49-F238E27FC236}">
              <a16:creationId xmlns:a16="http://schemas.microsoft.com/office/drawing/2014/main" id="{22DE2CE1-493F-4759-AC49-22BC9D8DB767}"/>
            </a:ext>
          </a:extLst>
        </xdr:cNvPr>
        <xdr:cNvSpPr txBox="1">
          <a:spLocks noChangeArrowheads="1"/>
        </xdr:cNvSpPr>
      </xdr:nvSpPr>
      <xdr:spPr bwMode="auto">
        <a:xfrm>
          <a:off x="3716020" y="1098550"/>
          <a:ext cx="560132"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10" name="Text Box 18">
          <a:extLst>
            <a:ext uri="{FF2B5EF4-FFF2-40B4-BE49-F238E27FC236}">
              <a16:creationId xmlns:a16="http://schemas.microsoft.com/office/drawing/2014/main" id="{A56D6629-B9F3-4B92-A164-1563E0FD2694}"/>
            </a:ext>
          </a:extLst>
        </xdr:cNvPr>
        <xdr:cNvSpPr txBox="1">
          <a:spLocks noChangeArrowheads="1"/>
        </xdr:cNvSpPr>
      </xdr:nvSpPr>
      <xdr:spPr bwMode="auto">
        <a:xfrm>
          <a:off x="4337050" y="1106170"/>
          <a:ext cx="826103"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11" name="Text Box 19">
          <a:extLst>
            <a:ext uri="{FF2B5EF4-FFF2-40B4-BE49-F238E27FC236}">
              <a16:creationId xmlns:a16="http://schemas.microsoft.com/office/drawing/2014/main" id="{BF86D901-32B9-4E0D-B1A9-08E2FCF29D46}"/>
            </a:ext>
          </a:extLst>
        </xdr:cNvPr>
        <xdr:cNvSpPr txBox="1">
          <a:spLocks noChangeArrowheads="1"/>
        </xdr:cNvSpPr>
      </xdr:nvSpPr>
      <xdr:spPr bwMode="auto">
        <a:xfrm>
          <a:off x="5224145" y="1106170"/>
          <a:ext cx="662241"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12" name="Text Box 20">
          <a:extLst>
            <a:ext uri="{FF2B5EF4-FFF2-40B4-BE49-F238E27FC236}">
              <a16:creationId xmlns:a16="http://schemas.microsoft.com/office/drawing/2014/main" id="{5B324D17-64C2-42A1-AE8B-9409AE99F5E3}"/>
            </a:ext>
          </a:extLst>
        </xdr:cNvPr>
        <xdr:cNvSpPr txBox="1">
          <a:spLocks noChangeArrowheads="1"/>
        </xdr:cNvSpPr>
      </xdr:nvSpPr>
      <xdr:spPr bwMode="auto">
        <a:xfrm>
          <a:off x="6186170" y="1106170"/>
          <a:ext cx="584774" cy="177501"/>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13" name="Text Box 21">
          <a:extLst>
            <a:ext uri="{FF2B5EF4-FFF2-40B4-BE49-F238E27FC236}">
              <a16:creationId xmlns:a16="http://schemas.microsoft.com/office/drawing/2014/main" id="{9ECA539D-078E-4123-80CD-D97F069671AB}"/>
            </a:ext>
          </a:extLst>
        </xdr:cNvPr>
        <xdr:cNvSpPr txBox="1">
          <a:spLocks noChangeArrowheads="1"/>
        </xdr:cNvSpPr>
      </xdr:nvSpPr>
      <xdr:spPr bwMode="auto">
        <a:xfrm>
          <a:off x="6830060" y="1106170"/>
          <a:ext cx="848376"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14" name="Text Box 22">
          <a:extLst>
            <a:ext uri="{FF2B5EF4-FFF2-40B4-BE49-F238E27FC236}">
              <a16:creationId xmlns:a16="http://schemas.microsoft.com/office/drawing/2014/main" id="{F7A4188C-CB2A-4C16-A9BC-A0AEC48F5071}"/>
            </a:ext>
          </a:extLst>
        </xdr:cNvPr>
        <xdr:cNvSpPr txBox="1">
          <a:spLocks noChangeArrowheads="1"/>
        </xdr:cNvSpPr>
      </xdr:nvSpPr>
      <xdr:spPr bwMode="auto">
        <a:xfrm>
          <a:off x="7729855" y="1106170"/>
          <a:ext cx="702919"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15" name="Text Box 23">
          <a:extLst>
            <a:ext uri="{FF2B5EF4-FFF2-40B4-BE49-F238E27FC236}">
              <a16:creationId xmlns:a16="http://schemas.microsoft.com/office/drawing/2014/main" id="{B9B2FF4E-8641-42D5-98DC-61A2DCC497BC}"/>
            </a:ext>
          </a:extLst>
        </xdr:cNvPr>
        <xdr:cNvSpPr txBox="1">
          <a:spLocks noChangeArrowheads="1"/>
        </xdr:cNvSpPr>
      </xdr:nvSpPr>
      <xdr:spPr bwMode="auto">
        <a:xfrm>
          <a:off x="6188075" y="131762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16" name="Text Box 24">
          <a:extLst>
            <a:ext uri="{FF2B5EF4-FFF2-40B4-BE49-F238E27FC236}">
              <a16:creationId xmlns:a16="http://schemas.microsoft.com/office/drawing/2014/main" id="{0FCB9664-8DD4-4EB0-BB44-F67B68ED6AA7}"/>
            </a:ext>
          </a:extLst>
        </xdr:cNvPr>
        <xdr:cNvSpPr txBox="1">
          <a:spLocks noChangeArrowheads="1"/>
        </xdr:cNvSpPr>
      </xdr:nvSpPr>
      <xdr:spPr bwMode="auto">
        <a:xfrm>
          <a:off x="6826250" y="1317625"/>
          <a:ext cx="844550" cy="257175"/>
        </a:xfrm>
        <a:prstGeom prst="rect">
          <a:avLst/>
        </a:prstGeom>
        <a:solidFill>
          <a:srgbClr val="FFFFFF"/>
        </a:solidFill>
        <a:ln w="9525">
          <a:solidFill>
            <a:srgbClr val="000000"/>
          </a:solidFill>
          <a:miter lim="800000"/>
          <a:headEnd/>
          <a:tailEnd/>
        </a:ln>
      </xdr:spPr>
      <xdr:txBody>
        <a:bodyPr/>
        <a:lstStyle/>
        <a:p>
          <a:r>
            <a:rPr lang="en-GB"/>
            <a:t>August</a:t>
          </a:r>
          <a:r>
            <a:rPr lang="en-GB" baseline="0"/>
            <a:t> </a:t>
          </a:r>
          <a:endParaRPr lang="en-GB"/>
        </a:p>
        <a:p>
          <a:endParaRPr lang="en-GB"/>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17" name="Text Box 25">
          <a:extLst>
            <a:ext uri="{FF2B5EF4-FFF2-40B4-BE49-F238E27FC236}">
              <a16:creationId xmlns:a16="http://schemas.microsoft.com/office/drawing/2014/main" id="{EB6C2F6F-7F00-4B0C-9EA7-E4FCAD7413DF}"/>
            </a:ext>
          </a:extLst>
        </xdr:cNvPr>
        <xdr:cNvSpPr txBox="1">
          <a:spLocks noChangeArrowheads="1"/>
        </xdr:cNvSpPr>
      </xdr:nvSpPr>
      <xdr:spPr bwMode="auto">
        <a:xfrm>
          <a:off x="7729855" y="1325245"/>
          <a:ext cx="702919" cy="249827"/>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marL="0" indent="0" algn="ctr" rtl="0">
            <a:defRPr sz="1000"/>
          </a:pPr>
          <a:r>
            <a:rPr lang="en-GB" sz="1100">
              <a:latin typeface="+mn-lt"/>
              <a:ea typeface="+mn-ea"/>
              <a:cs typeface="+mn-cs"/>
            </a:rPr>
            <a:t>2025</a:t>
          </a:r>
        </a:p>
        <a:p>
          <a:pPr marL="0" indent="0" algn="ctr" rtl="0">
            <a:defRPr sz="1000"/>
          </a:pPr>
          <a:endParaRPr lang="en-GB" sz="1100">
            <a:latin typeface="+mn-lt"/>
            <a:ea typeface="+mn-ea"/>
            <a:cs typeface="+mn-cs"/>
          </a:endParaRPr>
        </a:p>
        <a:p>
          <a:pPr marL="0" indent="0" algn="ctr" rtl="0">
            <a:defRPr sz="1000"/>
          </a:pPr>
          <a:endParaRPr lang="en-GB" sz="1100">
            <a:latin typeface="+mn-lt"/>
            <a:ea typeface="+mn-ea"/>
            <a:cs typeface="+mn-cs"/>
          </a:endParaRPr>
        </a:p>
        <a:p>
          <a:pPr algn="ctr" rtl="0">
            <a:defRPr sz="1000"/>
          </a:pPr>
          <a:endParaRPr lang="en-GB" sz="1000" b="1" i="0" u="none" strike="noStrike" baseline="0">
            <a:solidFill>
              <a:srgbClr val="000000"/>
            </a:solidFill>
            <a:latin typeface="Arial"/>
            <a:cs typeface="Arial"/>
          </a:endParaRPr>
        </a:p>
      </xdr:txBody>
    </xdr:sp>
    <xdr:clientData/>
  </xdr:twoCellAnchor>
  <xdr:oneCellAnchor>
    <xdr:from>
      <xdr:col>0</xdr:col>
      <xdr:colOff>248643</xdr:colOff>
      <xdr:row>2</xdr:row>
      <xdr:rowOff>25401</xdr:rowOff>
    </xdr:from>
    <xdr:ext cx="1643658" cy="833120"/>
    <xdr:pic>
      <xdr:nvPicPr>
        <xdr:cNvPr id="18" name="Picture 17">
          <a:extLst>
            <a:ext uri="{FF2B5EF4-FFF2-40B4-BE49-F238E27FC236}">
              <a16:creationId xmlns:a16="http://schemas.microsoft.com/office/drawing/2014/main" id="{FE106FCF-695C-48BB-9ED2-40E99FF58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1351"/>
          <a:ext cx="1643658" cy="833120"/>
        </a:xfrm>
        <a:prstGeom prst="rect">
          <a:avLst/>
        </a:prstGeom>
      </xdr:spPr>
    </xdr:pic>
    <xdr:clientData/>
  </xdr:oneCellAnchor>
  <xdr:twoCellAnchor editAs="oneCell">
    <xdr:from>
      <xdr:col>0</xdr:col>
      <xdr:colOff>2298700</xdr:colOff>
      <xdr:row>59</xdr:row>
      <xdr:rowOff>70109</xdr:rowOff>
    </xdr:from>
    <xdr:to>
      <xdr:col>3</xdr:col>
      <xdr:colOff>558800</xdr:colOff>
      <xdr:row>63</xdr:row>
      <xdr:rowOff>121814</xdr:rowOff>
    </xdr:to>
    <xdr:pic>
      <xdr:nvPicPr>
        <xdr:cNvPr id="19" name="Picture 18">
          <a:extLst>
            <a:ext uri="{FF2B5EF4-FFF2-40B4-BE49-F238E27FC236}">
              <a16:creationId xmlns:a16="http://schemas.microsoft.com/office/drawing/2014/main" id="{1CA5BE6E-100C-F788-7EA3-FDF59CD83F2E}"/>
            </a:ext>
          </a:extLst>
        </xdr:cNvPr>
        <xdr:cNvPicPr>
          <a:picLocks noChangeAspect="1"/>
        </xdr:cNvPicPr>
      </xdr:nvPicPr>
      <xdr:blipFill>
        <a:blip xmlns:r="http://schemas.openxmlformats.org/officeDocument/2006/relationships" r:embed="rId2"/>
        <a:stretch>
          <a:fillRect/>
        </a:stretch>
      </xdr:blipFill>
      <xdr:spPr>
        <a:xfrm>
          <a:off x="2298700" y="15094209"/>
          <a:ext cx="1803400" cy="712105"/>
        </a:xfrm>
        <a:prstGeom prst="rect">
          <a:avLst/>
        </a:prstGeom>
      </xdr:spPr>
    </xdr:pic>
    <xdr:clientData/>
  </xdr:twoCellAnchor>
  <xdr:twoCellAnchor editAs="oneCell">
    <xdr:from>
      <xdr:col>6</xdr:col>
      <xdr:colOff>12700</xdr:colOff>
      <xdr:row>56</xdr:row>
      <xdr:rowOff>12699</xdr:rowOff>
    </xdr:from>
    <xdr:to>
      <xdr:col>11</xdr:col>
      <xdr:colOff>0</xdr:colOff>
      <xdr:row>75</xdr:row>
      <xdr:rowOff>80432</xdr:rowOff>
    </xdr:to>
    <xdr:pic>
      <xdr:nvPicPr>
        <xdr:cNvPr id="21" name="Picture 20">
          <a:extLst>
            <a:ext uri="{FF2B5EF4-FFF2-40B4-BE49-F238E27FC236}">
              <a16:creationId xmlns:a16="http://schemas.microsoft.com/office/drawing/2014/main" id="{547D1E1F-89B0-4B87-4BEB-D68211F32AB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5400000">
          <a:off x="5255683" y="14962716"/>
          <a:ext cx="3369733" cy="252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2" name="Rectangle 1">
          <a:extLst>
            <a:ext uri="{FF2B5EF4-FFF2-40B4-BE49-F238E27FC236}">
              <a16:creationId xmlns:a16="http://schemas.microsoft.com/office/drawing/2014/main" id="{00F5010D-61DE-4E3C-BC99-0AB366280CE1}"/>
            </a:ext>
          </a:extLst>
        </xdr:cNvPr>
        <xdr:cNvSpPr>
          <a:spLocks noChangeArrowheads="1"/>
        </xdr:cNvSpPr>
      </xdr:nvSpPr>
      <xdr:spPr bwMode="auto">
        <a:xfrm>
          <a:off x="59848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3" name="Rectangle 2">
          <a:extLst>
            <a:ext uri="{FF2B5EF4-FFF2-40B4-BE49-F238E27FC236}">
              <a16:creationId xmlns:a16="http://schemas.microsoft.com/office/drawing/2014/main" id="{F4D1E9EC-9EC4-453E-A237-759F221CE895}"/>
            </a:ext>
          </a:extLst>
        </xdr:cNvPr>
        <xdr:cNvSpPr>
          <a:spLocks noChangeArrowheads="1"/>
        </xdr:cNvSpPr>
      </xdr:nvSpPr>
      <xdr:spPr bwMode="auto">
        <a:xfrm>
          <a:off x="59848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 name="Rectangle 3">
          <a:extLst>
            <a:ext uri="{FF2B5EF4-FFF2-40B4-BE49-F238E27FC236}">
              <a16:creationId xmlns:a16="http://schemas.microsoft.com/office/drawing/2014/main" id="{6C1327D4-A754-4C8C-9C5F-EA304C6DCC99}"/>
            </a:ext>
          </a:extLst>
        </xdr:cNvPr>
        <xdr:cNvSpPr>
          <a:spLocks noChangeArrowheads="1"/>
        </xdr:cNvSpPr>
      </xdr:nvSpPr>
      <xdr:spPr bwMode="auto">
        <a:xfrm>
          <a:off x="7175500" y="863600"/>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 name="Picture 4">
          <a:extLst>
            <a:ext uri="{FF2B5EF4-FFF2-40B4-BE49-F238E27FC236}">
              <a16:creationId xmlns:a16="http://schemas.microsoft.com/office/drawing/2014/main" id="{F746496A-29C9-4293-8B4E-7B623128F7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6" name="Rectangle 5">
          <a:extLst>
            <a:ext uri="{FF2B5EF4-FFF2-40B4-BE49-F238E27FC236}">
              <a16:creationId xmlns:a16="http://schemas.microsoft.com/office/drawing/2014/main" id="{BC0B3313-2F74-44A4-8022-E7FC3E56F524}"/>
            </a:ext>
          </a:extLst>
        </xdr:cNvPr>
        <xdr:cNvSpPr>
          <a:spLocks noChangeArrowheads="1"/>
        </xdr:cNvSpPr>
      </xdr:nvSpPr>
      <xdr:spPr bwMode="auto">
        <a:xfrm>
          <a:off x="7175500" y="3479800"/>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7" name="Rectangle 6">
          <a:extLst>
            <a:ext uri="{FF2B5EF4-FFF2-40B4-BE49-F238E27FC236}">
              <a16:creationId xmlns:a16="http://schemas.microsoft.com/office/drawing/2014/main" id="{09F73E29-E39D-4DC7-9DC7-598C9DF72074}"/>
            </a:ext>
          </a:extLst>
        </xdr:cNvPr>
        <xdr:cNvSpPr>
          <a:spLocks noChangeArrowheads="1"/>
        </xdr:cNvSpPr>
      </xdr:nvSpPr>
      <xdr:spPr bwMode="auto">
        <a:xfrm>
          <a:off x="10629900" y="863600"/>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8" name="Rectangle 7">
          <a:extLst>
            <a:ext uri="{FF2B5EF4-FFF2-40B4-BE49-F238E27FC236}">
              <a16:creationId xmlns:a16="http://schemas.microsoft.com/office/drawing/2014/main" id="{A58A9F21-44E9-4733-886D-4235BBD7E943}"/>
            </a:ext>
          </a:extLst>
        </xdr:cNvPr>
        <xdr:cNvSpPr>
          <a:spLocks noChangeArrowheads="1"/>
        </xdr:cNvSpPr>
      </xdr:nvSpPr>
      <xdr:spPr bwMode="auto">
        <a:xfrm>
          <a:off x="10629900" y="3479800"/>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9" name="Rectangle 8">
          <a:extLst>
            <a:ext uri="{FF2B5EF4-FFF2-40B4-BE49-F238E27FC236}">
              <a16:creationId xmlns:a16="http://schemas.microsoft.com/office/drawing/2014/main" id="{34ADF417-AB68-46EE-B772-CA89C58305FE}"/>
            </a:ext>
          </a:extLst>
        </xdr:cNvPr>
        <xdr:cNvSpPr>
          <a:spLocks noChangeArrowheads="1"/>
        </xdr:cNvSpPr>
      </xdr:nvSpPr>
      <xdr:spPr bwMode="auto">
        <a:xfrm>
          <a:off x="9499600" y="863600"/>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10" name="Rectangle 9">
          <a:extLst>
            <a:ext uri="{FF2B5EF4-FFF2-40B4-BE49-F238E27FC236}">
              <a16:creationId xmlns:a16="http://schemas.microsoft.com/office/drawing/2014/main" id="{1342A137-824C-4032-AD3C-10E99B8DD9E0}"/>
            </a:ext>
          </a:extLst>
        </xdr:cNvPr>
        <xdr:cNvSpPr>
          <a:spLocks noChangeArrowheads="1"/>
        </xdr:cNvSpPr>
      </xdr:nvSpPr>
      <xdr:spPr bwMode="auto">
        <a:xfrm>
          <a:off x="9499600" y="347980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2" name="Rectangle 1">
          <a:extLst>
            <a:ext uri="{FF2B5EF4-FFF2-40B4-BE49-F238E27FC236}">
              <a16:creationId xmlns:a16="http://schemas.microsoft.com/office/drawing/2014/main" id="{7A06A349-DA40-4879-82C5-4F9C1B99FB58}"/>
            </a:ext>
          </a:extLst>
        </xdr:cNvPr>
        <xdr:cNvSpPr>
          <a:spLocks noChangeArrowheads="1"/>
        </xdr:cNvSpPr>
      </xdr:nvSpPr>
      <xdr:spPr bwMode="auto">
        <a:xfrm>
          <a:off x="5768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3" name="Rectangle 2">
          <a:extLst>
            <a:ext uri="{FF2B5EF4-FFF2-40B4-BE49-F238E27FC236}">
              <a16:creationId xmlns:a16="http://schemas.microsoft.com/office/drawing/2014/main" id="{89A7F056-DA4C-4536-8CCB-254F80EF2864}"/>
            </a:ext>
          </a:extLst>
        </xdr:cNvPr>
        <xdr:cNvSpPr>
          <a:spLocks noChangeArrowheads="1"/>
        </xdr:cNvSpPr>
      </xdr:nvSpPr>
      <xdr:spPr bwMode="auto">
        <a:xfrm>
          <a:off x="5768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4" name="Rectangle 3">
          <a:extLst>
            <a:ext uri="{FF2B5EF4-FFF2-40B4-BE49-F238E27FC236}">
              <a16:creationId xmlns:a16="http://schemas.microsoft.com/office/drawing/2014/main" id="{0F1512A9-D1C6-4198-9DD4-6047C4EC3547}"/>
            </a:ext>
          </a:extLst>
        </xdr:cNvPr>
        <xdr:cNvSpPr>
          <a:spLocks noChangeArrowheads="1"/>
        </xdr:cNvSpPr>
      </xdr:nvSpPr>
      <xdr:spPr bwMode="auto">
        <a:xfrm>
          <a:off x="6959600" y="81280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 name="Picture 4">
          <a:extLst>
            <a:ext uri="{FF2B5EF4-FFF2-40B4-BE49-F238E27FC236}">
              <a16:creationId xmlns:a16="http://schemas.microsoft.com/office/drawing/2014/main" id="{F85533F9-2DF2-4AEE-90DB-10E1F5218C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6" name="Rectangle 5">
          <a:extLst>
            <a:ext uri="{FF2B5EF4-FFF2-40B4-BE49-F238E27FC236}">
              <a16:creationId xmlns:a16="http://schemas.microsoft.com/office/drawing/2014/main" id="{1DA54BE6-2658-45BC-938C-C16B10C3C36F}"/>
            </a:ext>
          </a:extLst>
        </xdr:cNvPr>
        <xdr:cNvSpPr>
          <a:spLocks noChangeArrowheads="1"/>
        </xdr:cNvSpPr>
      </xdr:nvSpPr>
      <xdr:spPr bwMode="auto">
        <a:xfrm>
          <a:off x="6959600" y="1003300"/>
          <a:ext cx="0" cy="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2" name="Rectangle 1">
          <a:extLst>
            <a:ext uri="{FF2B5EF4-FFF2-40B4-BE49-F238E27FC236}">
              <a16:creationId xmlns:a16="http://schemas.microsoft.com/office/drawing/2014/main" id="{30E32BA9-690E-40FC-A602-F380F4D93D3F}"/>
            </a:ext>
          </a:extLst>
        </xdr:cNvPr>
        <xdr:cNvSpPr>
          <a:spLocks noChangeArrowheads="1"/>
        </xdr:cNvSpPr>
      </xdr:nvSpPr>
      <xdr:spPr bwMode="auto">
        <a:xfrm>
          <a:off x="70897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3" name="Rectangle 2">
          <a:extLst>
            <a:ext uri="{FF2B5EF4-FFF2-40B4-BE49-F238E27FC236}">
              <a16:creationId xmlns:a16="http://schemas.microsoft.com/office/drawing/2014/main" id="{E16649D3-FFBE-4BDD-B417-B02167F543DB}"/>
            </a:ext>
          </a:extLst>
        </xdr:cNvPr>
        <xdr:cNvSpPr>
          <a:spLocks noChangeArrowheads="1"/>
        </xdr:cNvSpPr>
      </xdr:nvSpPr>
      <xdr:spPr bwMode="auto">
        <a:xfrm>
          <a:off x="70897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4" name="Rectangle 3">
          <a:extLst>
            <a:ext uri="{FF2B5EF4-FFF2-40B4-BE49-F238E27FC236}">
              <a16:creationId xmlns:a16="http://schemas.microsoft.com/office/drawing/2014/main" id="{A2DBF016-CEE0-4464-A657-5936A65BC3F8}"/>
            </a:ext>
          </a:extLst>
        </xdr:cNvPr>
        <xdr:cNvSpPr>
          <a:spLocks noChangeArrowheads="1"/>
        </xdr:cNvSpPr>
      </xdr:nvSpPr>
      <xdr:spPr bwMode="auto">
        <a:xfrm>
          <a:off x="8280400" y="81280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 name="Picture 4">
          <a:extLst>
            <a:ext uri="{FF2B5EF4-FFF2-40B4-BE49-F238E27FC236}">
              <a16:creationId xmlns:a16="http://schemas.microsoft.com/office/drawing/2014/main" id="{CCED460E-DCED-425A-A882-487DF8B4B4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 name="Rectangle 5">
          <a:extLst>
            <a:ext uri="{FF2B5EF4-FFF2-40B4-BE49-F238E27FC236}">
              <a16:creationId xmlns:a16="http://schemas.microsoft.com/office/drawing/2014/main" id="{F7EB1199-A4CC-4F07-B44F-5B56D517C073}"/>
            </a:ext>
          </a:extLst>
        </xdr:cNvPr>
        <xdr:cNvSpPr>
          <a:spLocks noChangeArrowheads="1"/>
        </xdr:cNvSpPr>
      </xdr:nvSpPr>
      <xdr:spPr bwMode="auto">
        <a:xfrm>
          <a:off x="8280400" y="1003300"/>
          <a:ext cx="0" cy="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7" name="Rectangle 6">
          <a:extLst>
            <a:ext uri="{FF2B5EF4-FFF2-40B4-BE49-F238E27FC236}">
              <a16:creationId xmlns:a16="http://schemas.microsoft.com/office/drawing/2014/main" id="{93E7B251-EB95-448C-9962-7D7F9EEE893B}"/>
            </a:ext>
          </a:extLst>
        </xdr:cNvPr>
        <xdr:cNvSpPr>
          <a:spLocks noChangeArrowheads="1"/>
        </xdr:cNvSpPr>
      </xdr:nvSpPr>
      <xdr:spPr bwMode="auto">
        <a:xfrm>
          <a:off x="5911850" y="7239000"/>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8" name="Rectangle 7">
          <a:extLst>
            <a:ext uri="{FF2B5EF4-FFF2-40B4-BE49-F238E27FC236}">
              <a16:creationId xmlns:a16="http://schemas.microsoft.com/office/drawing/2014/main" id="{D0AF816C-51BD-49E9-9327-0A4F12213E99}"/>
            </a:ext>
          </a:extLst>
        </xdr:cNvPr>
        <xdr:cNvSpPr>
          <a:spLocks noChangeArrowheads="1"/>
        </xdr:cNvSpPr>
      </xdr:nvSpPr>
      <xdr:spPr bwMode="auto">
        <a:xfrm>
          <a:off x="9417050" y="7239000"/>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9" name="Rectangle 8">
          <a:extLst>
            <a:ext uri="{FF2B5EF4-FFF2-40B4-BE49-F238E27FC236}">
              <a16:creationId xmlns:a16="http://schemas.microsoft.com/office/drawing/2014/main" id="{F5D3A2E3-8ECB-49B8-8CF4-ADD7FA150356}"/>
            </a:ext>
          </a:extLst>
        </xdr:cNvPr>
        <xdr:cNvSpPr>
          <a:spLocks noChangeArrowheads="1"/>
        </xdr:cNvSpPr>
      </xdr:nvSpPr>
      <xdr:spPr bwMode="auto">
        <a:xfrm>
          <a:off x="8280400" y="72390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10" name="Rectangle 9">
          <a:extLst>
            <a:ext uri="{FF2B5EF4-FFF2-40B4-BE49-F238E27FC236}">
              <a16:creationId xmlns:a16="http://schemas.microsoft.com/office/drawing/2014/main" id="{3BD2232A-D1C7-4455-AB9B-C755436A4E5D}"/>
            </a:ext>
          </a:extLst>
        </xdr:cNvPr>
        <xdr:cNvSpPr>
          <a:spLocks noChangeArrowheads="1"/>
        </xdr:cNvSpPr>
      </xdr:nvSpPr>
      <xdr:spPr bwMode="auto">
        <a:xfrm>
          <a:off x="5911850" y="10636250"/>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1" name="Rectangle 10">
          <a:extLst>
            <a:ext uri="{FF2B5EF4-FFF2-40B4-BE49-F238E27FC236}">
              <a16:creationId xmlns:a16="http://schemas.microsoft.com/office/drawing/2014/main" id="{1ED4EB56-BA5B-4C2E-A39E-2701C3AA68CA}"/>
            </a:ext>
          </a:extLst>
        </xdr:cNvPr>
        <xdr:cNvSpPr>
          <a:spLocks noChangeArrowheads="1"/>
        </xdr:cNvSpPr>
      </xdr:nvSpPr>
      <xdr:spPr bwMode="auto">
        <a:xfrm>
          <a:off x="9417050" y="10636250"/>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2" name="Rectangle 11">
          <a:extLst>
            <a:ext uri="{FF2B5EF4-FFF2-40B4-BE49-F238E27FC236}">
              <a16:creationId xmlns:a16="http://schemas.microsoft.com/office/drawing/2014/main" id="{4F227191-9C76-450A-BC45-767CD65A2DDC}"/>
            </a:ext>
          </a:extLst>
        </xdr:cNvPr>
        <xdr:cNvSpPr>
          <a:spLocks noChangeArrowheads="1"/>
        </xdr:cNvSpPr>
      </xdr:nvSpPr>
      <xdr:spPr bwMode="auto">
        <a:xfrm>
          <a:off x="8280400" y="10636250"/>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13" name="Rectangle 15">
          <a:extLst>
            <a:ext uri="{FF2B5EF4-FFF2-40B4-BE49-F238E27FC236}">
              <a16:creationId xmlns:a16="http://schemas.microsoft.com/office/drawing/2014/main" id="{32DC0802-F43E-48AA-BF2D-47114BF43808}"/>
            </a:ext>
          </a:extLst>
        </xdr:cNvPr>
        <xdr:cNvSpPr>
          <a:spLocks noChangeArrowheads="1"/>
        </xdr:cNvSpPr>
      </xdr:nvSpPr>
      <xdr:spPr bwMode="auto">
        <a:xfrm>
          <a:off x="5911850" y="19558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14" name="Rectangle 16">
          <a:extLst>
            <a:ext uri="{FF2B5EF4-FFF2-40B4-BE49-F238E27FC236}">
              <a16:creationId xmlns:a16="http://schemas.microsoft.com/office/drawing/2014/main" id="{5C0FB3F0-29C0-4158-A96B-C82321DA060C}"/>
            </a:ext>
          </a:extLst>
        </xdr:cNvPr>
        <xdr:cNvSpPr>
          <a:spLocks noChangeArrowheads="1"/>
        </xdr:cNvSpPr>
      </xdr:nvSpPr>
      <xdr:spPr bwMode="auto">
        <a:xfrm>
          <a:off x="9417050" y="19558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15" name="Rectangle 17">
          <a:extLst>
            <a:ext uri="{FF2B5EF4-FFF2-40B4-BE49-F238E27FC236}">
              <a16:creationId xmlns:a16="http://schemas.microsoft.com/office/drawing/2014/main" id="{C8F73914-2EBA-459B-98DD-D50A87338092}"/>
            </a:ext>
          </a:extLst>
        </xdr:cNvPr>
        <xdr:cNvSpPr>
          <a:spLocks noChangeArrowheads="1"/>
        </xdr:cNvSpPr>
      </xdr:nvSpPr>
      <xdr:spPr bwMode="auto">
        <a:xfrm>
          <a:off x="8280400" y="1955800"/>
          <a:ext cx="0" cy="95250"/>
        </a:xfrm>
        <a:prstGeom prst="rect">
          <a:avLst/>
        </a:prstGeom>
        <a:noFill/>
        <a:ln w="9525">
          <a:noFill/>
          <a:miter lim="800000"/>
          <a:headEnd/>
          <a:tailEnd/>
        </a:ln>
      </xdr:spPr>
    </xdr:sp>
    <xdr:clientData/>
  </xdr:twoCellAnchor>
  <xdr:twoCellAnchor>
    <xdr:from>
      <xdr:col>5</xdr:col>
      <xdr:colOff>285750</xdr:colOff>
      <xdr:row>19</xdr:row>
      <xdr:rowOff>190500</xdr:rowOff>
    </xdr:from>
    <xdr:to>
      <xdr:col>5</xdr:col>
      <xdr:colOff>104775</xdr:colOff>
      <xdr:row>19</xdr:row>
      <xdr:rowOff>285750</xdr:rowOff>
    </xdr:to>
    <xdr:sp macro="" textlink="">
      <xdr:nvSpPr>
        <xdr:cNvPr id="16" name="Rectangle 18">
          <a:extLst>
            <a:ext uri="{FF2B5EF4-FFF2-40B4-BE49-F238E27FC236}">
              <a16:creationId xmlns:a16="http://schemas.microsoft.com/office/drawing/2014/main" id="{A345E1ED-1EF2-4A3F-ABCC-5D6AF8305A0A}"/>
            </a:ext>
          </a:extLst>
        </xdr:cNvPr>
        <xdr:cNvSpPr>
          <a:spLocks noChangeArrowheads="1"/>
        </xdr:cNvSpPr>
      </xdr:nvSpPr>
      <xdr:spPr bwMode="auto">
        <a:xfrm>
          <a:off x="5911850" y="4603750"/>
          <a:ext cx="0" cy="95250"/>
        </a:xfrm>
        <a:prstGeom prst="rect">
          <a:avLst/>
        </a:prstGeom>
        <a:noFill/>
        <a:ln w="9525">
          <a:noFill/>
          <a:miter lim="800000"/>
          <a:headEnd/>
          <a:tailEnd/>
        </a:ln>
      </xdr:spPr>
    </xdr:sp>
    <xdr:clientData/>
  </xdr:twoCellAnchor>
  <xdr:twoCellAnchor>
    <xdr:from>
      <xdr:col>11</xdr:col>
      <xdr:colOff>285750</xdr:colOff>
      <xdr:row>19</xdr:row>
      <xdr:rowOff>190500</xdr:rowOff>
    </xdr:from>
    <xdr:to>
      <xdr:col>11</xdr:col>
      <xdr:colOff>104775</xdr:colOff>
      <xdr:row>19</xdr:row>
      <xdr:rowOff>285750</xdr:rowOff>
    </xdr:to>
    <xdr:sp macro="" textlink="">
      <xdr:nvSpPr>
        <xdr:cNvPr id="17" name="Rectangle 19">
          <a:extLst>
            <a:ext uri="{FF2B5EF4-FFF2-40B4-BE49-F238E27FC236}">
              <a16:creationId xmlns:a16="http://schemas.microsoft.com/office/drawing/2014/main" id="{E0DE2F13-9DF7-452F-A2EC-39D764BB2627}"/>
            </a:ext>
          </a:extLst>
        </xdr:cNvPr>
        <xdr:cNvSpPr>
          <a:spLocks noChangeArrowheads="1"/>
        </xdr:cNvSpPr>
      </xdr:nvSpPr>
      <xdr:spPr bwMode="auto">
        <a:xfrm>
          <a:off x="9417050" y="4603750"/>
          <a:ext cx="0" cy="95250"/>
        </a:xfrm>
        <a:prstGeom prst="rect">
          <a:avLst/>
        </a:prstGeom>
        <a:noFill/>
        <a:ln w="9525">
          <a:noFill/>
          <a:miter lim="800000"/>
          <a:headEnd/>
          <a:tailEnd/>
        </a:ln>
      </xdr:spPr>
    </xdr:sp>
    <xdr:clientData/>
  </xdr:twoCellAnchor>
  <xdr:twoCellAnchor>
    <xdr:from>
      <xdr:col>9</xdr:col>
      <xdr:colOff>285750</xdr:colOff>
      <xdr:row>19</xdr:row>
      <xdr:rowOff>190500</xdr:rowOff>
    </xdr:from>
    <xdr:to>
      <xdr:col>9</xdr:col>
      <xdr:colOff>104775</xdr:colOff>
      <xdr:row>19</xdr:row>
      <xdr:rowOff>285750</xdr:rowOff>
    </xdr:to>
    <xdr:sp macro="" textlink="">
      <xdr:nvSpPr>
        <xdr:cNvPr id="18" name="Rectangle 20">
          <a:extLst>
            <a:ext uri="{FF2B5EF4-FFF2-40B4-BE49-F238E27FC236}">
              <a16:creationId xmlns:a16="http://schemas.microsoft.com/office/drawing/2014/main" id="{FF532CB6-B7A9-4C04-85BF-9BBA39298C79}"/>
            </a:ext>
          </a:extLst>
        </xdr:cNvPr>
        <xdr:cNvSpPr>
          <a:spLocks noChangeArrowheads="1"/>
        </xdr:cNvSpPr>
      </xdr:nvSpPr>
      <xdr:spPr bwMode="auto">
        <a:xfrm>
          <a:off x="8280400" y="4603750"/>
          <a:ext cx="0" cy="9525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2" name="Rectangle 1">
          <a:extLst>
            <a:ext uri="{FF2B5EF4-FFF2-40B4-BE49-F238E27FC236}">
              <a16:creationId xmlns:a16="http://schemas.microsoft.com/office/drawing/2014/main" id="{154F0D2D-1E59-4D9D-8452-62813053BDD7}"/>
            </a:ext>
          </a:extLst>
        </xdr:cNvPr>
        <xdr:cNvSpPr>
          <a:spLocks noChangeArrowheads="1"/>
        </xdr:cNvSpPr>
      </xdr:nvSpPr>
      <xdr:spPr bwMode="auto">
        <a:xfrm>
          <a:off x="70897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3" name="Rectangle 2">
          <a:extLst>
            <a:ext uri="{FF2B5EF4-FFF2-40B4-BE49-F238E27FC236}">
              <a16:creationId xmlns:a16="http://schemas.microsoft.com/office/drawing/2014/main" id="{179C8F87-C096-46A8-A32B-C6650A7BD98B}"/>
            </a:ext>
          </a:extLst>
        </xdr:cNvPr>
        <xdr:cNvSpPr>
          <a:spLocks noChangeArrowheads="1"/>
        </xdr:cNvSpPr>
      </xdr:nvSpPr>
      <xdr:spPr bwMode="auto">
        <a:xfrm>
          <a:off x="70897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4" name="Rectangle 3">
          <a:extLst>
            <a:ext uri="{FF2B5EF4-FFF2-40B4-BE49-F238E27FC236}">
              <a16:creationId xmlns:a16="http://schemas.microsoft.com/office/drawing/2014/main" id="{35A708B2-63B2-4443-B618-6CEFA043AC9E}"/>
            </a:ext>
          </a:extLst>
        </xdr:cNvPr>
        <xdr:cNvSpPr>
          <a:spLocks noChangeArrowheads="1"/>
        </xdr:cNvSpPr>
      </xdr:nvSpPr>
      <xdr:spPr bwMode="auto">
        <a:xfrm>
          <a:off x="8280400" y="81280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 name="Picture 4">
          <a:extLst>
            <a:ext uri="{FF2B5EF4-FFF2-40B4-BE49-F238E27FC236}">
              <a16:creationId xmlns:a16="http://schemas.microsoft.com/office/drawing/2014/main" id="{B6ED814F-279F-43E5-8EAB-7675BD137E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 name="Rectangle 5">
          <a:extLst>
            <a:ext uri="{FF2B5EF4-FFF2-40B4-BE49-F238E27FC236}">
              <a16:creationId xmlns:a16="http://schemas.microsoft.com/office/drawing/2014/main" id="{51D1AD84-E5E9-4F17-A5CA-E5557E8A5713}"/>
            </a:ext>
          </a:extLst>
        </xdr:cNvPr>
        <xdr:cNvSpPr>
          <a:spLocks noChangeArrowheads="1"/>
        </xdr:cNvSpPr>
      </xdr:nvSpPr>
      <xdr:spPr bwMode="auto">
        <a:xfrm>
          <a:off x="8280400" y="100330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 name="Rectangle 6">
          <a:extLst>
            <a:ext uri="{FF2B5EF4-FFF2-40B4-BE49-F238E27FC236}">
              <a16:creationId xmlns:a16="http://schemas.microsoft.com/office/drawing/2014/main" id="{064B4CB6-E188-4438-9F0F-CF9071BB8565}"/>
            </a:ext>
          </a:extLst>
        </xdr:cNvPr>
        <xdr:cNvSpPr>
          <a:spLocks noChangeArrowheads="1"/>
        </xdr:cNvSpPr>
      </xdr:nvSpPr>
      <xdr:spPr bwMode="auto">
        <a:xfrm>
          <a:off x="5911850" y="100330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8" name="Rectangle 7">
          <a:extLst>
            <a:ext uri="{FF2B5EF4-FFF2-40B4-BE49-F238E27FC236}">
              <a16:creationId xmlns:a16="http://schemas.microsoft.com/office/drawing/2014/main" id="{598F469A-07F0-4F84-B851-D6E1295F0404}"/>
            </a:ext>
          </a:extLst>
        </xdr:cNvPr>
        <xdr:cNvSpPr>
          <a:spLocks noChangeArrowheads="1"/>
        </xdr:cNvSpPr>
      </xdr:nvSpPr>
      <xdr:spPr bwMode="auto">
        <a:xfrm>
          <a:off x="9417050" y="100330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9" name="Rectangle 8">
          <a:extLst>
            <a:ext uri="{FF2B5EF4-FFF2-40B4-BE49-F238E27FC236}">
              <a16:creationId xmlns:a16="http://schemas.microsoft.com/office/drawing/2014/main" id="{C24C59AD-3E44-4202-BCF2-F45500ED7C31}"/>
            </a:ext>
          </a:extLst>
        </xdr:cNvPr>
        <xdr:cNvSpPr>
          <a:spLocks noChangeArrowheads="1"/>
        </xdr:cNvSpPr>
      </xdr:nvSpPr>
      <xdr:spPr bwMode="auto">
        <a:xfrm>
          <a:off x="8280400" y="100330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10" name="Rectangle 9">
          <a:extLst>
            <a:ext uri="{FF2B5EF4-FFF2-40B4-BE49-F238E27FC236}">
              <a16:creationId xmlns:a16="http://schemas.microsoft.com/office/drawing/2014/main" id="{F613B69B-475B-4FC0-93CE-A76869559A3B}"/>
            </a:ext>
          </a:extLst>
        </xdr:cNvPr>
        <xdr:cNvSpPr>
          <a:spLocks noChangeArrowheads="1"/>
        </xdr:cNvSpPr>
      </xdr:nvSpPr>
      <xdr:spPr bwMode="auto">
        <a:xfrm>
          <a:off x="5911850" y="100330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11" name="Rectangle 10">
          <a:extLst>
            <a:ext uri="{FF2B5EF4-FFF2-40B4-BE49-F238E27FC236}">
              <a16:creationId xmlns:a16="http://schemas.microsoft.com/office/drawing/2014/main" id="{F5710A40-BAA4-40B1-9E1B-D610C7E08931}"/>
            </a:ext>
          </a:extLst>
        </xdr:cNvPr>
        <xdr:cNvSpPr>
          <a:spLocks noChangeArrowheads="1"/>
        </xdr:cNvSpPr>
      </xdr:nvSpPr>
      <xdr:spPr bwMode="auto">
        <a:xfrm>
          <a:off x="9417050" y="100330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12" name="Rectangle 11">
          <a:extLst>
            <a:ext uri="{FF2B5EF4-FFF2-40B4-BE49-F238E27FC236}">
              <a16:creationId xmlns:a16="http://schemas.microsoft.com/office/drawing/2014/main" id="{CDF8696F-715D-4044-901A-F5E417ED37F4}"/>
            </a:ext>
          </a:extLst>
        </xdr:cNvPr>
        <xdr:cNvSpPr>
          <a:spLocks noChangeArrowheads="1"/>
        </xdr:cNvSpPr>
      </xdr:nvSpPr>
      <xdr:spPr bwMode="auto">
        <a:xfrm>
          <a:off x="8280400" y="1003300"/>
          <a:ext cx="0" cy="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Hin Lee" id="{85030302-1806-49BE-A24B-5B2B2E94284B}" userId="S::hin.lee@bradyplc.com::e4e96829-ca6f-4af4-9f42-e25a4a01be5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E3009C-D543-4C3E-8694-3BB1704BB25E}" name="Table1" displayName="Table1" ref="A1:C7" totalsRowShown="0">
  <tableColumns count="3">
    <tableColumn id="1" xr3:uid="{AB38352E-9B9F-437A-862C-9FC9907EEAB3}" name=" "/>
    <tableColumn id="2" xr3:uid="{1EA1A4FE-4E86-4703-8CA7-8F8B453A2165}" name="Income"/>
    <tableColumn id="3" xr3:uid="{7A28111D-A385-446B-9C95-62BFE4F94527}" name="Spending"/>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293" dT="2025-09-08T23:09:51.37" personId="{85030302-1806-49BE-A24B-5B2B2E94284B}" id="{ED3AD22E-4C45-4133-80B5-AE6EC103D7A1}">
    <text>Adjustment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C100" dT="2026-02-16T09:47:58.19" personId="{85030302-1806-49BE-A24B-5B2B2E94284B}" id="{02A8E21D-5970-4CB3-930A-1AB639AC396B}">
    <text>Missing receipt</text>
  </threadedComment>
  <threadedComment ref="C107" dT="2026-02-16T09:43:39.12" personId="{85030302-1806-49BE-A24B-5B2B2E94284B}" id="{6CE0EA5B-14FF-453E-BBC0-4B9E08A55856}">
    <text>Missing receipt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hyperlink" Target="../../../"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microsoft.com/office/2017/10/relationships/threadedComment" Target="../threadedComments/threadedComment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90"/>
  <sheetViews>
    <sheetView topLeftCell="A59" zoomScaleNormal="100" workbookViewId="0">
      <selection activeCell="N6" sqref="N6"/>
    </sheetView>
  </sheetViews>
  <sheetFormatPr defaultColWidth="8.85546875" defaultRowHeight="12.75" outlineLevelCol="1"/>
  <cols>
    <col min="1" max="1" width="3.42578125" style="73" customWidth="1"/>
    <col min="2" max="2" width="18.5703125" style="73" customWidth="1"/>
    <col min="3" max="3" width="28.28515625" style="73" customWidth="1"/>
    <col min="4" max="5" width="11.28515625" style="73" customWidth="1" outlineLevel="1"/>
    <col min="6" max="8" width="10.140625" style="73" customWidth="1" outlineLevel="1"/>
    <col min="9" max="9" width="23" style="74" customWidth="1"/>
    <col min="10" max="10" width="4" style="73" customWidth="1"/>
    <col min="11" max="16384" width="8.85546875" style="73"/>
  </cols>
  <sheetData>
    <row r="2" spans="2:11" ht="18">
      <c r="B2" s="72" t="s">
        <v>0</v>
      </c>
      <c r="J2" s="75"/>
      <c r="K2" s="75"/>
    </row>
    <row r="3" spans="2:11" ht="18">
      <c r="B3" s="72" t="s">
        <v>1</v>
      </c>
      <c r="J3" s="75"/>
      <c r="K3" s="75"/>
    </row>
    <row r="4" spans="2:11" ht="13.5" thickBot="1">
      <c r="J4" s="75"/>
      <c r="K4" s="75"/>
    </row>
    <row r="5" spans="2:11" ht="15.75">
      <c r="B5" s="76" t="s">
        <v>2</v>
      </c>
      <c r="C5" s="77"/>
      <c r="D5" s="77"/>
      <c r="E5" s="77"/>
      <c r="F5" s="77"/>
      <c r="G5" s="77"/>
      <c r="H5" s="77"/>
      <c r="I5" s="78"/>
      <c r="J5" s="75"/>
      <c r="K5" s="75"/>
    </row>
    <row r="6" spans="2:11">
      <c r="B6" s="79"/>
      <c r="J6" s="75"/>
      <c r="K6" s="75"/>
    </row>
    <row r="7" spans="2:11">
      <c r="B7" s="79"/>
      <c r="J7" s="75"/>
      <c r="K7" s="75"/>
    </row>
    <row r="8" spans="2:11" s="81" customFormat="1" ht="15">
      <c r="B8" s="80"/>
      <c r="C8" s="81" t="s">
        <v>3</v>
      </c>
      <c r="D8" s="81" t="s">
        <v>4</v>
      </c>
      <c r="E8" s="81" t="s">
        <v>5</v>
      </c>
      <c r="F8" s="81" t="s">
        <v>6</v>
      </c>
      <c r="G8" s="81" t="s">
        <v>7</v>
      </c>
      <c r="H8" s="82" t="s">
        <v>8</v>
      </c>
      <c r="I8" s="340" t="s">
        <v>9</v>
      </c>
      <c r="J8" s="83"/>
      <c r="K8" s="83" t="s">
        <v>10</v>
      </c>
    </row>
    <row r="9" spans="2:11" s="85" customFormat="1" ht="14.25">
      <c r="B9" s="84" t="s">
        <v>11</v>
      </c>
      <c r="I9" s="86" t="s">
        <v>12</v>
      </c>
      <c r="J9" s="87"/>
      <c r="K9" s="88"/>
    </row>
    <row r="10" spans="2:11" ht="14.25">
      <c r="B10" s="89"/>
      <c r="C10" s="90" t="s">
        <v>13</v>
      </c>
      <c r="D10" s="91">
        <v>1192.1899999999998</v>
      </c>
      <c r="E10" s="91"/>
      <c r="F10" s="91"/>
      <c r="G10" s="91">
        <v>0</v>
      </c>
      <c r="H10" s="91"/>
      <c r="I10" s="92">
        <v>1192.1899999999998</v>
      </c>
      <c r="J10" s="93"/>
      <c r="K10" s="73" t="s">
        <v>14</v>
      </c>
    </row>
    <row r="11" spans="2:11" ht="14.25">
      <c r="B11" s="89"/>
      <c r="C11" s="90" t="s">
        <v>15</v>
      </c>
      <c r="D11" s="91">
        <v>12927.599999999997</v>
      </c>
      <c r="E11" s="91"/>
      <c r="F11" s="91"/>
      <c r="G11" s="91"/>
      <c r="H11" s="91"/>
      <c r="I11" s="92">
        <v>12927.599999999997</v>
      </c>
      <c r="J11" s="93"/>
      <c r="K11" s="73" t="s">
        <v>14</v>
      </c>
    </row>
    <row r="12" spans="2:11" ht="14.25">
      <c r="B12" s="89"/>
      <c r="C12" s="90" t="s">
        <v>16</v>
      </c>
      <c r="D12" s="91">
        <v>203.70999999999995</v>
      </c>
      <c r="E12" s="91"/>
      <c r="F12" s="91"/>
      <c r="G12" s="91">
        <v>0</v>
      </c>
      <c r="H12" s="91"/>
      <c r="I12" s="92">
        <v>203.70999999999995</v>
      </c>
      <c r="J12" s="93"/>
      <c r="K12" s="73" t="s">
        <v>17</v>
      </c>
    </row>
    <row r="13" spans="2:11" ht="14.25">
      <c r="B13" s="89"/>
      <c r="C13" s="90" t="s">
        <v>18</v>
      </c>
      <c r="D13" s="91">
        <v>616.51</v>
      </c>
      <c r="E13" s="91"/>
      <c r="F13" s="91"/>
      <c r="G13" s="91">
        <v>0</v>
      </c>
      <c r="H13" s="91"/>
      <c r="I13" s="92">
        <v>616.51</v>
      </c>
      <c r="J13" s="93"/>
      <c r="K13" s="73" t="s">
        <v>14</v>
      </c>
    </row>
    <row r="14" spans="2:11" ht="14.25">
      <c r="B14" s="89"/>
      <c r="C14" s="90" t="s">
        <v>19</v>
      </c>
      <c r="D14" s="91"/>
      <c r="E14" s="91">
        <v>1411</v>
      </c>
      <c r="F14" s="91"/>
      <c r="G14" s="91">
        <v>0</v>
      </c>
      <c r="H14" s="91"/>
      <c r="I14" s="92">
        <v>1411</v>
      </c>
      <c r="J14" s="93"/>
      <c r="K14" s="73" t="s">
        <v>14</v>
      </c>
    </row>
    <row r="15" spans="2:11" ht="14.25">
      <c r="B15" s="89"/>
      <c r="C15" s="90" t="s">
        <v>20</v>
      </c>
      <c r="D15" s="91"/>
      <c r="E15" s="91">
        <v>331.5</v>
      </c>
      <c r="F15" s="91"/>
      <c r="G15" s="91"/>
      <c r="H15" s="91"/>
      <c r="I15" s="92">
        <v>331.5</v>
      </c>
      <c r="J15" s="93"/>
      <c r="K15" s="73" t="s">
        <v>14</v>
      </c>
    </row>
    <row r="16" spans="2:11" ht="14.25">
      <c r="B16" s="89"/>
      <c r="C16" s="90" t="s">
        <v>21</v>
      </c>
      <c r="D16" s="91">
        <v>735.94999999999993</v>
      </c>
      <c r="E16" s="91"/>
      <c r="F16" s="91"/>
      <c r="G16" s="91"/>
      <c r="H16" s="91"/>
      <c r="I16" s="92">
        <v>735.94999999999993</v>
      </c>
      <c r="J16" s="93"/>
      <c r="K16" s="73" t="s">
        <v>17</v>
      </c>
    </row>
    <row r="17" spans="1:11" ht="14.25">
      <c r="B17" s="89"/>
      <c r="C17" s="90" t="s">
        <v>22</v>
      </c>
      <c r="D17" s="91">
        <v>9.6999999999999993</v>
      </c>
      <c r="E17" s="91"/>
      <c r="F17" s="91">
        <v>348</v>
      </c>
      <c r="G17" s="91"/>
      <c r="H17" s="91"/>
      <c r="I17" s="92">
        <v>357.7</v>
      </c>
      <c r="J17" s="93"/>
      <c r="K17" s="73" t="s">
        <v>17</v>
      </c>
    </row>
    <row r="18" spans="1:11" ht="14.25">
      <c r="B18" s="89"/>
      <c r="C18" s="90" t="s">
        <v>23</v>
      </c>
      <c r="D18" s="91">
        <v>1744.6399999999996</v>
      </c>
      <c r="E18" s="91"/>
      <c r="F18" s="91"/>
      <c r="G18" s="91"/>
      <c r="H18" s="91"/>
      <c r="I18" s="92">
        <v>1744.6399999999996</v>
      </c>
      <c r="J18" s="93"/>
      <c r="K18" s="73" t="s">
        <v>14</v>
      </c>
    </row>
    <row r="19" spans="1:11" ht="14.25">
      <c r="B19" s="89"/>
      <c r="C19" s="90" t="s">
        <v>24</v>
      </c>
      <c r="D19" s="91">
        <v>827.44</v>
      </c>
      <c r="E19" s="91"/>
      <c r="F19" s="91"/>
      <c r="G19" s="91"/>
      <c r="H19" s="91"/>
      <c r="I19" s="92">
        <v>827.44</v>
      </c>
      <c r="J19" s="93"/>
      <c r="K19" s="73" t="s">
        <v>17</v>
      </c>
    </row>
    <row r="20" spans="1:11" ht="14.25">
      <c r="B20" s="89"/>
      <c r="C20" s="90" t="s">
        <v>25</v>
      </c>
      <c r="D20" s="91">
        <v>4250</v>
      </c>
      <c r="E20" s="91"/>
      <c r="F20" s="91"/>
      <c r="G20" s="91"/>
      <c r="H20" s="91"/>
      <c r="I20" s="92">
        <v>4250</v>
      </c>
      <c r="J20" s="93"/>
      <c r="K20" s="73" t="s">
        <v>25</v>
      </c>
    </row>
    <row r="21" spans="1:11" ht="14.25">
      <c r="B21" s="89"/>
      <c r="C21" s="90" t="s">
        <v>26</v>
      </c>
      <c r="D21" s="91">
        <v>294</v>
      </c>
      <c r="E21" s="91"/>
      <c r="F21" s="91"/>
      <c r="G21" s="91"/>
      <c r="H21" s="91"/>
      <c r="I21" s="92">
        <v>294</v>
      </c>
      <c r="J21" s="93"/>
      <c r="K21" s="73" t="s">
        <v>27</v>
      </c>
    </row>
    <row r="22" spans="1:11" ht="14.25">
      <c r="B22" s="89"/>
      <c r="C22" s="90" t="s">
        <v>28</v>
      </c>
      <c r="D22" s="91">
        <v>79.240000000000009</v>
      </c>
      <c r="E22" s="91"/>
      <c r="F22" s="91"/>
      <c r="G22" s="91"/>
      <c r="H22" s="91"/>
      <c r="I22" s="92">
        <v>79.240000000000009</v>
      </c>
      <c r="J22" s="93"/>
      <c r="K22" s="73" t="s">
        <v>17</v>
      </c>
    </row>
    <row r="23" spans="1:11" ht="14.25">
      <c r="B23" s="89"/>
      <c r="C23" s="90" t="s">
        <v>29</v>
      </c>
      <c r="D23" s="91">
        <v>1763</v>
      </c>
      <c r="E23" s="91"/>
      <c r="F23" s="91"/>
      <c r="G23" s="91"/>
      <c r="H23" s="91"/>
      <c r="I23" s="92">
        <v>1763</v>
      </c>
      <c r="J23" s="93"/>
      <c r="K23" s="73" t="s">
        <v>29</v>
      </c>
    </row>
    <row r="24" spans="1:11" ht="14.25">
      <c r="B24" s="89"/>
      <c r="C24" s="90" t="s">
        <v>30</v>
      </c>
      <c r="D24" s="91">
        <v>20088.98</v>
      </c>
      <c r="E24" s="91">
        <v>16888.599999999999</v>
      </c>
      <c r="F24" s="91">
        <v>4616.8500000000004</v>
      </c>
      <c r="G24" s="91">
        <v>1015</v>
      </c>
      <c r="H24" s="91"/>
      <c r="I24" s="92">
        <v>42609.43</v>
      </c>
      <c r="J24" s="93"/>
      <c r="K24" s="73" t="s">
        <v>29</v>
      </c>
    </row>
    <row r="25" spans="1:11" ht="16.5">
      <c r="B25" s="89"/>
      <c r="C25" s="90" t="s">
        <v>31</v>
      </c>
      <c r="D25" s="91">
        <v>320</v>
      </c>
      <c r="E25" s="91">
        <v>0</v>
      </c>
      <c r="F25" s="91"/>
      <c r="G25" s="91">
        <v>0</v>
      </c>
      <c r="H25" s="91"/>
      <c r="I25" s="92">
        <v>320</v>
      </c>
      <c r="J25" s="94"/>
      <c r="K25" s="73" t="s">
        <v>27</v>
      </c>
    </row>
    <row r="26" spans="1:11" ht="15">
      <c r="B26" s="89"/>
      <c r="C26" s="82" t="s">
        <v>32</v>
      </c>
      <c r="D26" s="95">
        <v>45052.959999999999</v>
      </c>
      <c r="E26" s="95">
        <v>18631.099999999999</v>
      </c>
      <c r="F26" s="95">
        <v>4964.8500000000004</v>
      </c>
      <c r="G26" s="95">
        <v>1015</v>
      </c>
      <c r="H26" s="95"/>
      <c r="I26" s="95">
        <v>69663.91</v>
      </c>
      <c r="J26" s="93"/>
    </row>
    <row r="27" spans="1:11" ht="15">
      <c r="B27" s="89"/>
      <c r="C27" s="82"/>
      <c r="D27" s="96"/>
      <c r="E27" s="96"/>
      <c r="F27" s="96"/>
      <c r="G27" s="96"/>
      <c r="H27" s="96"/>
      <c r="I27" s="96"/>
      <c r="J27" s="93"/>
    </row>
    <row r="28" spans="1:11" ht="14.25" hidden="1">
      <c r="A28" s="73">
        <v>1</v>
      </c>
      <c r="B28" s="89"/>
      <c r="C28" s="97" t="s">
        <v>33</v>
      </c>
      <c r="D28" s="97">
        <v>24963.980000000003</v>
      </c>
      <c r="E28" s="97">
        <v>1742.5</v>
      </c>
      <c r="F28" s="97" t="e">
        <v>#REF!</v>
      </c>
      <c r="G28" s="97"/>
      <c r="H28" s="97"/>
      <c r="I28" s="98"/>
      <c r="J28" s="93"/>
    </row>
    <row r="29" spans="1:11" ht="14.25">
      <c r="B29" s="84" t="s">
        <v>34</v>
      </c>
      <c r="C29" s="90"/>
      <c r="D29" s="90"/>
      <c r="E29" s="90"/>
      <c r="F29" s="90"/>
      <c r="G29" s="90"/>
      <c r="H29" s="90"/>
      <c r="I29" s="93"/>
      <c r="J29" s="93"/>
    </row>
    <row r="30" spans="1:11" ht="15">
      <c r="B30" s="89"/>
      <c r="C30" s="90" t="s">
        <v>35</v>
      </c>
      <c r="D30" s="90">
        <v>4206</v>
      </c>
      <c r="E30" s="90">
        <v>0</v>
      </c>
      <c r="F30" s="90"/>
      <c r="G30" s="90"/>
      <c r="H30" s="90"/>
      <c r="I30" s="96">
        <v>4206</v>
      </c>
      <c r="J30" s="93"/>
      <c r="K30" s="73" t="s">
        <v>36</v>
      </c>
    </row>
    <row r="31" spans="1:11" ht="15" hidden="1">
      <c r="B31" s="89"/>
      <c r="C31" s="90" t="s">
        <v>37</v>
      </c>
      <c r="D31" s="90"/>
      <c r="E31" s="90"/>
      <c r="F31" s="90"/>
      <c r="G31" s="90"/>
      <c r="H31" s="90"/>
      <c r="I31" s="96">
        <v>0</v>
      </c>
      <c r="J31" s="93"/>
    </row>
    <row r="32" spans="1:11" ht="15">
      <c r="B32" s="89"/>
      <c r="C32" s="90" t="s">
        <v>38</v>
      </c>
      <c r="D32" s="90">
        <v>2684.7700000000004</v>
      </c>
      <c r="E32" s="90">
        <v>122.37</v>
      </c>
      <c r="F32" s="90"/>
      <c r="G32" s="90"/>
      <c r="H32" s="90"/>
      <c r="I32" s="96">
        <v>2807.1400000000003</v>
      </c>
      <c r="J32" s="93"/>
      <c r="K32" s="73" t="s">
        <v>36</v>
      </c>
    </row>
    <row r="33" spans="2:11" ht="15">
      <c r="B33" s="89"/>
      <c r="C33" s="90" t="s">
        <v>39</v>
      </c>
      <c r="D33" s="90">
        <v>6048.3</v>
      </c>
      <c r="E33" s="90"/>
      <c r="F33" s="90"/>
      <c r="G33" s="90"/>
      <c r="H33" s="90"/>
      <c r="I33" s="96">
        <v>6048.3</v>
      </c>
      <c r="J33" s="93"/>
      <c r="K33" s="73" t="s">
        <v>36</v>
      </c>
    </row>
    <row r="34" spans="2:11" ht="15">
      <c r="B34" s="89"/>
      <c r="C34" s="90" t="s">
        <v>40</v>
      </c>
      <c r="D34" s="90">
        <v>2445</v>
      </c>
      <c r="E34" s="90"/>
      <c r="F34" s="90"/>
      <c r="G34" s="90"/>
      <c r="H34" s="90"/>
      <c r="I34" s="96">
        <v>2445</v>
      </c>
      <c r="J34" s="93"/>
      <c r="K34" s="73" t="s">
        <v>36</v>
      </c>
    </row>
    <row r="35" spans="2:11" ht="15">
      <c r="B35" s="89"/>
      <c r="C35" s="90" t="s">
        <v>18</v>
      </c>
      <c r="D35" s="90">
        <v>327.78999999999996</v>
      </c>
      <c r="E35" s="90">
        <v>1910.38</v>
      </c>
      <c r="F35" s="90"/>
      <c r="G35" s="90"/>
      <c r="H35" s="90"/>
      <c r="I35" s="96">
        <v>2238.17</v>
      </c>
      <c r="J35" s="93"/>
      <c r="K35" s="73" t="s">
        <v>36</v>
      </c>
    </row>
    <row r="36" spans="2:11" ht="15">
      <c r="B36" s="89"/>
      <c r="C36" s="90" t="s">
        <v>41</v>
      </c>
      <c r="D36" s="90">
        <v>155.94</v>
      </c>
      <c r="E36" s="90"/>
      <c r="F36" s="90"/>
      <c r="G36" s="90"/>
      <c r="H36" s="90"/>
      <c r="I36" s="96">
        <v>155.94</v>
      </c>
      <c r="J36" s="93"/>
      <c r="K36" s="73" t="s">
        <v>36</v>
      </c>
    </row>
    <row r="37" spans="2:11" ht="15">
      <c r="B37" s="89"/>
      <c r="C37" s="90" t="s">
        <v>42</v>
      </c>
      <c r="D37" s="90">
        <v>778.5</v>
      </c>
      <c r="E37" s="90"/>
      <c r="F37" s="90"/>
      <c r="G37" s="90"/>
      <c r="H37" s="90"/>
      <c r="I37" s="96">
        <v>778.5</v>
      </c>
      <c r="J37" s="93"/>
      <c r="K37" s="73" t="s">
        <v>43</v>
      </c>
    </row>
    <row r="38" spans="2:11" ht="15">
      <c r="B38" s="89"/>
      <c r="C38" s="90" t="s">
        <v>44</v>
      </c>
      <c r="D38" s="90"/>
      <c r="E38" s="90">
        <v>954.82</v>
      </c>
      <c r="F38" s="90"/>
      <c r="G38" s="90"/>
      <c r="H38" s="90"/>
      <c r="I38" s="96">
        <v>954.82</v>
      </c>
      <c r="J38" s="93"/>
      <c r="K38" s="73" t="s">
        <v>36</v>
      </c>
    </row>
    <row r="39" spans="2:11" ht="15">
      <c r="B39" s="89"/>
      <c r="C39" s="90" t="s">
        <v>20</v>
      </c>
      <c r="D39" s="90"/>
      <c r="E39" s="90">
        <v>220</v>
      </c>
      <c r="F39" s="90"/>
      <c r="G39" s="90"/>
      <c r="H39" s="90"/>
      <c r="I39" s="96">
        <v>220</v>
      </c>
      <c r="J39" s="93"/>
      <c r="K39" s="73" t="s">
        <v>36</v>
      </c>
    </row>
    <row r="40" spans="2:11" ht="15">
      <c r="B40" s="89"/>
      <c r="C40" s="90" t="s">
        <v>29</v>
      </c>
      <c r="D40" s="90"/>
      <c r="E40" s="90">
        <v>600</v>
      </c>
      <c r="F40" s="90"/>
      <c r="G40" s="90"/>
      <c r="H40" s="90"/>
      <c r="I40" s="96">
        <v>600</v>
      </c>
      <c r="J40" s="93"/>
      <c r="K40" s="73" t="s">
        <v>29</v>
      </c>
    </row>
    <row r="41" spans="2:11" ht="15">
      <c r="B41" s="89"/>
      <c r="C41" s="90" t="s">
        <v>22</v>
      </c>
      <c r="D41" s="90">
        <v>154</v>
      </c>
      <c r="E41" s="90"/>
      <c r="F41" s="90"/>
      <c r="G41" s="90"/>
      <c r="H41" s="90"/>
      <c r="I41" s="96">
        <v>154</v>
      </c>
      <c r="J41" s="93"/>
      <c r="K41" s="73" t="s">
        <v>43</v>
      </c>
    </row>
    <row r="42" spans="2:11" ht="15">
      <c r="B42" s="89"/>
      <c r="C42" s="90" t="s">
        <v>45</v>
      </c>
      <c r="D42" s="90">
        <v>71.98</v>
      </c>
      <c r="E42" s="90"/>
      <c r="F42" s="90"/>
      <c r="G42" s="90"/>
      <c r="H42" s="90"/>
      <c r="I42" s="96">
        <v>71.98</v>
      </c>
      <c r="J42" s="93"/>
      <c r="K42" s="73" t="s">
        <v>36</v>
      </c>
    </row>
    <row r="43" spans="2:11" ht="15">
      <c r="B43" s="89"/>
      <c r="C43" s="90" t="s">
        <v>46</v>
      </c>
      <c r="D43" s="90">
        <v>6572.8999999999987</v>
      </c>
      <c r="E43" s="90"/>
      <c r="F43" s="90"/>
      <c r="G43" s="90"/>
      <c r="H43" s="90"/>
      <c r="I43" s="96">
        <v>6572.8999999999987</v>
      </c>
      <c r="J43" s="93"/>
      <c r="K43" s="73" t="s">
        <v>36</v>
      </c>
    </row>
    <row r="44" spans="2:11" ht="15">
      <c r="B44" s="89"/>
      <c r="C44" s="90" t="s">
        <v>47</v>
      </c>
      <c r="D44" s="90">
        <v>165</v>
      </c>
      <c r="E44" s="90"/>
      <c r="F44" s="90"/>
      <c r="G44" s="90"/>
      <c r="H44" s="90"/>
      <c r="I44" s="96">
        <v>165</v>
      </c>
      <c r="J44" s="93"/>
      <c r="K44" s="73" t="s">
        <v>36</v>
      </c>
    </row>
    <row r="45" spans="2:11" ht="15">
      <c r="B45" s="89"/>
      <c r="C45" s="90" t="s">
        <v>16</v>
      </c>
      <c r="D45" s="90">
        <v>1236.7</v>
      </c>
      <c r="E45" s="90">
        <v>31.35</v>
      </c>
      <c r="F45" s="90"/>
      <c r="G45" s="90"/>
      <c r="H45" s="90"/>
      <c r="I45" s="96">
        <v>1268.05</v>
      </c>
      <c r="J45" s="93"/>
      <c r="K45" s="73" t="s">
        <v>43</v>
      </c>
    </row>
    <row r="46" spans="2:11" ht="15">
      <c r="B46" s="89"/>
      <c r="C46" s="90" t="s">
        <v>31</v>
      </c>
      <c r="D46" s="90">
        <v>26</v>
      </c>
      <c r="F46" s="90"/>
      <c r="G46" s="90"/>
      <c r="H46" s="90"/>
      <c r="I46" s="96">
        <v>26</v>
      </c>
      <c r="J46" s="93"/>
      <c r="K46" s="73" t="s">
        <v>36</v>
      </c>
    </row>
    <row r="47" spans="2:11" ht="15">
      <c r="B47" s="89"/>
      <c r="C47" s="82" t="s">
        <v>32</v>
      </c>
      <c r="D47" s="95">
        <v>24872.880000000001</v>
      </c>
      <c r="E47" s="95">
        <v>3838.92</v>
      </c>
      <c r="F47" s="95">
        <v>0</v>
      </c>
      <c r="G47" s="95">
        <v>0</v>
      </c>
      <c r="H47" s="95"/>
      <c r="I47" s="95">
        <v>28711.799999999996</v>
      </c>
      <c r="J47" s="93"/>
    </row>
    <row r="48" spans="2:11" ht="15" hidden="1">
      <c r="B48" s="89"/>
      <c r="C48" s="99" t="s">
        <v>33</v>
      </c>
      <c r="D48" s="100">
        <v>24872.880000000001</v>
      </c>
      <c r="E48" s="100">
        <v>3838.9199999999996</v>
      </c>
      <c r="F48" s="100">
        <v>-113</v>
      </c>
      <c r="G48" s="100"/>
      <c r="H48" s="100"/>
      <c r="I48" s="100"/>
      <c r="J48" s="93"/>
    </row>
    <row r="49" spans="1:10" ht="14.25">
      <c r="B49" s="89"/>
      <c r="C49" s="90"/>
      <c r="D49" s="93"/>
      <c r="E49" s="93"/>
      <c r="F49" s="93"/>
      <c r="G49" s="93"/>
      <c r="H49" s="93"/>
      <c r="I49" s="93"/>
      <c r="J49" s="93"/>
    </row>
    <row r="50" spans="1:10" ht="15.75" thickBot="1">
      <c r="B50" s="84" t="s">
        <v>48</v>
      </c>
      <c r="C50" s="81"/>
      <c r="D50" s="101">
        <v>20180.079999999998</v>
      </c>
      <c r="E50" s="101">
        <v>14792.179999999998</v>
      </c>
      <c r="F50" s="101">
        <v>4964.8500000000004</v>
      </c>
      <c r="G50" s="101">
        <v>1015</v>
      </c>
      <c r="H50" s="101"/>
      <c r="I50" s="101">
        <v>40952.110000000008</v>
      </c>
      <c r="J50" s="93"/>
    </row>
    <row r="51" spans="1:10" ht="15.75" thickTop="1">
      <c r="B51" s="84"/>
      <c r="C51" s="81"/>
      <c r="D51" s="96"/>
      <c r="E51" s="96"/>
      <c r="F51" s="96"/>
      <c r="G51" s="96"/>
      <c r="H51" s="96"/>
      <c r="I51" s="96"/>
      <c r="J51" s="93"/>
    </row>
    <row r="52" spans="1:10" ht="15" hidden="1">
      <c r="A52" s="73">
        <v>1</v>
      </c>
      <c r="B52" s="84"/>
      <c r="C52" s="102" t="s">
        <v>33</v>
      </c>
      <c r="D52" s="103">
        <v>91.100000000002183</v>
      </c>
      <c r="E52" s="103">
        <v>-2096.4199999999996</v>
      </c>
      <c r="F52" s="103" t="e">
        <v>#REF!</v>
      </c>
      <c r="G52" s="102"/>
      <c r="H52" s="102"/>
      <c r="I52" s="100"/>
      <c r="J52" s="93"/>
    </row>
    <row r="53" spans="1:10" ht="15" thickBot="1">
      <c r="B53" s="104"/>
      <c r="C53" s="105"/>
      <c r="D53" s="105"/>
      <c r="E53" s="105"/>
      <c r="F53" s="105"/>
      <c r="G53" s="105"/>
      <c r="H53" s="105"/>
      <c r="I53" s="106"/>
      <c r="J53" s="75"/>
    </row>
    <row r="54" spans="1:10" ht="14.25">
      <c r="B54" s="107"/>
      <c r="C54" s="90"/>
      <c r="D54" s="90"/>
      <c r="E54" s="90"/>
      <c r="F54" s="90"/>
      <c r="G54" s="90"/>
      <c r="H54" s="90"/>
      <c r="I54" s="93"/>
      <c r="J54" s="108"/>
    </row>
    <row r="55" spans="1:10" ht="14.25">
      <c r="B55" s="107"/>
      <c r="C55" s="85"/>
      <c r="D55" s="85"/>
      <c r="E55" s="85"/>
      <c r="F55" s="85"/>
      <c r="G55" s="85"/>
      <c r="H55" s="85"/>
      <c r="I55" s="109"/>
      <c r="J55" s="93"/>
    </row>
    <row r="56" spans="1:10" ht="15" thickBot="1">
      <c r="B56" s="107"/>
      <c r="C56" s="107"/>
      <c r="D56" s="107"/>
      <c r="E56" s="107"/>
      <c r="F56" s="107"/>
      <c r="G56" s="107"/>
      <c r="H56" s="107"/>
      <c r="I56" s="110"/>
      <c r="J56" s="93"/>
    </row>
    <row r="57" spans="1:10" ht="14.25">
      <c r="B57" s="111"/>
      <c r="C57" s="112"/>
      <c r="D57" s="112"/>
      <c r="E57" s="112"/>
      <c r="F57" s="112"/>
      <c r="G57" s="112"/>
      <c r="H57" s="112"/>
      <c r="I57" s="113"/>
      <c r="J57" s="93"/>
    </row>
    <row r="58" spans="1:10" s="114" customFormat="1" ht="15">
      <c r="B58" s="80" t="s">
        <v>49</v>
      </c>
      <c r="C58" s="81"/>
      <c r="D58" s="81"/>
      <c r="E58" s="81"/>
      <c r="F58" s="81"/>
      <c r="G58" s="81"/>
      <c r="H58" s="81"/>
      <c r="I58" s="115" t="s">
        <v>50</v>
      </c>
      <c r="J58" s="96"/>
    </row>
    <row r="59" spans="1:10" ht="15">
      <c r="B59" s="89"/>
      <c r="C59" s="90"/>
      <c r="D59" s="90"/>
      <c r="E59" s="90"/>
      <c r="F59" s="90"/>
      <c r="G59" s="90"/>
      <c r="H59" s="90"/>
      <c r="I59" s="115" t="s">
        <v>12</v>
      </c>
      <c r="J59" s="93"/>
    </row>
    <row r="60" spans="1:10" ht="14.25" hidden="1">
      <c r="B60" s="89" t="s">
        <v>51</v>
      </c>
      <c r="C60" s="90"/>
      <c r="D60" s="90">
        <v>0</v>
      </c>
      <c r="E60" s="90">
        <v>0</v>
      </c>
      <c r="F60" s="90">
        <v>0</v>
      </c>
      <c r="G60" s="90">
        <v>0</v>
      </c>
      <c r="H60" s="90">
        <v>0</v>
      </c>
      <c r="I60" s="93">
        <v>0</v>
      </c>
      <c r="J60" s="93"/>
    </row>
    <row r="61" spans="1:10" ht="15">
      <c r="B61" s="89" t="s">
        <v>52</v>
      </c>
      <c r="C61" s="90"/>
      <c r="D61" s="116">
        <v>20171.95</v>
      </c>
      <c r="E61" s="116">
        <v>14792.18</v>
      </c>
      <c r="F61" s="116">
        <v>4964.8500000000004</v>
      </c>
      <c r="G61" s="116">
        <v>1015</v>
      </c>
      <c r="H61" s="91">
        <v>8.1300000000000008</v>
      </c>
      <c r="I61" s="93">
        <v>40952.11</v>
      </c>
      <c r="J61" s="96"/>
    </row>
    <row r="62" spans="1:10" ht="15.75" thickBot="1">
      <c r="B62" s="89"/>
      <c r="C62" s="90"/>
      <c r="D62" s="91"/>
      <c r="E62" s="91"/>
      <c r="F62" s="91"/>
      <c r="G62" s="91"/>
      <c r="H62" s="91"/>
      <c r="I62" s="101">
        <v>40952.11</v>
      </c>
      <c r="J62" s="96"/>
    </row>
    <row r="63" spans="1:10" ht="15" thickTop="1">
      <c r="B63" s="89"/>
      <c r="C63" s="90"/>
      <c r="D63" s="91"/>
      <c r="E63" s="91"/>
      <c r="F63" s="91"/>
      <c r="G63" s="91"/>
      <c r="H63" s="91"/>
      <c r="I63" s="93"/>
      <c r="J63" s="93"/>
    </row>
    <row r="64" spans="1:10" ht="15">
      <c r="B64" s="80" t="s">
        <v>53</v>
      </c>
      <c r="C64" s="90"/>
      <c r="D64" s="91"/>
      <c r="E64" s="91"/>
      <c r="F64" s="91"/>
      <c r="G64" s="91"/>
      <c r="H64" s="91"/>
      <c r="I64" s="93"/>
      <c r="J64" s="93"/>
    </row>
    <row r="65" spans="2:10" ht="14.25">
      <c r="B65" s="89"/>
      <c r="C65" s="90"/>
      <c r="D65" s="91"/>
      <c r="E65" s="91"/>
      <c r="F65" s="91"/>
      <c r="G65" s="91"/>
      <c r="H65" s="91"/>
      <c r="I65" s="93"/>
      <c r="J65" s="93"/>
    </row>
    <row r="66" spans="2:10" ht="14.25">
      <c r="B66" s="89" t="s">
        <v>54</v>
      </c>
      <c r="C66" s="90"/>
      <c r="D66" s="91">
        <v>20180.079999999998</v>
      </c>
      <c r="E66" s="91">
        <v>14792.179999999998</v>
      </c>
      <c r="F66" s="91">
        <v>4964.8500000000004</v>
      </c>
      <c r="G66" s="91">
        <v>1015</v>
      </c>
      <c r="H66" s="91">
        <v>0</v>
      </c>
      <c r="I66" s="93">
        <v>40952.110000000008</v>
      </c>
      <c r="J66" s="93"/>
    </row>
    <row r="67" spans="2:10" ht="15.75" thickBot="1">
      <c r="B67" s="89"/>
      <c r="C67" s="90"/>
      <c r="D67" s="90"/>
      <c r="E67" s="90"/>
      <c r="F67" s="90"/>
      <c r="G67" s="90"/>
      <c r="H67" s="90"/>
      <c r="I67" s="101">
        <v>40952.110000000008</v>
      </c>
      <c r="J67" s="93"/>
    </row>
    <row r="68" spans="2:10" ht="15.75" thickTop="1" thickBot="1">
      <c r="B68" s="117"/>
      <c r="C68" s="118"/>
      <c r="D68" s="118"/>
      <c r="E68" s="118"/>
      <c r="F68" s="118"/>
      <c r="G68" s="118"/>
      <c r="H68" s="118"/>
      <c r="I68" s="119"/>
      <c r="J68" s="93"/>
    </row>
    <row r="69" spans="2:10" ht="14.25">
      <c r="J69" s="93"/>
    </row>
    <row r="70" spans="2:10" hidden="1">
      <c r="B70" s="114" t="s">
        <v>55</v>
      </c>
    </row>
    <row r="71" spans="2:10" hidden="1">
      <c r="B71" s="114" t="s">
        <v>56</v>
      </c>
    </row>
    <row r="72" spans="2:10" hidden="1"/>
    <row r="73" spans="2:10" hidden="1">
      <c r="B73" s="73" t="s">
        <v>57</v>
      </c>
    </row>
    <row r="74" spans="2:10" hidden="1">
      <c r="B74" s="73" t="s">
        <v>58</v>
      </c>
    </row>
    <row r="75" spans="2:10" hidden="1">
      <c r="B75" s="73" t="s">
        <v>59</v>
      </c>
    </row>
    <row r="76" spans="2:10" hidden="1"/>
    <row r="77" spans="2:10" hidden="1"/>
    <row r="78" spans="2:10" hidden="1">
      <c r="B78" s="114" t="s">
        <v>60</v>
      </c>
    </row>
    <row r="80" spans="2:10" ht="13.5" thickBot="1"/>
    <row r="81" spans="2:9">
      <c r="B81" s="120" t="s">
        <v>33</v>
      </c>
      <c r="C81" s="77"/>
      <c r="D81" s="77"/>
      <c r="E81" s="77"/>
      <c r="F81" s="77"/>
      <c r="G81" s="77"/>
      <c r="H81" s="77"/>
      <c r="I81" s="121"/>
    </row>
    <row r="82" spans="2:9">
      <c r="B82" s="79"/>
      <c r="I82" s="122"/>
    </row>
    <row r="83" spans="2:9">
      <c r="B83" s="79" t="s">
        <v>61</v>
      </c>
      <c r="D83" s="123">
        <v>0</v>
      </c>
      <c r="E83" s="123">
        <v>0</v>
      </c>
      <c r="F83" s="123">
        <v>0</v>
      </c>
      <c r="G83" s="123">
        <v>0</v>
      </c>
      <c r="H83" s="123">
        <v>0</v>
      </c>
      <c r="I83" s="122">
        <f>SUM(D83:H83)</f>
        <v>0</v>
      </c>
    </row>
    <row r="84" spans="2:9">
      <c r="B84" s="79" t="s">
        <v>62</v>
      </c>
      <c r="D84" s="123">
        <f>D50</f>
        <v>20180.079999999998</v>
      </c>
      <c r="E84" s="123">
        <f t="shared" ref="E84:H84" si="0">E50</f>
        <v>14792.179999999998</v>
      </c>
      <c r="F84" s="123">
        <f t="shared" si="0"/>
        <v>4964.8500000000004</v>
      </c>
      <c r="G84" s="123">
        <f t="shared" si="0"/>
        <v>1015</v>
      </c>
      <c r="H84" s="123">
        <f t="shared" si="0"/>
        <v>0</v>
      </c>
      <c r="I84" s="122">
        <f>SUM(D84:H84)</f>
        <v>40952.109999999993</v>
      </c>
    </row>
    <row r="85" spans="2:9">
      <c r="B85" s="79" t="s">
        <v>63</v>
      </c>
      <c r="D85" s="124">
        <f>D61</f>
        <v>20171.95</v>
      </c>
      <c r="E85" s="124">
        <f>SUM(E84:E84)</f>
        <v>14792.179999999998</v>
      </c>
      <c r="F85" s="124">
        <f>SUM(F84:F84)</f>
        <v>4964.8500000000004</v>
      </c>
      <c r="G85" s="124">
        <f>SUM(G84:G84)</f>
        <v>1015</v>
      </c>
      <c r="H85" s="124">
        <f>H61</f>
        <v>8.1300000000000008</v>
      </c>
      <c r="I85" s="122">
        <f>SUM(D85:H85)</f>
        <v>40952.109999999993</v>
      </c>
    </row>
    <row r="86" spans="2:9" ht="13.5" thickBot="1">
      <c r="B86" s="117"/>
      <c r="C86" s="118"/>
      <c r="D86" s="118"/>
      <c r="E86" s="118"/>
      <c r="F86" s="118"/>
      <c r="G86" s="118"/>
      <c r="H86" s="118"/>
      <c r="I86" s="125"/>
    </row>
    <row r="87" spans="2:9">
      <c r="I87" s="73"/>
    </row>
    <row r="88" spans="2:9">
      <c r="D88" s="126"/>
      <c r="I88" s="73"/>
    </row>
    <row r="89" spans="2:9">
      <c r="I89" s="73"/>
    </row>
    <row r="90" spans="2:9">
      <c r="I90" s="73"/>
    </row>
  </sheetData>
  <printOptions gridLines="1"/>
  <pageMargins left="0.75" right="0.75" top="1" bottom="1" header="0.5" footer="0.5"/>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C556-3F04-4D88-9413-C3D8B7321380}">
  <sheetPr>
    <tabColor rgb="FFFF0000"/>
  </sheetPr>
  <dimension ref="A1:AD21"/>
  <sheetViews>
    <sheetView zoomScale="90" zoomScaleNormal="90" workbookViewId="0">
      <selection activeCell="D45" sqref="D45"/>
    </sheetView>
  </sheetViews>
  <sheetFormatPr defaultColWidth="9.140625" defaultRowHeight="12"/>
  <cols>
    <col min="1" max="1" width="17.85546875" style="421" customWidth="1"/>
    <col min="2" max="2" width="12.85546875" style="421" customWidth="1"/>
    <col min="3" max="3" width="85.28515625" style="421" bestFit="1" customWidth="1"/>
    <col min="4" max="4" width="9" style="421" bestFit="1" customWidth="1"/>
    <col min="5" max="5" width="11" style="421" bestFit="1" customWidth="1"/>
    <col min="6" max="6" width="8.5703125" style="421" bestFit="1" customWidth="1"/>
    <col min="7" max="7" width="9" style="421" bestFit="1" customWidth="1"/>
    <col min="8" max="8" width="8.42578125" style="421" bestFit="1" customWidth="1"/>
    <col min="9" max="9" width="10.7109375" style="421" bestFit="1" customWidth="1"/>
    <col min="10" max="11" width="6.85546875" style="421" bestFit="1" customWidth="1"/>
    <col min="12" max="12" width="8.28515625" style="421" bestFit="1" customWidth="1"/>
    <col min="13" max="13" width="11.42578125" style="421" bestFit="1" customWidth="1"/>
    <col min="14" max="14" width="10" style="421" bestFit="1" customWidth="1"/>
    <col min="15" max="16" width="7.5703125" style="421" bestFit="1" customWidth="1"/>
    <col min="17" max="17" width="8.7109375" style="421" bestFit="1" customWidth="1"/>
    <col min="18" max="18" width="7.5703125" style="421" bestFit="1" customWidth="1"/>
    <col min="19" max="19" width="5.140625" style="421" bestFit="1" customWidth="1"/>
    <col min="20" max="20" width="5" style="421" bestFit="1" customWidth="1"/>
    <col min="21" max="21" width="11.140625" style="421" bestFit="1" customWidth="1"/>
    <col min="22" max="22" width="5.5703125" style="421" bestFit="1" customWidth="1"/>
    <col min="23" max="23" width="5.28515625" style="421" bestFit="1" customWidth="1"/>
    <col min="24" max="24" width="8.85546875" style="421" bestFit="1" customWidth="1"/>
    <col min="25" max="25" width="5" style="421" bestFit="1" customWidth="1"/>
    <col min="26" max="26" width="9" style="421" bestFit="1" customWidth="1"/>
    <col min="27" max="27" width="7.85546875" style="421" bestFit="1" customWidth="1"/>
    <col min="28" max="28" width="15.140625" style="421" bestFit="1" customWidth="1"/>
    <col min="29" max="16384" width="9.140625" style="421"/>
  </cols>
  <sheetData>
    <row r="1" spans="1:30">
      <c r="D1" s="422"/>
      <c r="E1" s="422"/>
      <c r="F1" s="423"/>
      <c r="G1" s="423"/>
      <c r="H1" s="422"/>
      <c r="I1" s="422"/>
      <c r="J1" s="422"/>
      <c r="K1" s="422"/>
      <c r="L1" s="422"/>
      <c r="M1" s="422"/>
      <c r="N1" s="422"/>
      <c r="O1" s="422"/>
      <c r="P1" s="422"/>
      <c r="Q1" s="422"/>
      <c r="R1" s="422"/>
      <c r="S1" s="422"/>
      <c r="T1" s="422"/>
      <c r="U1" s="422"/>
      <c r="V1" s="422"/>
      <c r="W1" s="422"/>
      <c r="X1" s="422"/>
      <c r="Y1" s="423"/>
      <c r="Z1" s="422"/>
    </row>
    <row r="2" spans="1:30">
      <c r="B2" s="424" t="s">
        <v>724</v>
      </c>
      <c r="D2" s="422"/>
      <c r="E2" s="422"/>
      <c r="F2" s="423"/>
      <c r="G2" s="423"/>
      <c r="H2" s="422"/>
      <c r="I2" s="422"/>
      <c r="J2" s="422"/>
      <c r="K2" s="422"/>
      <c r="L2" s="422"/>
      <c r="M2" s="422"/>
      <c r="N2" s="422"/>
      <c r="O2" s="422"/>
      <c r="P2" s="422"/>
      <c r="Q2" s="422"/>
      <c r="R2" s="422"/>
      <c r="S2" s="422"/>
      <c r="T2" s="422"/>
      <c r="U2" s="422"/>
      <c r="V2" s="422"/>
      <c r="W2" s="422"/>
      <c r="X2" s="422"/>
      <c r="Y2" s="423"/>
      <c r="Z2" s="422"/>
    </row>
    <row r="3" spans="1:30">
      <c r="D3" s="422"/>
      <c r="E3" s="422"/>
      <c r="F3" s="423"/>
      <c r="G3" s="423"/>
      <c r="H3" s="422"/>
      <c r="I3" s="422"/>
      <c r="J3" s="422"/>
      <c r="K3" s="422"/>
      <c r="L3" s="422"/>
      <c r="M3" s="422"/>
      <c r="N3" s="422"/>
      <c r="O3" s="422"/>
      <c r="P3" s="422"/>
      <c r="Q3" s="422"/>
      <c r="R3" s="422"/>
      <c r="S3" s="422"/>
      <c r="T3" s="422"/>
      <c r="U3" s="422"/>
      <c r="V3" s="422"/>
      <c r="W3" s="422"/>
      <c r="X3" s="422"/>
      <c r="Y3" s="423"/>
      <c r="Z3" s="422"/>
    </row>
    <row r="4" spans="1:30">
      <c r="C4" s="425" t="s">
        <v>725</v>
      </c>
      <c r="D4" s="422"/>
      <c r="E4" s="422"/>
      <c r="F4" s="423"/>
      <c r="G4" s="423"/>
      <c r="H4" s="422"/>
      <c r="I4" s="422"/>
      <c r="J4" s="422"/>
      <c r="K4" s="422"/>
      <c r="L4" s="422"/>
      <c r="M4" s="422"/>
      <c r="N4" s="422"/>
      <c r="O4" s="422"/>
      <c r="P4" s="422"/>
      <c r="Q4" s="422"/>
      <c r="R4" s="422"/>
      <c r="S4" s="422"/>
      <c r="T4" s="422"/>
      <c r="U4" s="422"/>
      <c r="V4" s="422"/>
      <c r="W4" s="422"/>
      <c r="X4" s="422"/>
      <c r="Y4" s="423"/>
      <c r="Z4" s="422"/>
    </row>
    <row r="5" spans="1:30" s="424" customFormat="1">
      <c r="D5" s="426"/>
      <c r="E5" s="422"/>
      <c r="F5" s="423"/>
      <c r="G5" s="423"/>
      <c r="H5" s="422"/>
      <c r="I5" s="422"/>
      <c r="J5" s="422"/>
      <c r="K5" s="422"/>
      <c r="L5" s="422"/>
      <c r="M5" s="422"/>
      <c r="N5" s="422"/>
      <c r="O5" s="422"/>
      <c r="P5" s="422"/>
      <c r="Q5" s="422"/>
      <c r="R5" s="422"/>
      <c r="S5" s="422"/>
      <c r="T5" s="422"/>
      <c r="U5" s="422"/>
      <c r="V5" s="422"/>
      <c r="W5" s="426"/>
      <c r="X5" s="426"/>
      <c r="Y5" s="427"/>
      <c r="Z5" s="426"/>
    </row>
    <row r="6" spans="1:30" s="424" customFormat="1" ht="39.6" customHeight="1" thickBot="1">
      <c r="A6" s="421"/>
      <c r="B6" s="428" t="s">
        <v>726</v>
      </c>
      <c r="C6" s="421" t="s">
        <v>727</v>
      </c>
      <c r="D6" s="429" t="s">
        <v>650</v>
      </c>
      <c r="E6" s="429" t="s">
        <v>728</v>
      </c>
      <c r="F6" s="430" t="s">
        <v>729</v>
      </c>
      <c r="G6" s="430" t="s">
        <v>730</v>
      </c>
      <c r="H6" s="429" t="s">
        <v>731</v>
      </c>
      <c r="I6" s="429" t="s">
        <v>732</v>
      </c>
      <c r="J6" s="429" t="s">
        <v>733</v>
      </c>
      <c r="K6" s="429" t="s">
        <v>734</v>
      </c>
      <c r="L6" s="429" t="s">
        <v>735</v>
      </c>
      <c r="M6" s="429" t="s">
        <v>736</v>
      </c>
      <c r="N6" s="429" t="s">
        <v>737</v>
      </c>
      <c r="O6" s="429" t="s">
        <v>18</v>
      </c>
      <c r="P6" s="429" t="s">
        <v>738</v>
      </c>
      <c r="Q6" s="429" t="s">
        <v>739</v>
      </c>
      <c r="R6" s="429" t="s">
        <v>740</v>
      </c>
      <c r="S6" s="429" t="s">
        <v>741</v>
      </c>
      <c r="T6" s="429" t="s">
        <v>742</v>
      </c>
      <c r="U6" s="429" t="s">
        <v>743</v>
      </c>
      <c r="V6" s="429" t="s">
        <v>744</v>
      </c>
      <c r="W6" s="429" t="s">
        <v>745</v>
      </c>
      <c r="X6" s="431" t="s">
        <v>746</v>
      </c>
      <c r="Y6" s="429" t="s">
        <v>31</v>
      </c>
      <c r="Z6" s="429" t="s">
        <v>650</v>
      </c>
      <c r="AA6" s="432" t="s">
        <v>747</v>
      </c>
      <c r="AB6" s="433" t="s">
        <v>748</v>
      </c>
    </row>
    <row r="7" spans="1:30" s="424" customFormat="1">
      <c r="D7" s="434"/>
      <c r="E7" s="435"/>
      <c r="F7" s="423"/>
      <c r="G7" s="423"/>
      <c r="H7" s="435"/>
      <c r="I7" s="435"/>
      <c r="J7" s="435"/>
      <c r="K7" s="435"/>
      <c r="L7" s="435"/>
      <c r="M7" s="435"/>
      <c r="N7" s="435"/>
      <c r="O7" s="435"/>
      <c r="P7" s="435"/>
      <c r="Q7" s="435"/>
      <c r="R7" s="435"/>
      <c r="S7" s="435"/>
      <c r="T7" s="435"/>
      <c r="U7" s="435"/>
      <c r="V7" s="435"/>
      <c r="W7" s="434"/>
      <c r="X7" s="434"/>
      <c r="Y7" s="427"/>
      <c r="Z7" s="434"/>
      <c r="AA7" s="436"/>
    </row>
    <row r="8" spans="1:30" s="424" customFormat="1">
      <c r="D8" s="434"/>
      <c r="E8" s="435"/>
      <c r="F8" s="423"/>
      <c r="G8" s="423"/>
      <c r="H8" s="435"/>
      <c r="I8" s="435"/>
      <c r="J8" s="435"/>
      <c r="K8" s="435"/>
      <c r="L8" s="435"/>
      <c r="M8" s="435"/>
      <c r="N8" s="435"/>
      <c r="O8" s="435"/>
      <c r="P8" s="435"/>
      <c r="Q8" s="435"/>
      <c r="R8" s="435"/>
      <c r="S8" s="435"/>
      <c r="T8" s="435"/>
      <c r="U8" s="435"/>
      <c r="V8" s="435"/>
      <c r="W8" s="434"/>
      <c r="X8" s="434"/>
      <c r="Y8" s="427"/>
      <c r="Z8" s="437">
        <f t="shared" ref="Z8" si="0">SUM(E8:Y8)</f>
        <v>0</v>
      </c>
      <c r="AA8" s="438">
        <f t="shared" ref="AA8" si="1">D8-Z8</f>
        <v>0</v>
      </c>
    </row>
    <row r="9" spans="1:30" s="424" customFormat="1" ht="15.75" thickBot="1">
      <c r="A9" s="44" t="s">
        <v>792</v>
      </c>
      <c r="B9" s="5"/>
      <c r="C9" s="522" t="s">
        <v>727</v>
      </c>
      <c r="D9" s="437"/>
      <c r="E9" s="439"/>
      <c r="F9" s="440"/>
      <c r="G9" s="440"/>
      <c r="H9" s="439"/>
      <c r="I9" s="439"/>
      <c r="J9" s="439"/>
      <c r="K9" s="439"/>
      <c r="L9" s="439"/>
      <c r="M9" s="439"/>
      <c r="N9" s="439"/>
      <c r="O9" s="439" t="s">
        <v>670</v>
      </c>
      <c r="P9" s="439"/>
      <c r="Q9" s="439"/>
      <c r="R9" s="439"/>
      <c r="S9" s="439"/>
      <c r="T9" s="439"/>
      <c r="U9" s="439"/>
      <c r="V9" s="439"/>
      <c r="W9" s="441"/>
      <c r="X9" s="441"/>
      <c r="Y9" s="442"/>
      <c r="Z9" s="437">
        <f t="shared" ref="Z9" si="2">SUM(E9:Y9)</f>
        <v>0</v>
      </c>
      <c r="AA9" s="438"/>
    </row>
    <row r="10" spans="1:30" s="424" customFormat="1" ht="12.75">
      <c r="A10" s="45">
        <v>24289</v>
      </c>
      <c r="B10" s="5">
        <v>45887</v>
      </c>
      <c r="C10" t="s">
        <v>924</v>
      </c>
      <c r="D10">
        <v>230</v>
      </c>
      <c r="E10" s="404"/>
      <c r="F10" s="365"/>
      <c r="G10" s="365">
        <f>D10</f>
        <v>230</v>
      </c>
      <c r="H10" s="404"/>
      <c r="I10" s="404"/>
      <c r="J10" s="404"/>
      <c r="K10" s="404"/>
      <c r="L10" s="404"/>
      <c r="M10" s="404"/>
      <c r="N10" s="404"/>
      <c r="O10" s="404"/>
      <c r="P10" s="404"/>
      <c r="Q10" s="404"/>
      <c r="R10" s="404"/>
      <c r="S10" s="404"/>
      <c r="T10" s="404"/>
      <c r="U10" s="404"/>
      <c r="V10" s="404"/>
      <c r="W10" s="404"/>
      <c r="X10" s="383"/>
      <c r="Y10" s="418"/>
      <c r="Z10" s="350">
        <f t="shared" ref="Z10:Z13" si="3">SUM(E10:Y10)</f>
        <v>230</v>
      </c>
      <c r="AA10" s="366">
        <f t="shared" ref="AA10:AA13" si="4">D10-Z10</f>
        <v>0</v>
      </c>
      <c r="AB10" s="44"/>
      <c r="AC10" s="387"/>
      <c r="AD10" s="44"/>
    </row>
    <row r="11" spans="1:30" ht="12.75">
      <c r="A11" s="45">
        <v>24277</v>
      </c>
      <c r="B11" s="5">
        <v>45859</v>
      </c>
      <c r="C11" t="s">
        <v>933</v>
      </c>
      <c r="D11">
        <v>150</v>
      </c>
      <c r="E11" s="404"/>
      <c r="F11" s="365"/>
      <c r="G11" s="365"/>
      <c r="H11" s="404"/>
      <c r="I11" s="404"/>
      <c r="J11" s="404"/>
      <c r="K11" s="404"/>
      <c r="L11" s="404"/>
      <c r="M11" s="404">
        <f>D11</f>
        <v>150</v>
      </c>
      <c r="N11" s="404"/>
      <c r="O11" s="404"/>
      <c r="P11" s="404"/>
      <c r="Q11" s="404"/>
      <c r="R11" s="404"/>
      <c r="S11" s="404"/>
      <c r="T11" s="404"/>
      <c r="U11" s="404"/>
      <c r="V11" s="404"/>
      <c r="W11" s="404"/>
      <c r="X11" s="383"/>
      <c r="Y11" s="418"/>
      <c r="Z11" s="350">
        <f t="shared" si="3"/>
        <v>150</v>
      </c>
      <c r="AA11" s="366">
        <f t="shared" si="4"/>
        <v>0</v>
      </c>
      <c r="AB11" s="44"/>
      <c r="AC11" s="387"/>
      <c r="AD11" s="44"/>
    </row>
    <row r="12" spans="1:30" ht="12.75">
      <c r="A12" s="45">
        <v>24258</v>
      </c>
      <c r="B12" s="5">
        <v>45831</v>
      </c>
      <c r="C12" t="s">
        <v>949</v>
      </c>
      <c r="D12">
        <v>60</v>
      </c>
      <c r="E12" s="404"/>
      <c r="F12" s="365"/>
      <c r="G12" s="365"/>
      <c r="H12" s="404"/>
      <c r="I12" s="404"/>
      <c r="J12" s="404"/>
      <c r="K12" s="404"/>
      <c r="L12" s="404"/>
      <c r="M12" s="404"/>
      <c r="N12" s="404"/>
      <c r="O12" s="404"/>
      <c r="P12" s="404"/>
      <c r="Q12" s="404"/>
      <c r="R12" s="404"/>
      <c r="S12" s="404"/>
      <c r="T12" s="404"/>
      <c r="U12" s="404"/>
      <c r="V12" s="404"/>
      <c r="W12" s="404">
        <f>D12</f>
        <v>60</v>
      </c>
      <c r="X12" s="383"/>
      <c r="Y12" s="418"/>
      <c r="Z12" s="350">
        <f t="shared" si="3"/>
        <v>60</v>
      </c>
      <c r="AA12" s="366">
        <f t="shared" si="4"/>
        <v>0</v>
      </c>
      <c r="AB12" s="44"/>
      <c r="AC12" s="387"/>
      <c r="AD12" s="44"/>
    </row>
    <row r="13" spans="1:30" ht="12.75">
      <c r="A13" s="45">
        <v>24247</v>
      </c>
      <c r="B13" s="5">
        <v>45817</v>
      </c>
      <c r="C13" t="s">
        <v>955</v>
      </c>
      <c r="D13">
        <v>10.48</v>
      </c>
      <c r="E13" s="404"/>
      <c r="F13" s="365"/>
      <c r="G13" s="365"/>
      <c r="H13" s="404"/>
      <c r="I13" s="404"/>
      <c r="J13" s="404"/>
      <c r="K13" s="404"/>
      <c r="L13" s="404"/>
      <c r="M13" s="404"/>
      <c r="N13" s="404"/>
      <c r="O13" s="404"/>
      <c r="P13" s="404"/>
      <c r="Q13" s="404"/>
      <c r="R13" s="404"/>
      <c r="S13" s="404"/>
      <c r="T13" s="404"/>
      <c r="U13" s="404"/>
      <c r="V13" s="404"/>
      <c r="W13" s="404"/>
      <c r="X13" s="383"/>
      <c r="Y13" s="418">
        <f>D13</f>
        <v>10.48</v>
      </c>
      <c r="Z13" s="350">
        <f t="shared" si="3"/>
        <v>10.48</v>
      </c>
      <c r="AA13" s="366">
        <f t="shared" si="4"/>
        <v>0</v>
      </c>
      <c r="AB13" s="44"/>
      <c r="AC13" s="387"/>
      <c r="AD13" s="44"/>
    </row>
    <row r="14" spans="1:30" ht="12.75">
      <c r="A14" s="45">
        <v>24173</v>
      </c>
      <c r="B14" s="5">
        <v>45714</v>
      </c>
      <c r="C14" t="s">
        <v>1005</v>
      </c>
      <c r="D14">
        <v>5.2</v>
      </c>
      <c r="E14" s="404"/>
      <c r="F14" s="365"/>
      <c r="G14" s="365"/>
      <c r="H14" s="404"/>
      <c r="I14" s="404"/>
      <c r="J14" s="404"/>
      <c r="K14" s="404"/>
      <c r="L14" s="404"/>
      <c r="M14" s="404"/>
      <c r="N14" s="404"/>
      <c r="O14" s="404"/>
      <c r="P14" s="404"/>
      <c r="Q14" s="404"/>
      <c r="R14" s="404">
        <f>D14</f>
        <v>5.2</v>
      </c>
      <c r="S14" s="404"/>
      <c r="T14" s="404"/>
      <c r="U14" s="404"/>
      <c r="V14" s="404"/>
      <c r="W14" s="404"/>
      <c r="X14" s="383"/>
      <c r="Y14" s="418"/>
      <c r="Z14" s="350">
        <f t="shared" ref="Z14" si="5">SUM(E14:Y14)</f>
        <v>5.2</v>
      </c>
      <c r="AA14" s="366">
        <f t="shared" ref="AA14" si="6">D14-Z14</f>
        <v>0</v>
      </c>
      <c r="AB14" s="44"/>
      <c r="AC14" s="387"/>
      <c r="AD14" s="44"/>
    </row>
    <row r="15" spans="1:30" ht="12.75">
      <c r="A15" s="45">
        <v>24153</v>
      </c>
      <c r="B15" s="5">
        <v>45705</v>
      </c>
      <c r="C15" t="s">
        <v>1020</v>
      </c>
      <c r="D15">
        <v>80</v>
      </c>
      <c r="E15" s="404"/>
      <c r="F15" s="365"/>
      <c r="G15" s="365"/>
      <c r="H15" s="404"/>
      <c r="I15" s="404">
        <f>D15</f>
        <v>80</v>
      </c>
      <c r="J15" s="404"/>
      <c r="K15" s="404"/>
      <c r="L15" s="404"/>
      <c r="M15" s="404"/>
      <c r="N15" s="404"/>
      <c r="O15" s="404"/>
      <c r="P15" s="404"/>
      <c r="Q15" s="404"/>
      <c r="R15" s="404"/>
      <c r="S15" s="404"/>
      <c r="T15" s="404"/>
      <c r="U15" s="404"/>
      <c r="V15" s="404"/>
      <c r="W15" s="404"/>
      <c r="X15" s="383"/>
      <c r="Y15" s="418"/>
      <c r="Z15" s="350">
        <f t="shared" ref="Z15:Z16" si="7">SUM(E15:Y15)</f>
        <v>80</v>
      </c>
      <c r="AA15" s="366">
        <f t="shared" ref="AA15:AA16" si="8">D15-Z15</f>
        <v>0</v>
      </c>
      <c r="AB15" s="44"/>
      <c r="AC15" s="387"/>
      <c r="AD15" s="44"/>
    </row>
    <row r="16" spans="1:30" ht="12.75">
      <c r="A16" s="45">
        <v>24133</v>
      </c>
      <c r="B16" s="5">
        <v>45673</v>
      </c>
      <c r="C16" t="s">
        <v>1035</v>
      </c>
      <c r="D16">
        <v>215</v>
      </c>
      <c r="E16" s="404"/>
      <c r="F16" s="365"/>
      <c r="G16" s="365">
        <f>D16</f>
        <v>215</v>
      </c>
      <c r="H16" s="404"/>
      <c r="I16" s="404"/>
      <c r="J16" s="404"/>
      <c r="K16" s="404"/>
      <c r="L16" s="404"/>
      <c r="M16" s="404"/>
      <c r="N16" s="404"/>
      <c r="O16" s="404"/>
      <c r="P16" s="404"/>
      <c r="Q16" s="404"/>
      <c r="R16" s="404"/>
      <c r="S16" s="404"/>
      <c r="T16" s="404"/>
      <c r="U16" s="404"/>
      <c r="V16" s="404"/>
      <c r="W16" s="404"/>
      <c r="X16" s="383"/>
      <c r="Y16" s="418"/>
      <c r="Z16" s="350">
        <f t="shared" si="7"/>
        <v>215</v>
      </c>
      <c r="AA16" s="366">
        <f t="shared" si="8"/>
        <v>0</v>
      </c>
      <c r="AB16" s="44"/>
      <c r="AC16" s="387"/>
      <c r="AD16" s="44"/>
    </row>
    <row r="17" spans="1:30" ht="12.75">
      <c r="A17" s="45">
        <v>24098</v>
      </c>
      <c r="B17" s="5">
        <v>45636</v>
      </c>
      <c r="C17" t="s">
        <v>1062</v>
      </c>
      <c r="D17">
        <v>50</v>
      </c>
      <c r="E17" s="404"/>
      <c r="F17" s="365"/>
      <c r="G17" s="365"/>
      <c r="H17" s="404"/>
      <c r="I17" s="404"/>
      <c r="J17" s="404"/>
      <c r="K17" s="404"/>
      <c r="L17" s="404"/>
      <c r="M17" s="404">
        <f t="shared" ref="M17" si="9">D17</f>
        <v>50</v>
      </c>
      <c r="N17" s="404"/>
      <c r="O17" s="404"/>
      <c r="P17" s="404"/>
      <c r="Q17" s="404"/>
      <c r="R17" s="404"/>
      <c r="S17" s="404"/>
      <c r="T17" s="404"/>
      <c r="U17" s="404"/>
      <c r="V17" s="404"/>
      <c r="W17" s="404"/>
      <c r="X17" s="383"/>
      <c r="Y17" s="418"/>
      <c r="Z17" s="350">
        <f t="shared" ref="Z17:Z18" si="10">SUM(E17:Y17)</f>
        <v>50</v>
      </c>
      <c r="AA17" s="366">
        <f t="shared" ref="AA17:AA18" si="11">D17-Z17</f>
        <v>0</v>
      </c>
      <c r="AB17" s="44"/>
      <c r="AC17" s="387"/>
      <c r="AD17" s="44"/>
    </row>
    <row r="18" spans="1:30" ht="12.75">
      <c r="A18" s="45">
        <v>24096</v>
      </c>
      <c r="B18" s="5">
        <v>45636</v>
      </c>
      <c r="C18" t="s">
        <v>1064</v>
      </c>
      <c r="D18">
        <v>80</v>
      </c>
      <c r="E18" s="404"/>
      <c r="F18" s="365"/>
      <c r="G18" s="365"/>
      <c r="H18" s="404"/>
      <c r="I18" s="404"/>
      <c r="J18" s="404"/>
      <c r="K18" s="404"/>
      <c r="L18" s="404"/>
      <c r="M18" s="404">
        <f>D18</f>
        <v>80</v>
      </c>
      <c r="N18" s="404"/>
      <c r="O18" s="404"/>
      <c r="P18" s="404"/>
      <c r="Q18" s="404"/>
      <c r="R18" s="404"/>
      <c r="S18" s="404"/>
      <c r="T18" s="404"/>
      <c r="U18" s="404"/>
      <c r="V18" s="404"/>
      <c r="W18" s="404"/>
      <c r="X18" s="383"/>
      <c r="Y18" s="418"/>
      <c r="Z18" s="350">
        <f t="shared" si="10"/>
        <v>80</v>
      </c>
      <c r="AA18" s="366">
        <f t="shared" si="11"/>
        <v>0</v>
      </c>
      <c r="AB18" s="44"/>
      <c r="AC18" s="387"/>
      <c r="AD18" s="44"/>
    </row>
    <row r="19" spans="1:30" ht="12.75">
      <c r="A19" s="45">
        <v>24007</v>
      </c>
      <c r="B19" s="5">
        <v>45544</v>
      </c>
      <c r="C19" t="s">
        <v>1121</v>
      </c>
      <c r="D19" s="350">
        <v>110.62</v>
      </c>
      <c r="E19" s="367"/>
      <c r="F19" s="368"/>
      <c r="G19" s="368"/>
      <c r="H19" s="413"/>
      <c r="I19" s="367"/>
      <c r="J19" s="413"/>
      <c r="K19" s="367"/>
      <c r="L19" s="367"/>
      <c r="M19" s="367"/>
      <c r="N19" s="367"/>
      <c r="O19" s="367"/>
      <c r="P19" s="367"/>
      <c r="Q19" s="367"/>
      <c r="R19" s="367"/>
      <c r="S19" s="367"/>
      <c r="T19" s="367"/>
      <c r="U19" s="367"/>
      <c r="V19" s="367"/>
      <c r="W19" s="367">
        <f>$D$19</f>
        <v>110.62</v>
      </c>
      <c r="X19" s="385"/>
      <c r="Y19" s="386"/>
      <c r="Z19" s="350">
        <f t="shared" ref="Z19" si="12">SUM(E19:Y19)</f>
        <v>110.62</v>
      </c>
      <c r="AA19" s="366">
        <f t="shared" ref="AA19" si="13">D19-Z19</f>
        <v>0</v>
      </c>
      <c r="AB19" s="44"/>
      <c r="AC19" s="387"/>
      <c r="AD19" s="44"/>
    </row>
    <row r="20" spans="1:30" s="424" customFormat="1" ht="13.5" thickBot="1">
      <c r="B20" s="523" t="s">
        <v>32</v>
      </c>
      <c r="C20" s="523"/>
      <c r="D20" s="524">
        <f>SUM(D10:D19)</f>
        <v>991.30000000000007</v>
      </c>
      <c r="E20" s="524">
        <f t="shared" ref="E20:Z20" si="14">SUM(E10:E19)</f>
        <v>0</v>
      </c>
      <c r="F20" s="524">
        <f t="shared" si="14"/>
        <v>0</v>
      </c>
      <c r="G20" s="524">
        <f t="shared" si="14"/>
        <v>445</v>
      </c>
      <c r="H20" s="524">
        <f t="shared" si="14"/>
        <v>0</v>
      </c>
      <c r="I20" s="524">
        <f t="shared" si="14"/>
        <v>80</v>
      </c>
      <c r="J20" s="524">
        <f t="shared" si="14"/>
        <v>0</v>
      </c>
      <c r="K20" s="524">
        <f t="shared" si="14"/>
        <v>0</v>
      </c>
      <c r="L20" s="524">
        <f t="shared" si="14"/>
        <v>0</v>
      </c>
      <c r="M20" s="524">
        <f t="shared" si="14"/>
        <v>280</v>
      </c>
      <c r="N20" s="524">
        <f t="shared" si="14"/>
        <v>0</v>
      </c>
      <c r="O20" s="524">
        <f t="shared" si="14"/>
        <v>0</v>
      </c>
      <c r="P20" s="524">
        <f t="shared" si="14"/>
        <v>0</v>
      </c>
      <c r="Q20" s="524">
        <f t="shared" si="14"/>
        <v>0</v>
      </c>
      <c r="R20" s="524">
        <f t="shared" si="14"/>
        <v>5.2</v>
      </c>
      <c r="S20" s="524">
        <f t="shared" si="14"/>
        <v>0</v>
      </c>
      <c r="T20" s="524">
        <f t="shared" si="14"/>
        <v>0</v>
      </c>
      <c r="U20" s="524">
        <f t="shared" si="14"/>
        <v>0</v>
      </c>
      <c r="V20" s="524">
        <f t="shared" si="14"/>
        <v>0</v>
      </c>
      <c r="W20" s="524">
        <f t="shared" si="14"/>
        <v>170.62</v>
      </c>
      <c r="X20" s="524">
        <f t="shared" si="14"/>
        <v>0</v>
      </c>
      <c r="Y20" s="524">
        <f t="shared" si="14"/>
        <v>10.48</v>
      </c>
      <c r="Z20" s="524">
        <f t="shared" si="14"/>
        <v>991.30000000000007</v>
      </c>
    </row>
    <row r="21" spans="1:30" ht="12.75" thickTop="1"/>
  </sheetData>
  <sortState xmlns:xlrd2="http://schemas.microsoft.com/office/spreadsheetml/2017/richdata2" ref="A9:AG10">
    <sortCondition ref="C9:C10"/>
  </sortSt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V139"/>
  <sheetViews>
    <sheetView zoomScale="85" zoomScaleNormal="85" workbookViewId="0">
      <selection activeCell="L21" sqref="L21"/>
    </sheetView>
  </sheetViews>
  <sheetFormatPr defaultColWidth="8.85546875" defaultRowHeight="12.75"/>
  <cols>
    <col min="1" max="1" width="11.7109375" customWidth="1"/>
    <col min="2" max="2" width="24.42578125" customWidth="1"/>
    <col min="3" max="3" width="27.7109375" bestFit="1" customWidth="1"/>
    <col min="4" max="4" width="13.28515625" customWidth="1"/>
    <col min="5" max="5" width="11.7109375" customWidth="1"/>
    <col min="6" max="6" width="12" customWidth="1"/>
    <col min="7" max="7" width="12.5703125" bestFit="1" customWidth="1"/>
    <col min="8" max="8" width="23" style="11" customWidth="1"/>
    <col min="9" max="9" width="4" customWidth="1"/>
    <col min="10" max="10" width="17.42578125" style="11" bestFit="1" customWidth="1"/>
    <col min="12" max="12" width="33.140625" customWidth="1"/>
    <col min="13" max="13" width="15.7109375" bestFit="1" customWidth="1"/>
    <col min="14" max="14" width="21.85546875" bestFit="1" customWidth="1"/>
    <col min="15" max="15" width="10.5703125" bestFit="1" customWidth="1"/>
    <col min="16" max="16" width="11.7109375" bestFit="1" customWidth="1"/>
    <col min="17" max="17" width="10.5703125" bestFit="1" customWidth="1"/>
    <col min="18" max="18" width="10.28515625" bestFit="1" customWidth="1"/>
    <col min="19" max="19" width="6.5703125" bestFit="1" customWidth="1"/>
    <col min="20" max="20" width="15.140625" bestFit="1" customWidth="1"/>
    <col min="21" max="21" width="9" customWidth="1"/>
    <col min="22" max="22" width="14.42578125" bestFit="1" customWidth="1"/>
  </cols>
  <sheetData>
    <row r="2" spans="2:13" ht="18">
      <c r="B2" s="1" t="s">
        <v>0</v>
      </c>
      <c r="I2" s="33"/>
      <c r="J2" s="35"/>
      <c r="K2" s="33"/>
      <c r="L2" s="33"/>
    </row>
    <row r="3" spans="2:13" ht="18">
      <c r="B3" s="1" t="s">
        <v>914</v>
      </c>
      <c r="I3" s="33"/>
      <c r="K3" s="33"/>
      <c r="L3" s="33"/>
    </row>
    <row r="4" spans="2:13" ht="13.5" thickBot="1">
      <c r="I4" s="33"/>
      <c r="K4" s="33"/>
      <c r="L4" s="33"/>
      <c r="M4" s="33"/>
    </row>
    <row r="5" spans="2:13" ht="15.75">
      <c r="B5" s="28" t="s">
        <v>2</v>
      </c>
      <c r="C5" s="29"/>
      <c r="D5" s="29"/>
      <c r="E5" s="29"/>
      <c r="F5" s="29"/>
      <c r="G5" s="29"/>
      <c r="H5" s="30"/>
      <c r="I5" s="31"/>
      <c r="J5" s="32"/>
      <c r="K5" s="33"/>
      <c r="L5" s="33"/>
      <c r="M5" s="33"/>
    </row>
    <row r="6" spans="2:13">
      <c r="B6" s="13"/>
      <c r="I6" s="33"/>
      <c r="J6" s="339" t="s">
        <v>749</v>
      </c>
      <c r="K6" s="33"/>
      <c r="L6" s="33"/>
      <c r="M6" s="33"/>
    </row>
    <row r="7" spans="2:13">
      <c r="B7" s="13"/>
      <c r="I7" s="33"/>
      <c r="J7" s="14"/>
      <c r="K7" s="33"/>
      <c r="L7" s="33"/>
      <c r="M7" s="33"/>
    </row>
    <row r="8" spans="2:13" s="2" customFormat="1" ht="15">
      <c r="B8" s="22"/>
      <c r="C8" s="2" t="s">
        <v>3</v>
      </c>
      <c r="D8" s="2" t="s">
        <v>4</v>
      </c>
      <c r="E8" s="2" t="s">
        <v>5</v>
      </c>
      <c r="F8" s="2" t="s">
        <v>750</v>
      </c>
      <c r="G8" s="443" t="s">
        <v>751</v>
      </c>
      <c r="H8" s="27" t="s">
        <v>918</v>
      </c>
      <c r="I8" s="20"/>
      <c r="J8" s="34" t="s">
        <v>917</v>
      </c>
      <c r="K8" s="20"/>
      <c r="L8" s="20"/>
      <c r="M8" s="20" t="s">
        <v>753</v>
      </c>
    </row>
    <row r="9" spans="2:13" s="3" customFormat="1" ht="14.25">
      <c r="B9" s="17" t="s">
        <v>11</v>
      </c>
      <c r="H9" s="444" t="s">
        <v>12</v>
      </c>
      <c r="I9" s="445"/>
      <c r="J9" s="21" t="s">
        <v>12</v>
      </c>
      <c r="K9" s="47"/>
      <c r="L9" s="47"/>
      <c r="M9" s="47"/>
    </row>
    <row r="10" spans="2:13" ht="14.25">
      <c r="B10" s="36"/>
      <c r="C10" s="12" t="s">
        <v>13</v>
      </c>
      <c r="D10" s="353">
        <f>'HAC Inc'!E337</f>
        <v>12077.450000000024</v>
      </c>
      <c r="E10" s="65"/>
      <c r="F10" s="65"/>
      <c r="G10" s="65"/>
      <c r="H10" s="353">
        <f t="shared" ref="H10:H25" si="0">SUM(D10:G10)</f>
        <v>12077.450000000024</v>
      </c>
      <c r="I10" s="39"/>
      <c r="J10" s="446">
        <v>10592.440000000028</v>
      </c>
      <c r="K10" s="372"/>
      <c r="L10" s="73" t="s">
        <v>14</v>
      </c>
      <c r="M10" s="372"/>
    </row>
    <row r="11" spans="2:13" ht="14.25">
      <c r="B11" s="36"/>
      <c r="C11" s="12" t="s">
        <v>15</v>
      </c>
      <c r="D11" s="353">
        <f>'HAC Inc'!F337</f>
        <v>46154.879999999968</v>
      </c>
      <c r="E11" s="65"/>
      <c r="F11" s="65"/>
      <c r="G11" s="65"/>
      <c r="H11" s="353">
        <f t="shared" si="0"/>
        <v>46154.879999999968</v>
      </c>
      <c r="I11" s="39"/>
      <c r="J11" s="446">
        <v>30553.870000000028</v>
      </c>
      <c r="K11" s="372"/>
      <c r="L11" s="73" t="s">
        <v>14</v>
      </c>
      <c r="M11" s="372"/>
    </row>
    <row r="12" spans="2:13" ht="14.25">
      <c r="B12" s="36"/>
      <c r="C12" s="12" t="s">
        <v>754</v>
      </c>
      <c r="D12" s="353">
        <f>+'HAC Inc'!G337</f>
        <v>1484.2299999999982</v>
      </c>
      <c r="E12" s="65"/>
      <c r="F12" s="65"/>
      <c r="G12" s="65"/>
      <c r="H12" s="353">
        <f t="shared" si="0"/>
        <v>1484.2299999999982</v>
      </c>
      <c r="I12" s="39"/>
      <c r="J12" s="446">
        <v>1384.3599999999988</v>
      </c>
      <c r="K12" s="372"/>
      <c r="L12" s="73" t="s">
        <v>14</v>
      </c>
      <c r="M12" s="372"/>
    </row>
    <row r="13" spans="2:13" ht="14.25">
      <c r="B13" s="36"/>
      <c r="C13" s="12" t="s">
        <v>755</v>
      </c>
      <c r="D13" s="353">
        <f>+'HAC Inc'!H337</f>
        <v>1951.36</v>
      </c>
      <c r="E13" s="65"/>
      <c r="F13" s="65"/>
      <c r="G13" s="65"/>
      <c r="H13" s="353">
        <f t="shared" si="0"/>
        <v>1951.36</v>
      </c>
      <c r="I13" s="39"/>
      <c r="J13" s="446">
        <v>2172.9200000000005</v>
      </c>
      <c r="K13" s="372"/>
      <c r="L13" s="73" t="s">
        <v>14</v>
      </c>
      <c r="M13" s="372"/>
    </row>
    <row r="14" spans="2:13" ht="14.25">
      <c r="B14" s="36"/>
      <c r="C14" s="12" t="s">
        <v>734</v>
      </c>
      <c r="D14" s="353">
        <f>+'HAC Inc'!I337</f>
        <v>672.76999999999987</v>
      </c>
      <c r="E14" s="65"/>
      <c r="F14" s="65"/>
      <c r="G14" s="65"/>
      <c r="H14" s="353">
        <f t="shared" si="0"/>
        <v>672.76999999999987</v>
      </c>
      <c r="I14" s="39"/>
      <c r="J14" s="446">
        <v>257.38</v>
      </c>
      <c r="K14" s="372"/>
      <c r="L14" s="73" t="s">
        <v>14</v>
      </c>
      <c r="M14" s="372"/>
    </row>
    <row r="15" spans="2:13" ht="14.25">
      <c r="B15" s="36"/>
      <c r="C15" s="12" t="s">
        <v>25</v>
      </c>
      <c r="D15" s="353">
        <f>+'HAC Inc'!J337</f>
        <v>3500</v>
      </c>
      <c r="E15" s="65"/>
      <c r="F15" s="65"/>
      <c r="G15" s="65"/>
      <c r="H15" s="353">
        <f t="shared" si="0"/>
        <v>3500</v>
      </c>
      <c r="I15" s="39"/>
      <c r="J15" s="447">
        <v>0</v>
      </c>
      <c r="K15" s="372"/>
      <c r="L15" s="73" t="s">
        <v>25</v>
      </c>
      <c r="M15" s="372"/>
    </row>
    <row r="16" spans="2:13" ht="14.25">
      <c r="B16" s="36"/>
      <c r="C16" s="12" t="s">
        <v>756</v>
      </c>
      <c r="D16" s="353">
        <f>+'HAC Inc'!K337</f>
        <v>1418.899999999999</v>
      </c>
      <c r="E16" s="65"/>
      <c r="F16" s="65"/>
      <c r="G16" s="65"/>
      <c r="H16" s="353">
        <f t="shared" si="0"/>
        <v>1418.899999999999</v>
      </c>
      <c r="I16" s="39"/>
      <c r="J16" s="447">
        <v>2703.4900000000011</v>
      </c>
      <c r="K16" s="372"/>
      <c r="L16" s="73" t="s">
        <v>14</v>
      </c>
      <c r="M16" s="372"/>
    </row>
    <row r="17" spans="2:16" ht="14.25">
      <c r="B17" s="36"/>
      <c r="C17" s="12" t="s">
        <v>757</v>
      </c>
      <c r="D17" s="353">
        <f>+'HAC Inc'!L337</f>
        <v>933.78999999999803</v>
      </c>
      <c r="E17" s="65"/>
      <c r="F17" s="65">
        <f>+'Prize Fund'!G142</f>
        <v>308</v>
      </c>
      <c r="G17" s="65"/>
      <c r="H17" s="353">
        <f t="shared" si="0"/>
        <v>1241.7899999999981</v>
      </c>
      <c r="I17" s="39"/>
      <c r="J17" s="447">
        <v>1281.6899999999978</v>
      </c>
      <c r="K17" s="372"/>
      <c r="L17" s="73" t="s">
        <v>17</v>
      </c>
      <c r="M17" s="372"/>
    </row>
    <row r="18" spans="2:16" ht="14.25">
      <c r="B18" s="36"/>
      <c r="C18" s="12" t="s">
        <v>738</v>
      </c>
      <c r="D18" s="353">
        <f>+'HAC Inc'!M337</f>
        <v>0</v>
      </c>
      <c r="E18" s="65"/>
      <c r="F18" s="65"/>
      <c r="G18" s="65"/>
      <c r="H18" s="353">
        <f t="shared" si="0"/>
        <v>0</v>
      </c>
      <c r="I18" s="39"/>
      <c r="J18" s="447">
        <v>0</v>
      </c>
      <c r="K18" s="372"/>
      <c r="L18" s="73" t="s">
        <v>14</v>
      </c>
      <c r="M18" s="372"/>
      <c r="P18" s="43"/>
    </row>
    <row r="19" spans="2:16" ht="13.5" customHeight="1">
      <c r="B19" s="36"/>
      <c r="C19" s="12" t="s">
        <v>28</v>
      </c>
      <c r="D19" s="353">
        <f>+'HAC Inc'!N337</f>
        <v>186.35000000000002</v>
      </c>
      <c r="E19" s="65"/>
      <c r="F19" s="65"/>
      <c r="G19" s="65"/>
      <c r="H19" s="353">
        <f t="shared" si="0"/>
        <v>186.35000000000002</v>
      </c>
      <c r="I19" s="39"/>
      <c r="J19" s="447">
        <v>372.60999999999996</v>
      </c>
      <c r="K19" s="372"/>
      <c r="L19" s="73" t="s">
        <v>17</v>
      </c>
      <c r="M19" s="372"/>
    </row>
    <row r="20" spans="2:16" ht="14.25">
      <c r="B20" s="36"/>
      <c r="C20" s="12" t="s">
        <v>29</v>
      </c>
      <c r="D20" s="353">
        <f>+'HAC Inc'!O337</f>
        <v>4717.480000000005</v>
      </c>
      <c r="E20" s="65"/>
      <c r="F20" s="65"/>
      <c r="G20" s="65"/>
      <c r="H20" s="353">
        <f t="shared" si="0"/>
        <v>4717.480000000005</v>
      </c>
      <c r="I20" s="39"/>
      <c r="J20" s="447">
        <v>3699.8500000000004</v>
      </c>
      <c r="K20" s="372"/>
      <c r="L20" s="73" t="s">
        <v>29</v>
      </c>
      <c r="M20" s="372"/>
    </row>
    <row r="21" spans="2:16" ht="14.25">
      <c r="B21" s="36"/>
      <c r="C21" s="12" t="s">
        <v>758</v>
      </c>
      <c r="D21" s="353">
        <f>+'HAC Inc'!P337</f>
        <v>0</v>
      </c>
      <c r="E21" s="65"/>
      <c r="F21" s="65"/>
      <c r="G21" s="65"/>
      <c r="H21" s="353">
        <f t="shared" si="0"/>
        <v>0</v>
      </c>
      <c r="I21" s="39"/>
      <c r="J21" s="447">
        <v>363.99</v>
      </c>
      <c r="K21" s="372"/>
      <c r="L21" s="73" t="s">
        <v>14</v>
      </c>
      <c r="M21" s="372"/>
      <c r="N21" s="487" t="s">
        <v>759</v>
      </c>
    </row>
    <row r="22" spans="2:16" ht="14.25">
      <c r="B22" s="36"/>
      <c r="C22" s="12" t="s">
        <v>760</v>
      </c>
      <c r="D22" s="353"/>
      <c r="E22" s="65"/>
      <c r="F22" s="65"/>
      <c r="G22" s="65"/>
      <c r="H22" s="353">
        <f t="shared" si="0"/>
        <v>0</v>
      </c>
      <c r="I22" s="39"/>
      <c r="J22" s="447">
        <v>0</v>
      </c>
      <c r="K22" s="372"/>
      <c r="L22" s="73" t="s">
        <v>14</v>
      </c>
      <c r="M22" s="372"/>
      <c r="N22" t="s">
        <v>29</v>
      </c>
      <c r="O22" s="163">
        <f t="shared" ref="O22:O33" si="1">SUMIF($L$10:$L$51,$N22,$H$10:$H$51)</f>
        <v>4717.480000000005</v>
      </c>
    </row>
    <row r="23" spans="2:16" ht="14.25">
      <c r="B23" s="36"/>
      <c r="C23" s="12" t="s">
        <v>761</v>
      </c>
      <c r="D23" s="353"/>
      <c r="E23" s="65">
        <f>'HPR Inc'!G23</f>
        <v>0</v>
      </c>
      <c r="F23" s="65"/>
      <c r="G23" s="65">
        <f>+Savings!F14</f>
        <v>1401.8599999999985</v>
      </c>
      <c r="H23" s="353">
        <f t="shared" si="0"/>
        <v>1401.8599999999985</v>
      </c>
      <c r="I23" s="39"/>
      <c r="J23" s="447">
        <v>203.23000000000002</v>
      </c>
      <c r="K23" s="372"/>
      <c r="L23" s="73" t="s">
        <v>762</v>
      </c>
      <c r="M23" s="372"/>
      <c r="N23" t="s">
        <v>592</v>
      </c>
      <c r="O23" s="163">
        <f t="shared" si="1"/>
        <v>0</v>
      </c>
    </row>
    <row r="24" spans="2:16" ht="14.25">
      <c r="B24" s="36"/>
      <c r="C24" s="12" t="s">
        <v>31</v>
      </c>
      <c r="D24" s="353">
        <f>+'HAC Inc'!R337</f>
        <v>1638.8300000000002</v>
      </c>
      <c r="E24" s="65">
        <f>+'HPR Inc'!H23</f>
        <v>0</v>
      </c>
      <c r="F24" s="65"/>
      <c r="G24" s="65"/>
      <c r="H24" s="353">
        <f t="shared" si="0"/>
        <v>1638.8300000000002</v>
      </c>
      <c r="I24" s="39"/>
      <c r="J24" s="447">
        <v>512.09</v>
      </c>
      <c r="K24" s="372"/>
      <c r="L24" s="73" t="s">
        <v>14</v>
      </c>
      <c r="M24" s="372"/>
      <c r="N24" t="s">
        <v>25</v>
      </c>
      <c r="O24" s="163">
        <f t="shared" si="1"/>
        <v>3500</v>
      </c>
    </row>
    <row r="25" spans="2:16" ht="14.25">
      <c r="B25" s="36"/>
      <c r="C25" s="12" t="s">
        <v>44</v>
      </c>
      <c r="D25" s="353"/>
      <c r="E25" s="65">
        <f>+'HPR Inc'!E23</f>
        <v>2343</v>
      </c>
      <c r="F25" s="65"/>
      <c r="G25" s="65"/>
      <c r="H25" s="353">
        <f t="shared" si="0"/>
        <v>2343</v>
      </c>
      <c r="I25" s="39"/>
      <c r="J25" s="447">
        <v>1966.05</v>
      </c>
      <c r="K25" s="372"/>
      <c r="L25" s="73" t="s">
        <v>14</v>
      </c>
      <c r="M25" s="372"/>
      <c r="N25" t="s">
        <v>17</v>
      </c>
      <c r="O25" s="163">
        <f t="shared" si="1"/>
        <v>1428.1399999999981</v>
      </c>
    </row>
    <row r="26" spans="2:16" ht="16.5">
      <c r="B26" s="36"/>
      <c r="C26" s="12" t="s">
        <v>763</v>
      </c>
      <c r="D26" s="353"/>
      <c r="E26" s="65">
        <f>+'HPR Inc'!F23</f>
        <v>3831.5</v>
      </c>
      <c r="F26" s="65"/>
      <c r="G26" s="65"/>
      <c r="H26" s="353">
        <f t="shared" ref="H26" si="2">SUM(D26:G26)</f>
        <v>3831.5</v>
      </c>
      <c r="I26" s="448"/>
      <c r="J26" s="446">
        <v>4263.5</v>
      </c>
      <c r="K26" s="372"/>
      <c r="L26" s="73" t="s">
        <v>14</v>
      </c>
      <c r="M26" s="372"/>
      <c r="N26" t="s">
        <v>14</v>
      </c>
      <c r="O26" s="163">
        <f t="shared" si="1"/>
        <v>71572.919999999984</v>
      </c>
    </row>
    <row r="27" spans="2:16" ht="15">
      <c r="B27" s="36"/>
      <c r="C27" s="443" t="s">
        <v>32</v>
      </c>
      <c r="D27" s="71">
        <f>SUM(D10:D26)</f>
        <v>74736.039999999994</v>
      </c>
      <c r="E27" s="71">
        <f>SUM(E10:E26)</f>
        <v>6174.5</v>
      </c>
      <c r="F27" s="71">
        <f>SUM(F10:F26)</f>
        <v>308</v>
      </c>
      <c r="G27" s="71">
        <f>SUM(G10:G26)</f>
        <v>1401.8599999999985</v>
      </c>
      <c r="H27" s="71">
        <f>SUM(H10:H26)</f>
        <v>82620.399999999994</v>
      </c>
      <c r="I27" s="39"/>
      <c r="J27" s="37">
        <f>SUM(J10:J26)</f>
        <v>60327.470000000045</v>
      </c>
      <c r="K27" s="372">
        <f>H27-J27</f>
        <v>22292.929999999949</v>
      </c>
      <c r="L27" s="355"/>
      <c r="M27" s="372"/>
      <c r="N27" t="s">
        <v>762</v>
      </c>
      <c r="O27" s="163">
        <f t="shared" si="1"/>
        <v>1401.8599999999985</v>
      </c>
    </row>
    <row r="28" spans="2:16" ht="15">
      <c r="B28" s="36"/>
      <c r="C28" s="443"/>
      <c r="D28" s="24"/>
      <c r="E28" s="24"/>
      <c r="F28" s="24"/>
      <c r="G28" s="24"/>
      <c r="H28" s="24"/>
      <c r="I28" s="39"/>
      <c r="J28" s="67"/>
      <c r="K28" s="372"/>
      <c r="M28" s="372"/>
      <c r="O28" s="163">
        <f t="shared" si="1"/>
        <v>0</v>
      </c>
    </row>
    <row r="29" spans="2:16" ht="14.25">
      <c r="B29" s="17" t="s">
        <v>34</v>
      </c>
      <c r="C29" s="12"/>
      <c r="D29" s="12"/>
      <c r="E29" s="12"/>
      <c r="F29" s="12"/>
      <c r="G29" s="12"/>
      <c r="H29" s="39"/>
      <c r="I29" s="39"/>
      <c r="J29" s="40"/>
      <c r="K29" s="372"/>
      <c r="M29" s="372"/>
      <c r="N29" t="s">
        <v>43</v>
      </c>
      <c r="O29" s="163">
        <f t="shared" si="1"/>
        <v>444</v>
      </c>
    </row>
    <row r="30" spans="2:16" ht="14.25">
      <c r="B30" s="36"/>
      <c r="C30" s="12" t="s">
        <v>35</v>
      </c>
      <c r="D30" s="353">
        <f>'HAC Exp'!E323</f>
        <v>11019.5</v>
      </c>
      <c r="E30" s="353">
        <f>+'HPR Exp'!E15</f>
        <v>0</v>
      </c>
      <c r="F30" s="449"/>
      <c r="G30" s="12"/>
      <c r="H30" s="39">
        <f t="shared" ref="H30:H50" si="3">SUM(D30:F30)</f>
        <v>11019.5</v>
      </c>
      <c r="I30" s="39"/>
      <c r="J30" s="40">
        <v>7328.5</v>
      </c>
      <c r="K30" s="372"/>
      <c r="L30" t="s">
        <v>36</v>
      </c>
      <c r="M30" s="372"/>
      <c r="N30" t="s">
        <v>36</v>
      </c>
      <c r="O30" s="163">
        <f t="shared" si="1"/>
        <v>68669.89999999998</v>
      </c>
    </row>
    <row r="31" spans="2:16" ht="14.25">
      <c r="B31" s="36"/>
      <c r="C31" s="12" t="s">
        <v>729</v>
      </c>
      <c r="D31" s="353">
        <f>+'HAC Exp'!F323</f>
        <v>18240.129999999997</v>
      </c>
      <c r="E31" s="353">
        <f>+'HPR Exp'!F15</f>
        <v>0</v>
      </c>
      <c r="F31" s="449"/>
      <c r="G31" s="12"/>
      <c r="H31" s="39">
        <f t="shared" si="3"/>
        <v>18240.129999999997</v>
      </c>
      <c r="I31" s="39"/>
      <c r="J31" s="40">
        <v>13628.8</v>
      </c>
      <c r="K31" s="372"/>
      <c r="L31" t="s">
        <v>36</v>
      </c>
      <c r="M31" s="372"/>
      <c r="N31" t="s">
        <v>605</v>
      </c>
      <c r="O31" s="163">
        <f t="shared" si="1"/>
        <v>0</v>
      </c>
    </row>
    <row r="32" spans="2:16" ht="14.25">
      <c r="B32" s="36"/>
      <c r="C32" s="12" t="s">
        <v>764</v>
      </c>
      <c r="D32" s="353">
        <f>+'HAC Exp'!G323</f>
        <v>1490</v>
      </c>
      <c r="E32" s="353">
        <f>+'HPR Exp'!G15</f>
        <v>0</v>
      </c>
      <c r="F32" s="449"/>
      <c r="G32" s="12"/>
      <c r="H32" s="39">
        <f t="shared" si="3"/>
        <v>1490</v>
      </c>
      <c r="I32" s="39"/>
      <c r="J32" s="40">
        <v>3591.4</v>
      </c>
      <c r="K32" s="372"/>
      <c r="L32" t="s">
        <v>36</v>
      </c>
      <c r="M32" s="372"/>
      <c r="N32" t="s">
        <v>606</v>
      </c>
      <c r="O32" s="163">
        <f t="shared" si="1"/>
        <v>0</v>
      </c>
    </row>
    <row r="33" spans="2:15" ht="14.25">
      <c r="B33" s="36"/>
      <c r="C33" s="12" t="s">
        <v>731</v>
      </c>
      <c r="D33" s="353">
        <f>+'HAC Exp'!H323</f>
        <v>28901.4</v>
      </c>
      <c r="E33" s="353">
        <f>+'HPR Exp'!M15</f>
        <v>0</v>
      </c>
      <c r="F33" s="449"/>
      <c r="G33" s="12"/>
      <c r="H33" s="39">
        <f t="shared" si="3"/>
        <v>28901.4</v>
      </c>
      <c r="I33" s="39"/>
      <c r="J33" s="40">
        <v>14375.75</v>
      </c>
      <c r="K33" s="372"/>
      <c r="L33" t="s">
        <v>36</v>
      </c>
      <c r="M33" s="372"/>
      <c r="N33" t="s">
        <v>765</v>
      </c>
      <c r="O33" s="163">
        <f t="shared" si="1"/>
        <v>2911.9700000000003</v>
      </c>
    </row>
    <row r="34" spans="2:15" ht="14.25">
      <c r="B34" s="36"/>
      <c r="C34" s="12" t="s">
        <v>766</v>
      </c>
      <c r="D34" s="353">
        <f>'HAC Exp'!I323</f>
        <v>200</v>
      </c>
      <c r="E34" s="353"/>
      <c r="F34" s="449"/>
      <c r="G34" s="12"/>
      <c r="H34" s="39">
        <f t="shared" si="3"/>
        <v>200</v>
      </c>
      <c r="I34" s="39"/>
      <c r="J34" s="40">
        <v>30</v>
      </c>
      <c r="K34" s="372"/>
      <c r="L34" t="s">
        <v>36</v>
      </c>
      <c r="M34" s="372"/>
      <c r="O34" s="163"/>
    </row>
    <row r="35" spans="2:15" ht="14.25">
      <c r="B35" s="36"/>
      <c r="C35" s="12" t="s">
        <v>767</v>
      </c>
      <c r="D35" s="353">
        <f>+'HAC Exp'!J323</f>
        <v>0</v>
      </c>
      <c r="E35" s="353"/>
      <c r="F35" s="449"/>
      <c r="G35" s="12"/>
      <c r="H35" s="39">
        <f t="shared" si="3"/>
        <v>0</v>
      </c>
      <c r="I35" s="39"/>
      <c r="J35" s="40">
        <v>185.95</v>
      </c>
      <c r="K35" s="372"/>
      <c r="L35" t="s">
        <v>36</v>
      </c>
      <c r="M35" s="372"/>
      <c r="O35" s="163"/>
    </row>
    <row r="36" spans="2:15" ht="14.25">
      <c r="B36" s="36"/>
      <c r="C36" s="12" t="s">
        <v>734</v>
      </c>
      <c r="D36" s="353">
        <f>+'HAC Exp'!K323</f>
        <v>686.94</v>
      </c>
      <c r="E36" s="353"/>
      <c r="F36" s="449"/>
      <c r="G36" s="12"/>
      <c r="H36" s="39">
        <f t="shared" si="3"/>
        <v>686.94</v>
      </c>
      <c r="I36" s="39"/>
      <c r="J36" s="40">
        <v>411.26</v>
      </c>
      <c r="K36" s="372"/>
      <c r="L36" t="s">
        <v>36</v>
      </c>
      <c r="M36" s="372"/>
    </row>
    <row r="37" spans="2:15" ht="14.25">
      <c r="B37" s="36"/>
      <c r="C37" s="12" t="s">
        <v>758</v>
      </c>
      <c r="D37" s="353">
        <f>+'HAC Exp'!L323</f>
        <v>0</v>
      </c>
      <c r="E37" s="353"/>
      <c r="F37" s="449"/>
      <c r="G37" s="12"/>
      <c r="H37" s="39">
        <f t="shared" si="3"/>
        <v>0</v>
      </c>
      <c r="I37" s="39"/>
      <c r="J37" s="40">
        <v>0</v>
      </c>
      <c r="K37" s="372"/>
      <c r="L37" s="73" t="s">
        <v>765</v>
      </c>
      <c r="M37" s="372"/>
    </row>
    <row r="38" spans="2:15" ht="14.25">
      <c r="B38" s="36"/>
      <c r="C38" s="12" t="s">
        <v>768</v>
      </c>
      <c r="D38" s="353">
        <f>'HAC Exp'!M323</f>
        <v>330</v>
      </c>
      <c r="E38" s="353"/>
      <c r="F38" s="449"/>
      <c r="G38" s="12"/>
      <c r="H38" s="39">
        <f t="shared" si="3"/>
        <v>330</v>
      </c>
      <c r="I38" s="39"/>
      <c r="J38" s="40">
        <v>871.3</v>
      </c>
      <c r="K38" s="372"/>
      <c r="L38" s="73" t="s">
        <v>765</v>
      </c>
      <c r="M38" s="372"/>
    </row>
    <row r="39" spans="2:15" ht="14.25">
      <c r="B39" s="36"/>
      <c r="C39" s="12" t="s">
        <v>736</v>
      </c>
      <c r="D39" s="353">
        <f>+'HAC Exp'!N323</f>
        <v>2581.9700000000003</v>
      </c>
      <c r="E39" s="353"/>
      <c r="F39" s="449"/>
      <c r="G39" s="12"/>
      <c r="H39" s="39">
        <f t="shared" si="3"/>
        <v>2581.9700000000003</v>
      </c>
      <c r="I39" s="39"/>
      <c r="J39" s="40">
        <v>2250.02</v>
      </c>
      <c r="K39" s="372"/>
      <c r="L39" s="73" t="s">
        <v>765</v>
      </c>
      <c r="M39" s="372"/>
    </row>
    <row r="40" spans="2:15" ht="14.25">
      <c r="B40" s="36"/>
      <c r="C40" s="12" t="s">
        <v>769</v>
      </c>
      <c r="D40" s="353">
        <f>'HAC Exp'!O323</f>
        <v>4164.1099999999997</v>
      </c>
      <c r="E40" s="353">
        <f>+'HPR Exp'!H15</f>
        <v>0</v>
      </c>
      <c r="F40" s="449"/>
      <c r="G40" s="12"/>
      <c r="H40" s="39">
        <f t="shared" si="3"/>
        <v>4164.1099999999997</v>
      </c>
      <c r="I40" s="39"/>
      <c r="J40" s="40">
        <v>2985.7000000000003</v>
      </c>
      <c r="K40" s="372"/>
      <c r="L40" t="s">
        <v>36</v>
      </c>
      <c r="M40" s="372"/>
    </row>
    <row r="41" spans="2:15" ht="14.25">
      <c r="B41" s="36"/>
      <c r="C41" s="12" t="s">
        <v>18</v>
      </c>
      <c r="D41" s="353">
        <f>'HAC Exp'!P323</f>
        <v>1285.43</v>
      </c>
      <c r="E41" s="353">
        <f>+'HPR Exp'!I15</f>
        <v>0</v>
      </c>
      <c r="F41" s="449"/>
      <c r="G41" s="12"/>
      <c r="H41" s="39">
        <f t="shared" si="3"/>
        <v>1285.43</v>
      </c>
      <c r="I41" s="39"/>
      <c r="J41" s="40">
        <v>3738.9299999999994</v>
      </c>
      <c r="K41" s="372"/>
      <c r="L41" t="s">
        <v>36</v>
      </c>
      <c r="M41" s="372"/>
    </row>
    <row r="42" spans="2:15" ht="14.25">
      <c r="B42" s="36"/>
      <c r="C42" s="12" t="s">
        <v>770</v>
      </c>
      <c r="D42" s="353">
        <f>+'HAC Exp'!Q323</f>
        <v>0</v>
      </c>
      <c r="E42" s="353">
        <f>+'HPR Exp'!N15</f>
        <v>0</v>
      </c>
      <c r="F42" s="449"/>
      <c r="G42" s="12"/>
      <c r="H42" s="39">
        <f t="shared" si="3"/>
        <v>0</v>
      </c>
      <c r="I42" s="39"/>
      <c r="J42" s="40">
        <v>790.8</v>
      </c>
      <c r="K42" s="372"/>
      <c r="L42" t="s">
        <v>36</v>
      </c>
      <c r="M42" s="372"/>
    </row>
    <row r="43" spans="2:15" ht="14.25">
      <c r="B43" s="36"/>
      <c r="C43" s="12" t="s">
        <v>41</v>
      </c>
      <c r="D43" s="353">
        <f>+'HAC Exp'!R323</f>
        <v>225.47999999999996</v>
      </c>
      <c r="E43" s="353">
        <f>+'HPR Exp'!J15</f>
        <v>0</v>
      </c>
      <c r="F43" s="449"/>
      <c r="G43" s="12"/>
      <c r="H43" s="39">
        <f t="shared" si="3"/>
        <v>225.47999999999996</v>
      </c>
      <c r="I43" s="39"/>
      <c r="J43" s="40">
        <v>270.77000000000004</v>
      </c>
      <c r="K43" s="372"/>
      <c r="L43" t="s">
        <v>36</v>
      </c>
      <c r="M43" s="372"/>
    </row>
    <row r="44" spans="2:15" ht="14.25">
      <c r="B44" s="36"/>
      <c r="C44" s="12" t="s">
        <v>757</v>
      </c>
      <c r="D44" s="353">
        <f>+'HAC Exp'!S323</f>
        <v>444</v>
      </c>
      <c r="E44" s="353"/>
      <c r="F44" s="449"/>
      <c r="G44" s="12"/>
      <c r="H44" s="39">
        <f t="shared" si="3"/>
        <v>444</v>
      </c>
      <c r="I44" s="39"/>
      <c r="J44" s="40">
        <v>566</v>
      </c>
      <c r="K44" s="372"/>
      <c r="L44" s="73" t="s">
        <v>43</v>
      </c>
      <c r="M44" s="372"/>
    </row>
    <row r="45" spans="2:15" ht="14.25">
      <c r="B45" s="36"/>
      <c r="C45" s="12" t="s">
        <v>44</v>
      </c>
      <c r="D45" s="353">
        <f>+'HAC Exp'!T323</f>
        <v>600.33000000000004</v>
      </c>
      <c r="E45" s="353">
        <f>+'HPR Exp'!K15</f>
        <v>0</v>
      </c>
      <c r="F45" s="449"/>
      <c r="G45" s="12"/>
      <c r="H45" s="39">
        <f t="shared" si="3"/>
        <v>600.33000000000004</v>
      </c>
      <c r="I45" s="39"/>
      <c r="J45" s="40">
        <v>776.9</v>
      </c>
      <c r="K45" s="372"/>
      <c r="L45" t="s">
        <v>36</v>
      </c>
      <c r="M45" s="372"/>
    </row>
    <row r="46" spans="2:15" ht="14.25">
      <c r="B46" s="13"/>
      <c r="C46" s="12" t="s">
        <v>763</v>
      </c>
      <c r="D46" s="353">
        <f>+'HAC Exp'!U323</f>
        <v>1114.18</v>
      </c>
      <c r="E46" s="353">
        <f>+'HPR Exp'!L15</f>
        <v>0</v>
      </c>
      <c r="H46" s="39">
        <f t="shared" si="3"/>
        <v>1114.18</v>
      </c>
      <c r="J46" s="40">
        <v>876.21</v>
      </c>
      <c r="K46" s="372"/>
      <c r="L46" t="s">
        <v>36</v>
      </c>
      <c r="M46" s="372"/>
    </row>
    <row r="47" spans="2:15" ht="14.25">
      <c r="B47" s="36"/>
      <c r="C47" s="12" t="s">
        <v>743</v>
      </c>
      <c r="D47" s="353">
        <f>+'HAC Exp'!V323</f>
        <v>101.8</v>
      </c>
      <c r="E47" s="353"/>
      <c r="F47" s="449"/>
      <c r="G47" s="12"/>
      <c r="H47" s="39">
        <f t="shared" si="3"/>
        <v>101.8</v>
      </c>
      <c r="I47" s="39"/>
      <c r="J47" s="40">
        <v>101.8</v>
      </c>
      <c r="K47" s="372"/>
      <c r="L47" s="73" t="s">
        <v>36</v>
      </c>
      <c r="M47" s="372"/>
    </row>
    <row r="48" spans="2:15" ht="14.25">
      <c r="B48" s="36"/>
      <c r="C48" s="12" t="s">
        <v>771</v>
      </c>
      <c r="D48" s="353">
        <f>+'HAC Exp'!W323</f>
        <v>308.62</v>
      </c>
      <c r="E48" s="353"/>
      <c r="F48" s="449"/>
      <c r="G48" s="12"/>
      <c r="H48" s="39">
        <f t="shared" si="3"/>
        <v>308.62</v>
      </c>
      <c r="I48" s="39"/>
      <c r="J48" s="40">
        <v>2554.09</v>
      </c>
      <c r="K48" s="372"/>
      <c r="L48" s="73" t="s">
        <v>36</v>
      </c>
      <c r="M48" s="372"/>
    </row>
    <row r="49" spans="1:13" ht="14.25">
      <c r="B49" s="36"/>
      <c r="C49" s="12" t="s">
        <v>31</v>
      </c>
      <c r="D49" s="65">
        <f>+'HAC Exp'!Y323</f>
        <v>226.48</v>
      </c>
      <c r="E49" s="353">
        <f>+'HPR Exp'!O15</f>
        <v>25.5</v>
      </c>
      <c r="F49" s="449"/>
      <c r="G49" s="12"/>
      <c r="H49" s="39">
        <f t="shared" si="3"/>
        <v>251.98</v>
      </c>
      <c r="I49" s="39"/>
      <c r="J49" s="40">
        <v>0</v>
      </c>
      <c r="K49" s="372"/>
      <c r="L49" t="s">
        <v>36</v>
      </c>
      <c r="M49" s="372"/>
    </row>
    <row r="50" spans="1:13" ht="14.25">
      <c r="B50" s="36"/>
      <c r="C50" s="12" t="s">
        <v>772</v>
      </c>
      <c r="D50" s="65">
        <f>+'HAC Exp'!X323</f>
        <v>80</v>
      </c>
      <c r="E50" s="353"/>
      <c r="F50" s="449"/>
      <c r="G50" s="12"/>
      <c r="H50" s="39">
        <f t="shared" si="3"/>
        <v>80</v>
      </c>
      <c r="I50" s="39"/>
      <c r="J50" s="40">
        <v>491.5</v>
      </c>
      <c r="K50" s="372"/>
      <c r="L50" t="s">
        <v>36</v>
      </c>
      <c r="M50" s="372"/>
    </row>
    <row r="51" spans="1:13" ht="14.25">
      <c r="B51" s="36"/>
      <c r="C51" s="12"/>
      <c r="D51" s="65"/>
      <c r="E51" s="65"/>
      <c r="F51" s="449"/>
      <c r="G51" s="12"/>
      <c r="H51" s="39"/>
      <c r="I51" s="39"/>
      <c r="J51" s="40"/>
      <c r="K51" s="372"/>
      <c r="L51" s="73"/>
      <c r="M51" s="372"/>
    </row>
    <row r="52" spans="1:13" ht="15">
      <c r="B52" s="36"/>
      <c r="C52" s="443" t="s">
        <v>32</v>
      </c>
      <c r="D52" s="71">
        <f>SUM(D30:D51)</f>
        <v>72000.369999999981</v>
      </c>
      <c r="E52" s="71">
        <f>SUM(E30:E51)</f>
        <v>25.5</v>
      </c>
      <c r="F52" s="71">
        <f>SUM(F30:F51)</f>
        <v>0</v>
      </c>
      <c r="G52" s="71">
        <f>SUM(G30:G51)</f>
        <v>0</v>
      </c>
      <c r="H52" s="71">
        <f>SUM(H30:H51)</f>
        <v>72025.869999999981</v>
      </c>
      <c r="I52" s="39"/>
      <c r="J52" s="37">
        <f>SUM(J30:J51)</f>
        <v>55825.679999999993</v>
      </c>
      <c r="K52" s="372">
        <f>H52-J52</f>
        <v>16200.189999999988</v>
      </c>
      <c r="M52" s="372"/>
    </row>
    <row r="53" spans="1:13" ht="15" hidden="1">
      <c r="B53" s="36"/>
      <c r="C53" s="450" t="s">
        <v>33</v>
      </c>
      <c r="D53" s="451" t="e">
        <f>'HAC Exp'!D323-'HAC Exp'!#REF!</f>
        <v>#REF!</v>
      </c>
      <c r="E53" s="451">
        <f>'HPR Exp'!D15</f>
        <v>25.5</v>
      </c>
      <c r="F53" s="451" t="e">
        <f>'Prize Fund'!#REF!-113</f>
        <v>#REF!</v>
      </c>
      <c r="G53" s="451"/>
      <c r="H53" s="452"/>
      <c r="I53" s="39"/>
      <c r="J53" s="67"/>
      <c r="K53" s="372"/>
    </row>
    <row r="54" spans="1:13" ht="14.25">
      <c r="B54" s="36"/>
      <c r="C54" s="12"/>
      <c r="D54" s="449"/>
      <c r="E54" s="449"/>
      <c r="F54" s="449"/>
      <c r="G54" s="449"/>
      <c r="H54" s="39"/>
      <c r="I54" s="39"/>
      <c r="J54" s="40"/>
      <c r="K54" s="372"/>
    </row>
    <row r="55" spans="1:13" ht="15.75" thickBot="1">
      <c r="B55" s="17" t="s">
        <v>48</v>
      </c>
      <c r="C55" s="2"/>
      <c r="D55" s="70">
        <f>D27-D52</f>
        <v>2735.6700000000128</v>
      </c>
      <c r="E55" s="70">
        <f>E27-E52</f>
        <v>6149</v>
      </c>
      <c r="F55" s="70">
        <f>F27-F52</f>
        <v>308</v>
      </c>
      <c r="G55" s="70">
        <f>G27-G52</f>
        <v>1401.8599999999985</v>
      </c>
      <c r="H55" s="70">
        <f>H27-H52</f>
        <v>10594.530000000013</v>
      </c>
      <c r="I55" s="39"/>
      <c r="J55" s="356">
        <f>J27-J52</f>
        <v>4501.7900000000518</v>
      </c>
      <c r="K55" s="372"/>
    </row>
    <row r="56" spans="1:13" ht="15.75" thickTop="1">
      <c r="B56" s="17"/>
      <c r="C56" s="2"/>
      <c r="D56" s="24"/>
      <c r="E56" s="24"/>
      <c r="F56" s="24"/>
      <c r="G56" s="24"/>
      <c r="H56" s="24"/>
      <c r="I56" s="39"/>
      <c r="J56" s="67"/>
      <c r="L56" s="355"/>
    </row>
    <row r="57" spans="1:13" ht="15.75" hidden="1" thickTop="1">
      <c r="A57">
        <v>1</v>
      </c>
      <c r="B57" s="17"/>
      <c r="C57" s="453" t="s">
        <v>33</v>
      </c>
      <c r="D57" s="454" t="e">
        <f>#REF!-D53</f>
        <v>#REF!</v>
      </c>
      <c r="E57" s="454" t="e">
        <f>#REF!-E53</f>
        <v>#REF!</v>
      </c>
      <c r="F57" s="454" t="e">
        <f>'Prize Fund'!#REF!-F53</f>
        <v>#REF!</v>
      </c>
      <c r="G57" s="453"/>
      <c r="H57" s="452"/>
      <c r="I57" s="39"/>
      <c r="J57" s="51"/>
    </row>
    <row r="58" spans="1:13" ht="15" thickBot="1">
      <c r="B58" s="52"/>
      <c r="C58" s="53"/>
      <c r="D58" s="53"/>
      <c r="E58" s="53"/>
      <c r="F58" s="53"/>
      <c r="G58" s="53"/>
      <c r="H58" s="54"/>
      <c r="I58" s="54"/>
      <c r="J58" s="55"/>
    </row>
    <row r="59" spans="1:13" ht="14.25">
      <c r="B59" s="56"/>
      <c r="C59" s="12"/>
      <c r="D59" s="12"/>
      <c r="E59" s="12"/>
      <c r="F59" s="12"/>
      <c r="G59" s="12"/>
      <c r="H59" s="39"/>
      <c r="I59" s="57"/>
      <c r="J59" s="57"/>
    </row>
    <row r="60" spans="1:13" ht="14.25">
      <c r="B60" s="56"/>
      <c r="C60" s="3"/>
      <c r="D60" s="3"/>
      <c r="E60" s="3"/>
      <c r="F60" s="3"/>
      <c r="G60" s="3"/>
      <c r="H60" s="58"/>
      <c r="I60" s="39"/>
      <c r="J60" s="39"/>
    </row>
    <row r="61" spans="1:13" ht="15" thickBot="1">
      <c r="B61" s="56"/>
      <c r="C61" s="56"/>
      <c r="D61" s="56"/>
      <c r="E61" s="56"/>
      <c r="F61" s="56"/>
      <c r="G61" s="56"/>
      <c r="H61" s="59"/>
      <c r="I61" s="58"/>
      <c r="J61" s="39"/>
    </row>
    <row r="62" spans="1:13" ht="14.25">
      <c r="B62" s="60"/>
      <c r="C62" s="61"/>
      <c r="D62" s="61"/>
      <c r="E62" s="61"/>
      <c r="F62" s="61"/>
      <c r="G62" s="61"/>
      <c r="H62" s="62"/>
      <c r="I62" s="62"/>
      <c r="J62" s="63"/>
    </row>
    <row r="63" spans="1:13" s="44" customFormat="1" ht="15">
      <c r="B63" s="22" t="s">
        <v>49</v>
      </c>
      <c r="C63" s="2"/>
      <c r="D63" s="2"/>
      <c r="E63" s="2"/>
      <c r="F63" s="2"/>
      <c r="G63" s="2"/>
      <c r="H63" s="27" t="s">
        <v>752</v>
      </c>
      <c r="I63" s="24"/>
      <c r="J63" s="26" t="s">
        <v>773</v>
      </c>
    </row>
    <row r="64" spans="1:13" ht="15">
      <c r="B64" s="36"/>
      <c r="C64" s="12"/>
      <c r="D64" s="12"/>
      <c r="E64" s="12"/>
      <c r="F64" s="12"/>
      <c r="G64" s="12"/>
      <c r="H64" s="25" t="s">
        <v>12</v>
      </c>
      <c r="I64" s="39"/>
      <c r="J64" s="26" t="s">
        <v>12</v>
      </c>
    </row>
    <row r="65" spans="2:22" ht="14.25" hidden="1">
      <c r="B65" s="36" t="s">
        <v>51</v>
      </c>
      <c r="C65" s="12"/>
      <c r="D65" s="12">
        <v>0</v>
      </c>
      <c r="E65" s="12">
        <v>0</v>
      </c>
      <c r="F65" s="12">
        <v>0</v>
      </c>
      <c r="G65" s="12">
        <v>0</v>
      </c>
      <c r="H65" s="39">
        <v>0</v>
      </c>
      <c r="I65" s="39"/>
      <c r="J65" s="40">
        <v>0</v>
      </c>
    </row>
    <row r="66" spans="2:22" ht="15">
      <c r="B66" s="36" t="s">
        <v>1474</v>
      </c>
      <c r="C66" s="12"/>
      <c r="D66" s="377">
        <v>4891.2299999999996</v>
      </c>
      <c r="E66" s="377">
        <v>9256.26</v>
      </c>
      <c r="F66" s="377">
        <f>'Prize Fund'!H4</f>
        <v>105.85</v>
      </c>
      <c r="G66" s="377">
        <f>Savings!H14</f>
        <v>60125.09</v>
      </c>
      <c r="H66" s="39">
        <f>D66+E66+F66+G66</f>
        <v>74378.429999999993</v>
      </c>
      <c r="I66" s="24"/>
      <c r="J66" s="41">
        <v>63783.899999999994</v>
      </c>
      <c r="K66" s="45"/>
      <c r="L66" s="45"/>
    </row>
    <row r="67" spans="2:22" ht="15.75" thickBot="1">
      <c r="B67" s="36"/>
      <c r="C67" s="12"/>
      <c r="D67" s="65"/>
      <c r="E67" s="65"/>
      <c r="F67" s="65"/>
      <c r="G67" s="65"/>
      <c r="H67" s="23">
        <f>SUM(H65:H66)</f>
        <v>74378.429999999993</v>
      </c>
      <c r="I67" s="24"/>
      <c r="J67" s="356">
        <f>SUM(J65:J66)</f>
        <v>63783.899999999994</v>
      </c>
    </row>
    <row r="68" spans="2:22" ht="15" thickTop="1">
      <c r="B68" s="36"/>
      <c r="C68" s="12"/>
      <c r="D68" s="65"/>
      <c r="E68" s="65"/>
      <c r="F68" s="65"/>
      <c r="G68" s="65"/>
      <c r="H68" s="39"/>
      <c r="I68" s="39"/>
      <c r="J68" s="40"/>
      <c r="M68" s="373"/>
      <c r="N68" s="374"/>
      <c r="O68" s="374"/>
      <c r="P68" s="374"/>
      <c r="Q68" s="374"/>
      <c r="R68" s="374"/>
      <c r="S68" s="374"/>
      <c r="T68" s="375"/>
      <c r="U68" s="376"/>
      <c r="V68" s="376"/>
    </row>
    <row r="69" spans="2:22" ht="15">
      <c r="B69" s="22" t="s">
        <v>53</v>
      </c>
      <c r="C69" s="12"/>
      <c r="D69" s="65"/>
      <c r="E69" s="65"/>
      <c r="F69" s="65"/>
      <c r="G69" s="65"/>
      <c r="H69" s="39"/>
      <c r="I69" s="39"/>
      <c r="J69" s="40"/>
      <c r="M69" s="373"/>
      <c r="N69" s="374"/>
      <c r="O69" s="374"/>
      <c r="P69" s="374"/>
      <c r="Q69" s="374"/>
      <c r="R69" s="374"/>
      <c r="S69" s="374"/>
      <c r="T69" s="375"/>
      <c r="U69" s="376"/>
      <c r="V69" s="376"/>
    </row>
    <row r="70" spans="2:22" ht="14.25">
      <c r="B70" s="36" t="s">
        <v>774</v>
      </c>
      <c r="C70" s="12"/>
      <c r="D70" s="65"/>
      <c r="E70" s="65"/>
      <c r="F70" s="65"/>
      <c r="G70" s="65"/>
      <c r="H70" s="39">
        <f>J72</f>
        <v>63783.900000000052</v>
      </c>
      <c r="I70" s="39"/>
      <c r="J70" s="40">
        <v>59282.11</v>
      </c>
      <c r="M70" s="373"/>
      <c r="N70" s="374"/>
      <c r="O70" s="374"/>
      <c r="P70" s="374"/>
      <c r="Q70" s="374"/>
      <c r="R70" s="374"/>
      <c r="S70" s="374"/>
      <c r="T70" s="375"/>
      <c r="U70" s="376"/>
      <c r="V70" s="376"/>
    </row>
    <row r="71" spans="2:22" ht="14.25">
      <c r="B71" s="36" t="s">
        <v>54</v>
      </c>
      <c r="C71" s="12"/>
      <c r="D71" s="377">
        <f>D55</f>
        <v>2735.6700000000128</v>
      </c>
      <c r="E71" s="377">
        <f t="shared" ref="E71:H71" si="4">E55</f>
        <v>6149</v>
      </c>
      <c r="F71" s="377">
        <f t="shared" si="4"/>
        <v>308</v>
      </c>
      <c r="G71" s="377">
        <f t="shared" si="4"/>
        <v>1401.8599999999985</v>
      </c>
      <c r="H71" s="39">
        <f t="shared" si="4"/>
        <v>10594.530000000013</v>
      </c>
      <c r="I71" s="39"/>
      <c r="J71" s="41">
        <v>4501.7900000000518</v>
      </c>
      <c r="K71" s="45"/>
      <c r="L71" s="45"/>
      <c r="M71" s="373"/>
      <c r="N71" s="374"/>
      <c r="O71" s="374"/>
      <c r="P71" s="374"/>
      <c r="Q71" s="374"/>
      <c r="R71" s="374"/>
      <c r="S71" s="374"/>
      <c r="T71" s="375"/>
      <c r="U71" s="376"/>
      <c r="V71" s="376"/>
    </row>
    <row r="72" spans="2:22" ht="15.75" thickBot="1">
      <c r="B72" s="36"/>
      <c r="C72" s="12"/>
      <c r="D72" s="12"/>
      <c r="E72" s="12"/>
      <c r="F72" s="12"/>
      <c r="G72" s="12"/>
      <c r="H72" s="23">
        <f>SUM(H70:H71)</f>
        <v>74378.430000000066</v>
      </c>
      <c r="I72" s="24"/>
      <c r="J72" s="356">
        <f>SUM(J70:J71)</f>
        <v>63783.900000000052</v>
      </c>
      <c r="M72" s="373"/>
      <c r="N72" s="374"/>
      <c r="O72" s="374"/>
      <c r="P72" s="374"/>
      <c r="Q72" s="374"/>
      <c r="R72" s="374"/>
      <c r="S72" s="374"/>
      <c r="T72" s="375"/>
      <c r="U72" s="376"/>
      <c r="V72" s="376"/>
    </row>
    <row r="73" spans="2:22" ht="15.75" thickTop="1" thickBot="1">
      <c r="B73" s="15"/>
      <c r="C73" s="16"/>
      <c r="D73" s="16"/>
      <c r="E73" s="16"/>
      <c r="F73" s="16"/>
      <c r="G73" s="16"/>
      <c r="H73" s="18"/>
      <c r="I73" s="16"/>
      <c r="J73" s="19"/>
      <c r="M73" s="373"/>
      <c r="N73" s="374"/>
      <c r="O73" s="374"/>
      <c r="P73" s="374"/>
      <c r="Q73" s="374"/>
      <c r="R73" s="374"/>
      <c r="S73" s="374"/>
      <c r="T73" s="375"/>
      <c r="U73" s="376"/>
      <c r="V73" s="376"/>
    </row>
    <row r="74" spans="2:22" ht="14.25">
      <c r="M74" s="373"/>
      <c r="N74" s="374"/>
      <c r="O74" s="374"/>
      <c r="P74" s="374"/>
      <c r="Q74" s="374"/>
      <c r="R74" s="374"/>
      <c r="S74" s="374"/>
      <c r="T74" s="375"/>
      <c r="U74" s="376"/>
      <c r="V74" s="376"/>
    </row>
    <row r="75" spans="2:22" ht="14.25">
      <c r="B75" s="44" t="s">
        <v>55</v>
      </c>
      <c r="M75" s="373"/>
      <c r="N75" s="374"/>
      <c r="O75" s="374"/>
      <c r="P75" s="374"/>
      <c r="Q75" s="374"/>
      <c r="R75" s="374"/>
      <c r="S75" s="374"/>
      <c r="T75" s="375"/>
      <c r="U75" s="376"/>
      <c r="V75" s="376"/>
    </row>
    <row r="76" spans="2:22" ht="14.25">
      <c r="B76" s="44" t="s">
        <v>775</v>
      </c>
      <c r="M76" s="373"/>
      <c r="N76" s="374"/>
      <c r="O76" s="374"/>
      <c r="P76" s="374"/>
      <c r="Q76" s="374"/>
      <c r="R76" s="374"/>
      <c r="S76" s="374"/>
      <c r="T76" s="375"/>
      <c r="U76" s="376"/>
      <c r="V76" s="376"/>
    </row>
    <row r="77" spans="2:22" ht="14.25">
      <c r="M77" s="373"/>
      <c r="N77" s="374"/>
      <c r="O77" s="374"/>
      <c r="P77" s="374"/>
      <c r="Q77" s="374"/>
      <c r="R77" s="374"/>
      <c r="S77" s="374"/>
      <c r="T77" s="375"/>
      <c r="U77" s="376"/>
      <c r="V77" s="376"/>
    </row>
    <row r="78" spans="2:22" ht="14.25">
      <c r="M78" s="373"/>
      <c r="N78" s="374"/>
      <c r="O78" s="374"/>
      <c r="P78" s="374"/>
      <c r="Q78" s="374"/>
      <c r="R78" s="374"/>
      <c r="S78" s="374"/>
      <c r="T78" s="375"/>
      <c r="U78" s="376"/>
      <c r="V78" s="376"/>
    </row>
    <row r="79" spans="2:22" ht="14.25">
      <c r="H79" s="11">
        <f>H72-H67</f>
        <v>0</v>
      </c>
      <c r="M79" s="373"/>
      <c r="N79" s="374"/>
      <c r="O79" s="374"/>
      <c r="P79" s="374"/>
      <c r="Q79" s="374"/>
      <c r="R79" s="374"/>
      <c r="S79" s="374"/>
      <c r="T79" s="375"/>
      <c r="U79" s="376"/>
      <c r="V79" s="376"/>
    </row>
    <row r="80" spans="2:22" ht="15" thickBot="1">
      <c r="M80" s="373"/>
      <c r="N80" s="374"/>
      <c r="O80" s="374"/>
      <c r="P80" s="374"/>
      <c r="Q80" s="374"/>
      <c r="R80" s="374"/>
      <c r="S80" s="374"/>
      <c r="T80" s="375"/>
      <c r="U80" s="376"/>
      <c r="V80" s="376"/>
    </row>
    <row r="81" spans="2:22" ht="14.25">
      <c r="B81" s="64" t="s">
        <v>33</v>
      </c>
      <c r="C81" s="29"/>
      <c r="D81" s="29"/>
      <c r="E81" s="29"/>
      <c r="F81" s="29"/>
      <c r="G81" s="29"/>
      <c r="H81" s="30"/>
      <c r="I81" s="29"/>
      <c r="J81" s="32"/>
      <c r="M81" s="373"/>
      <c r="N81" s="374"/>
      <c r="O81" s="374"/>
      <c r="P81" s="374"/>
      <c r="Q81" s="374"/>
      <c r="R81" s="374"/>
      <c r="S81" s="374"/>
      <c r="T81" s="375"/>
      <c r="U81" s="376"/>
      <c r="V81" s="376"/>
    </row>
    <row r="82" spans="2:22" ht="14.25">
      <c r="B82" s="13"/>
      <c r="H82"/>
      <c r="J82" s="14"/>
      <c r="M82" s="373"/>
      <c r="N82" s="374"/>
      <c r="O82" s="374"/>
      <c r="P82" s="374"/>
      <c r="Q82" s="374"/>
      <c r="R82" s="374"/>
      <c r="S82" s="374"/>
      <c r="T82" s="375"/>
      <c r="U82" s="376"/>
      <c r="V82" s="376"/>
    </row>
    <row r="83" spans="2:22" ht="14.25">
      <c r="B83" s="68" t="s">
        <v>916</v>
      </c>
      <c r="D83" s="394">
        <v>1925.56</v>
      </c>
      <c r="E83" s="394">
        <v>12387.26</v>
      </c>
      <c r="F83" s="394">
        <v>227.85000000000036</v>
      </c>
      <c r="G83" s="341">
        <v>49243.229999999996</v>
      </c>
      <c r="H83" s="66"/>
      <c r="J83" s="14">
        <f>SUM(D83:H83)</f>
        <v>63783.899999999994</v>
      </c>
      <c r="L83" s="11"/>
      <c r="M83" s="373"/>
      <c r="N83" s="374"/>
      <c r="O83" s="374"/>
      <c r="P83" s="374"/>
      <c r="Q83" s="374"/>
      <c r="R83" s="374"/>
      <c r="S83" s="374"/>
      <c r="T83" s="375"/>
      <c r="U83" s="376"/>
      <c r="V83" s="376"/>
    </row>
    <row r="84" spans="2:22" ht="14.25">
      <c r="B84" s="414" t="s">
        <v>915</v>
      </c>
      <c r="D84" s="415">
        <f>+D66</f>
        <v>4891.2299999999996</v>
      </c>
      <c r="E84" s="415">
        <f t="shared" ref="E84:F84" si="5">+E66</f>
        <v>9256.26</v>
      </c>
      <c r="F84" s="415">
        <f t="shared" si="5"/>
        <v>105.85</v>
      </c>
      <c r="G84" s="415">
        <f>+G66</f>
        <v>60125.09</v>
      </c>
      <c r="H84" s="66"/>
      <c r="I84" s="416"/>
      <c r="J84" s="14">
        <f t="shared" ref="J84:J85" si="6">SUM(D84:H84)</f>
        <v>74378.429999999993</v>
      </c>
      <c r="M84" s="373"/>
      <c r="N84" s="374"/>
      <c r="O84" s="374"/>
      <c r="P84" s="374"/>
      <c r="Q84" s="374"/>
      <c r="R84" s="374"/>
      <c r="S84" s="374"/>
      <c r="T84" s="375"/>
      <c r="U84" s="376"/>
      <c r="V84" s="376"/>
    </row>
    <row r="85" spans="2:22" ht="14.25">
      <c r="B85" s="68" t="s">
        <v>776</v>
      </c>
      <c r="D85" s="397">
        <f>'HAC Inc'!V339-'HAC Exp'!AD326</f>
        <v>230</v>
      </c>
      <c r="E85" s="341">
        <f>'HPR Inc'!M25</f>
        <v>-9280</v>
      </c>
      <c r="F85" s="341">
        <f>'Prize Fund'!I142-'Prize Fund'!J142</f>
        <v>-430</v>
      </c>
      <c r="G85" s="341">
        <f>Savings!M14</f>
        <v>9480</v>
      </c>
      <c r="H85" s="66"/>
      <c r="J85" s="14">
        <f t="shared" si="6"/>
        <v>0</v>
      </c>
      <c r="M85" s="373"/>
      <c r="N85" s="374"/>
      <c r="O85" s="374"/>
      <c r="P85" s="374"/>
      <c r="Q85" s="374"/>
      <c r="R85" s="374"/>
      <c r="S85" s="374"/>
      <c r="T85" s="375"/>
      <c r="U85" s="376"/>
      <c r="V85" s="376"/>
    </row>
    <row r="86" spans="2:22" ht="14.25">
      <c r="B86" s="68" t="s">
        <v>1475</v>
      </c>
      <c r="D86" s="341">
        <f>D71</f>
        <v>2735.6700000000128</v>
      </c>
      <c r="E86" s="341">
        <f>E71</f>
        <v>6149</v>
      </c>
      <c r="F86" s="341">
        <f>F71</f>
        <v>308</v>
      </c>
      <c r="G86" s="341">
        <f>G71</f>
        <v>1401.8599999999985</v>
      </c>
      <c r="H86" s="66"/>
      <c r="J86" s="14">
        <f>SUM(D86:H86)</f>
        <v>10594.530000000012</v>
      </c>
      <c r="M86" s="373"/>
      <c r="N86" s="374"/>
      <c r="O86" s="374"/>
      <c r="P86" s="374"/>
      <c r="Q86" s="374"/>
      <c r="R86" s="374"/>
      <c r="S86" s="374"/>
      <c r="T86" s="375"/>
      <c r="U86" s="376"/>
      <c r="V86" s="376"/>
    </row>
    <row r="87" spans="2:22" ht="14.25">
      <c r="B87" s="68" t="s">
        <v>1476</v>
      </c>
      <c r="D87" s="417">
        <f>D83+D85+D86</f>
        <v>4891.2300000000123</v>
      </c>
      <c r="E87" s="341">
        <f>E83+E85+E86</f>
        <v>9256.26</v>
      </c>
      <c r="F87" s="341">
        <f>F83+F85+F86</f>
        <v>105.85000000000036</v>
      </c>
      <c r="G87" s="341">
        <f>G83+G85+G86</f>
        <v>60125.09</v>
      </c>
      <c r="H87" s="486"/>
      <c r="J87" s="14">
        <f>SUM(D87:G87)</f>
        <v>74378.430000000008</v>
      </c>
      <c r="K87" s="43"/>
      <c r="M87" s="373"/>
      <c r="N87" s="374"/>
      <c r="O87" s="374"/>
      <c r="P87" s="374"/>
      <c r="Q87" s="374"/>
      <c r="R87" s="374"/>
      <c r="S87" s="374"/>
      <c r="T87" s="375"/>
      <c r="U87" s="376"/>
      <c r="V87" s="376"/>
    </row>
    <row r="88" spans="2:22" ht="15" thickBot="1">
      <c r="B88" s="15"/>
      <c r="C88" s="16"/>
      <c r="D88" s="16"/>
      <c r="E88" s="16"/>
      <c r="F88" s="16"/>
      <c r="G88" s="16"/>
      <c r="H88" s="16"/>
      <c r="I88" s="16"/>
      <c r="J88" s="19"/>
      <c r="M88" s="373"/>
      <c r="N88" s="374"/>
      <c r="O88" s="374"/>
      <c r="P88" s="374"/>
      <c r="Q88" s="374"/>
      <c r="R88" s="374"/>
      <c r="S88" s="374"/>
      <c r="T88" s="375"/>
      <c r="U88" s="376"/>
      <c r="V88" s="376"/>
    </row>
    <row r="89" spans="2:22" ht="14.25">
      <c r="H89"/>
      <c r="M89" s="373"/>
      <c r="N89" s="374"/>
      <c r="O89" s="374"/>
      <c r="P89" s="374"/>
      <c r="Q89" s="374"/>
      <c r="R89" s="374"/>
      <c r="S89" s="374"/>
      <c r="T89" s="375"/>
      <c r="U89" s="376"/>
      <c r="V89" s="376"/>
    </row>
    <row r="90" spans="2:22" ht="14.25">
      <c r="B90" s="344" t="s">
        <v>777</v>
      </c>
      <c r="C90" s="344" t="s">
        <v>778</v>
      </c>
      <c r="D90" s="416">
        <f>D84-D87</f>
        <v>-1.2732925824820995E-11</v>
      </c>
      <c r="E90" s="416">
        <f>E84-E87</f>
        <v>0</v>
      </c>
      <c r="F90" s="416">
        <f t="shared" ref="F90:G90" si="7">F84-F87</f>
        <v>-3.694822225952521E-13</v>
      </c>
      <c r="G90" s="416">
        <f t="shared" si="7"/>
        <v>0</v>
      </c>
      <c r="H90" s="416"/>
      <c r="M90" s="373"/>
      <c r="N90" s="374"/>
      <c r="O90" s="374"/>
      <c r="P90" s="374"/>
      <c r="Q90" s="374"/>
      <c r="R90" s="374"/>
      <c r="S90" s="374"/>
      <c r="T90" s="375"/>
      <c r="U90" s="376"/>
      <c r="V90" s="376"/>
    </row>
    <row r="91" spans="2:22" ht="14.25">
      <c r="H91"/>
      <c r="M91" s="373"/>
      <c r="N91" s="374"/>
      <c r="O91" s="374"/>
      <c r="P91" s="374"/>
      <c r="Q91" s="374"/>
      <c r="R91" s="374"/>
      <c r="S91" s="374"/>
      <c r="T91" s="375"/>
      <c r="U91" s="376"/>
      <c r="V91" s="376"/>
    </row>
    <row r="92" spans="2:22" ht="14.25">
      <c r="M92" s="373"/>
      <c r="N92" s="374"/>
      <c r="O92" s="374"/>
      <c r="P92" s="374"/>
      <c r="Q92" s="374"/>
      <c r="R92" s="374"/>
      <c r="S92" s="374"/>
      <c r="T92" s="375"/>
      <c r="U92" s="376"/>
      <c r="V92" s="376"/>
    </row>
    <row r="93" spans="2:22" ht="14.25">
      <c r="M93" s="373"/>
      <c r="N93" s="374"/>
      <c r="O93" s="374"/>
      <c r="P93" s="374"/>
      <c r="Q93" s="374"/>
      <c r="R93" s="374"/>
      <c r="S93" s="374"/>
      <c r="T93" s="375"/>
      <c r="U93" s="376"/>
      <c r="V93" s="376"/>
    </row>
    <row r="94" spans="2:22" ht="14.25">
      <c r="M94" s="373"/>
      <c r="N94" s="374"/>
      <c r="O94" s="374"/>
      <c r="P94" s="374"/>
      <c r="Q94" s="374"/>
      <c r="R94" s="374"/>
      <c r="S94" s="374"/>
      <c r="T94" s="375"/>
      <c r="U94" s="376"/>
      <c r="V94" s="376"/>
    </row>
    <row r="95" spans="2:22" ht="14.25">
      <c r="M95" s="373"/>
      <c r="N95" s="374"/>
      <c r="O95" s="374"/>
      <c r="P95" s="374"/>
      <c r="Q95" s="374"/>
      <c r="R95" s="374"/>
      <c r="S95" s="374"/>
      <c r="T95" s="375"/>
      <c r="U95" s="376"/>
      <c r="V95" s="376"/>
    </row>
    <row r="96" spans="2:22" ht="14.25">
      <c r="M96" s="373"/>
      <c r="N96" s="374"/>
      <c r="O96" s="374"/>
      <c r="P96" s="374"/>
      <c r="Q96" s="374"/>
      <c r="R96" s="374"/>
      <c r="S96" s="374"/>
      <c r="T96" s="375"/>
      <c r="U96" s="376"/>
      <c r="V96" s="376"/>
    </row>
    <row r="97" spans="13:22" ht="14.25">
      <c r="M97" s="373"/>
      <c r="N97" s="374"/>
      <c r="O97" s="374"/>
      <c r="P97" s="374"/>
      <c r="Q97" s="374"/>
      <c r="R97" s="374"/>
      <c r="S97" s="374"/>
      <c r="T97" s="375"/>
      <c r="U97" s="376"/>
      <c r="V97" s="376"/>
    </row>
    <row r="98" spans="13:22" ht="14.25">
      <c r="M98" s="373"/>
      <c r="N98" s="374"/>
      <c r="O98" s="374"/>
      <c r="P98" s="374"/>
      <c r="Q98" s="374"/>
      <c r="R98" s="374"/>
      <c r="S98" s="374"/>
      <c r="T98" s="375"/>
      <c r="U98" s="376"/>
      <c r="V98" s="376"/>
    </row>
    <row r="99" spans="13:22" ht="14.25">
      <c r="M99" s="373"/>
      <c r="N99" s="374"/>
      <c r="O99" s="374"/>
      <c r="P99" s="374"/>
      <c r="Q99" s="374"/>
      <c r="R99" s="374"/>
      <c r="S99" s="374"/>
      <c r="T99" s="375"/>
      <c r="U99" s="376"/>
      <c r="V99" s="376"/>
    </row>
    <row r="100" spans="13:22" ht="14.25">
      <c r="M100" s="373"/>
      <c r="N100" s="374"/>
      <c r="O100" s="374"/>
      <c r="P100" s="374"/>
      <c r="Q100" s="374"/>
      <c r="R100" s="374"/>
      <c r="S100" s="374"/>
      <c r="T100" s="375"/>
      <c r="U100" s="376"/>
      <c r="V100" s="376"/>
    </row>
    <row r="101" spans="13:22" ht="14.25">
      <c r="M101" s="373"/>
      <c r="N101" s="374"/>
      <c r="O101" s="374"/>
      <c r="P101" s="374"/>
      <c r="Q101" s="374"/>
      <c r="R101" s="374"/>
      <c r="S101" s="374"/>
      <c r="T101" s="375"/>
      <c r="U101" s="376"/>
      <c r="V101" s="376"/>
    </row>
    <row r="102" spans="13:22" ht="14.25">
      <c r="M102" s="373"/>
      <c r="N102" s="374"/>
      <c r="O102" s="374"/>
      <c r="P102" s="374"/>
      <c r="Q102" s="374"/>
      <c r="R102" s="374"/>
      <c r="S102" s="374"/>
      <c r="T102" s="375"/>
      <c r="U102" s="376"/>
      <c r="V102" s="376"/>
    </row>
    <row r="103" spans="13:22" ht="14.25">
      <c r="M103" s="373"/>
      <c r="N103" s="374"/>
      <c r="O103" s="374"/>
      <c r="P103" s="374"/>
      <c r="Q103" s="374"/>
      <c r="R103" s="374"/>
      <c r="S103" s="374"/>
      <c r="T103" s="375"/>
      <c r="U103" s="376"/>
      <c r="V103" s="376"/>
    </row>
    <row r="104" spans="13:22" ht="14.25">
      <c r="M104" s="373"/>
      <c r="N104" s="374"/>
      <c r="O104" s="374"/>
      <c r="P104" s="374"/>
      <c r="Q104" s="374"/>
      <c r="R104" s="374"/>
      <c r="S104" s="374"/>
      <c r="T104" s="375"/>
      <c r="U104" s="376"/>
      <c r="V104" s="376"/>
    </row>
    <row r="105" spans="13:22" ht="14.25">
      <c r="M105" s="373"/>
      <c r="N105" s="374"/>
      <c r="O105" s="374"/>
      <c r="P105" s="374"/>
      <c r="Q105" s="374"/>
      <c r="R105" s="374"/>
      <c r="S105" s="374"/>
      <c r="T105" s="375"/>
      <c r="U105" s="376"/>
      <c r="V105" s="376"/>
    </row>
    <row r="106" spans="13:22" ht="14.25">
      <c r="M106" s="373"/>
      <c r="N106" s="374"/>
      <c r="O106" s="374"/>
      <c r="P106" s="374"/>
      <c r="Q106" s="374"/>
      <c r="R106" s="374"/>
      <c r="S106" s="374"/>
      <c r="T106" s="375"/>
      <c r="U106" s="376"/>
      <c r="V106" s="376"/>
    </row>
    <row r="107" spans="13:22" ht="14.25">
      <c r="M107" s="373"/>
      <c r="N107" s="374"/>
      <c r="O107" s="374"/>
      <c r="P107" s="374"/>
      <c r="Q107" s="374"/>
      <c r="R107" s="374"/>
      <c r="S107" s="374"/>
      <c r="T107" s="375"/>
      <c r="U107" s="376"/>
      <c r="V107" s="376"/>
    </row>
    <row r="108" spans="13:22" ht="14.25">
      <c r="M108" s="373"/>
      <c r="N108" s="374"/>
      <c r="O108" s="374"/>
      <c r="P108" s="374"/>
      <c r="Q108" s="374"/>
      <c r="R108" s="374"/>
      <c r="S108" s="374"/>
      <c r="T108" s="375"/>
      <c r="U108" s="376"/>
      <c r="V108" s="376"/>
    </row>
    <row r="109" spans="13:22" ht="14.25">
      <c r="M109" s="373"/>
      <c r="N109" s="374"/>
      <c r="O109" s="374"/>
      <c r="P109" s="374"/>
      <c r="Q109" s="374"/>
      <c r="R109" s="374"/>
      <c r="S109" s="374"/>
      <c r="T109" s="375"/>
      <c r="U109" s="376"/>
      <c r="V109" s="376"/>
    </row>
    <row r="110" spans="13:22" ht="14.25">
      <c r="M110" s="373"/>
      <c r="N110" s="374"/>
      <c r="O110" s="374"/>
      <c r="P110" s="374"/>
      <c r="Q110" s="374"/>
      <c r="R110" s="374"/>
      <c r="S110" s="374"/>
      <c r="T110" s="375"/>
      <c r="U110" s="376"/>
      <c r="V110" s="376"/>
    </row>
    <row r="111" spans="13:22" ht="14.25">
      <c r="M111" s="373"/>
      <c r="N111" s="374"/>
      <c r="O111" s="374"/>
      <c r="P111" s="374"/>
      <c r="Q111" s="374"/>
      <c r="R111" s="374"/>
      <c r="S111" s="374"/>
      <c r="T111" s="375"/>
      <c r="U111" s="376"/>
      <c r="V111" s="376"/>
    </row>
    <row r="112" spans="13:22" ht="14.25">
      <c r="M112" s="373"/>
      <c r="N112" s="374"/>
      <c r="O112" s="374"/>
      <c r="P112" s="374"/>
      <c r="Q112" s="374"/>
      <c r="R112" s="374"/>
      <c r="S112" s="374"/>
      <c r="T112" s="375"/>
      <c r="U112" s="376"/>
      <c r="V112" s="376"/>
    </row>
    <row r="113" spans="13:22" ht="14.25">
      <c r="M113" s="373"/>
      <c r="N113" s="374"/>
      <c r="O113" s="374"/>
      <c r="P113" s="374"/>
      <c r="Q113" s="374"/>
      <c r="R113" s="374"/>
      <c r="S113" s="374"/>
      <c r="T113" s="375"/>
      <c r="U113" s="376"/>
      <c r="V113" s="376"/>
    </row>
    <row r="114" spans="13:22" ht="14.25">
      <c r="M114" s="373"/>
      <c r="N114" s="374"/>
      <c r="O114" s="374"/>
      <c r="P114" s="374"/>
      <c r="Q114" s="374"/>
      <c r="R114" s="374"/>
      <c r="S114" s="374"/>
      <c r="T114" s="375"/>
      <c r="U114" s="376"/>
      <c r="V114" s="376"/>
    </row>
    <row r="115" spans="13:22" ht="14.25">
      <c r="M115" s="373"/>
      <c r="N115" s="374"/>
      <c r="O115" s="374"/>
      <c r="P115" s="374"/>
      <c r="Q115" s="374"/>
      <c r="R115" s="374"/>
      <c r="S115" s="374"/>
      <c r="T115" s="375"/>
      <c r="U115" s="376"/>
      <c r="V115" s="376"/>
    </row>
    <row r="116" spans="13:22" ht="14.25">
      <c r="M116" s="373"/>
      <c r="N116" s="374"/>
      <c r="O116" s="374"/>
      <c r="P116" s="374"/>
      <c r="Q116" s="374"/>
      <c r="R116" s="374"/>
      <c r="S116" s="374"/>
      <c r="T116" s="375"/>
      <c r="U116" s="376"/>
      <c r="V116" s="376"/>
    </row>
    <row r="117" spans="13:22" ht="14.25">
      <c r="M117" s="373"/>
      <c r="N117" s="374"/>
      <c r="O117" s="374"/>
      <c r="P117" s="374"/>
      <c r="Q117" s="374"/>
      <c r="R117" s="374"/>
      <c r="S117" s="374"/>
      <c r="T117" s="375"/>
      <c r="U117" s="376"/>
      <c r="V117" s="376"/>
    </row>
    <row r="118" spans="13:22" ht="14.25">
      <c r="M118" s="373"/>
      <c r="N118" s="374"/>
      <c r="O118" s="374"/>
      <c r="P118" s="374"/>
      <c r="Q118" s="374"/>
      <c r="R118" s="374"/>
      <c r="S118" s="374"/>
      <c r="T118" s="375"/>
      <c r="U118" s="376"/>
      <c r="V118" s="376"/>
    </row>
    <row r="119" spans="13:22" ht="14.25">
      <c r="M119" s="373"/>
      <c r="N119" s="374"/>
      <c r="O119" s="374"/>
      <c r="P119" s="374"/>
      <c r="Q119" s="374"/>
      <c r="R119" s="374"/>
      <c r="S119" s="374"/>
      <c r="T119" s="375"/>
      <c r="U119" s="376"/>
      <c r="V119" s="376"/>
    </row>
    <row r="120" spans="13:22" ht="14.25">
      <c r="M120" s="373"/>
      <c r="N120" s="374"/>
      <c r="O120" s="374"/>
      <c r="P120" s="374"/>
      <c r="Q120" s="374"/>
      <c r="R120" s="374"/>
      <c r="S120" s="374"/>
      <c r="T120" s="375"/>
      <c r="U120" s="376"/>
      <c r="V120" s="376"/>
    </row>
    <row r="121" spans="13:22" ht="14.25">
      <c r="M121" s="373"/>
      <c r="N121" s="374"/>
      <c r="O121" s="374"/>
      <c r="P121" s="374"/>
      <c r="Q121" s="374"/>
      <c r="R121" s="374"/>
      <c r="S121" s="374"/>
      <c r="T121" s="375"/>
      <c r="U121" s="376"/>
      <c r="V121" s="376"/>
    </row>
    <row r="122" spans="13:22" ht="14.25">
      <c r="M122" s="373"/>
      <c r="N122" s="374"/>
      <c r="O122" s="374"/>
      <c r="P122" s="374"/>
      <c r="Q122" s="374"/>
      <c r="R122" s="374"/>
      <c r="S122" s="374"/>
      <c r="T122" s="375"/>
      <c r="U122" s="376"/>
      <c r="V122" s="376"/>
    </row>
    <row r="123" spans="13:22" ht="14.25">
      <c r="M123" s="373"/>
      <c r="N123" s="374"/>
      <c r="O123" s="374"/>
      <c r="P123" s="374"/>
      <c r="Q123" s="374"/>
      <c r="R123" s="374"/>
      <c r="S123" s="374"/>
      <c r="T123" s="375"/>
      <c r="U123" s="376"/>
      <c r="V123" s="376"/>
    </row>
    <row r="124" spans="13:22" ht="14.25">
      <c r="M124" s="373"/>
      <c r="N124" s="374"/>
      <c r="O124" s="374"/>
      <c r="P124" s="374"/>
      <c r="Q124" s="374"/>
      <c r="R124" s="374"/>
      <c r="S124" s="374"/>
      <c r="T124" s="375"/>
      <c r="U124" s="376"/>
      <c r="V124" s="376"/>
    </row>
    <row r="125" spans="13:22" ht="14.25">
      <c r="M125" s="373"/>
      <c r="N125" s="374"/>
      <c r="O125" s="374"/>
      <c r="P125" s="374"/>
      <c r="Q125" s="374"/>
      <c r="R125" s="374"/>
      <c r="S125" s="374"/>
      <c r="T125" s="375"/>
      <c r="U125" s="376"/>
      <c r="V125" s="376"/>
    </row>
    <row r="126" spans="13:22" ht="14.25">
      <c r="M126" s="373"/>
      <c r="N126" s="374"/>
      <c r="O126" s="374"/>
      <c r="P126" s="374"/>
      <c r="Q126" s="374"/>
      <c r="R126" s="374"/>
      <c r="S126" s="374"/>
      <c r="T126" s="375"/>
      <c r="U126" s="376"/>
      <c r="V126" s="376"/>
    </row>
    <row r="127" spans="13:22" ht="14.25">
      <c r="M127" s="373"/>
      <c r="N127" s="374"/>
      <c r="O127" s="374"/>
      <c r="P127" s="374"/>
      <c r="Q127" s="374"/>
      <c r="R127" s="374"/>
      <c r="S127" s="374"/>
      <c r="T127" s="375"/>
      <c r="U127" s="376"/>
      <c r="V127" s="376"/>
    </row>
    <row r="128" spans="13:22" ht="14.25">
      <c r="M128" s="373"/>
      <c r="N128" s="374"/>
      <c r="O128" s="374"/>
      <c r="P128" s="374"/>
      <c r="Q128" s="374"/>
      <c r="R128" s="374"/>
      <c r="S128" s="374"/>
      <c r="T128" s="375"/>
      <c r="U128" s="376"/>
      <c r="V128" s="376"/>
    </row>
    <row r="129" spans="13:22" ht="14.25">
      <c r="M129" s="373"/>
      <c r="N129" s="374"/>
      <c r="O129" s="374"/>
      <c r="P129" s="374"/>
      <c r="Q129" s="374"/>
      <c r="R129" s="374"/>
      <c r="S129" s="374"/>
      <c r="T129" s="375"/>
      <c r="U129" s="376"/>
      <c r="V129" s="376"/>
    </row>
    <row r="130" spans="13:22" ht="14.25">
      <c r="M130" s="373"/>
      <c r="N130" s="374"/>
      <c r="O130" s="374"/>
      <c r="P130" s="374"/>
      <c r="Q130" s="374"/>
      <c r="R130" s="374"/>
      <c r="S130" s="374"/>
      <c r="T130" s="375"/>
      <c r="U130" s="376"/>
      <c r="V130" s="376"/>
    </row>
    <row r="131" spans="13:22" ht="14.25">
      <c r="M131" s="373"/>
      <c r="N131" s="374"/>
      <c r="O131" s="374"/>
      <c r="P131" s="374"/>
      <c r="Q131" s="374"/>
      <c r="R131" s="374"/>
      <c r="S131" s="374"/>
      <c r="T131" s="375"/>
      <c r="U131" s="376"/>
      <c r="V131" s="376"/>
    </row>
    <row r="132" spans="13:22" ht="14.25">
      <c r="M132" s="373"/>
      <c r="N132" s="374"/>
      <c r="O132" s="374"/>
      <c r="P132" s="374"/>
      <c r="Q132" s="374"/>
      <c r="R132" s="374"/>
      <c r="S132" s="374"/>
      <c r="T132" s="375"/>
      <c r="U132" s="376"/>
      <c r="V132" s="376"/>
    </row>
    <row r="133" spans="13:22" ht="14.25">
      <c r="M133" s="373"/>
      <c r="N133" s="374"/>
      <c r="O133" s="374"/>
      <c r="P133" s="374"/>
      <c r="Q133" s="374"/>
      <c r="R133" s="374"/>
      <c r="S133" s="374"/>
      <c r="T133" s="375"/>
      <c r="U133" s="376"/>
      <c r="V133" s="376"/>
    </row>
    <row r="134" spans="13:22" ht="14.25">
      <c r="M134" s="373"/>
      <c r="N134" s="374"/>
      <c r="O134" s="374"/>
      <c r="P134" s="374"/>
      <c r="Q134" s="374"/>
      <c r="R134" s="374"/>
      <c r="S134" s="374"/>
      <c r="T134" s="375"/>
      <c r="U134" s="376"/>
      <c r="V134" s="376"/>
    </row>
    <row r="135" spans="13:22" ht="14.25">
      <c r="M135" s="373"/>
      <c r="N135" s="374"/>
      <c r="O135" s="374"/>
      <c r="P135" s="374"/>
      <c r="Q135" s="374"/>
      <c r="R135" s="374"/>
      <c r="S135" s="374"/>
      <c r="T135" s="375"/>
      <c r="U135" s="376"/>
      <c r="V135" s="376"/>
    </row>
    <row r="136" spans="13:22" ht="14.25">
      <c r="M136" s="373"/>
      <c r="N136" s="374"/>
      <c r="O136" s="374"/>
      <c r="P136" s="374"/>
      <c r="Q136" s="374"/>
      <c r="R136" s="374"/>
      <c r="S136" s="374"/>
      <c r="T136" s="375"/>
      <c r="U136" s="376"/>
      <c r="V136" s="376"/>
    </row>
    <row r="137" spans="13:22" ht="14.25">
      <c r="M137" s="373"/>
      <c r="N137" s="374"/>
      <c r="O137" s="374"/>
      <c r="P137" s="374"/>
      <c r="Q137" s="374"/>
      <c r="R137" s="374"/>
      <c r="S137" s="374"/>
      <c r="T137" s="375"/>
      <c r="U137" s="376"/>
      <c r="V137" s="376"/>
    </row>
    <row r="138" spans="13:22" ht="14.25">
      <c r="M138" s="373"/>
      <c r="N138" s="374"/>
      <c r="O138" s="374"/>
      <c r="P138" s="374"/>
      <c r="Q138" s="374"/>
      <c r="R138" s="374"/>
      <c r="S138" s="374"/>
      <c r="T138" s="375"/>
      <c r="U138" s="376"/>
      <c r="V138" s="376"/>
    </row>
    <row r="139" spans="13:22" ht="14.25">
      <c r="M139" s="373"/>
      <c r="N139" s="374"/>
      <c r="O139" s="374"/>
      <c r="P139" s="374"/>
      <c r="Q139" s="374"/>
      <c r="R139" s="374"/>
      <c r="S139" s="374"/>
      <c r="T139" s="375"/>
      <c r="U139" s="376"/>
      <c r="V139" s="376"/>
    </row>
  </sheetData>
  <printOptions gridLines="1"/>
  <pageMargins left="0.25" right="0.25" top="0.75" bottom="0.75" header="0.3" footer="0.3"/>
  <pageSetup paperSize="9" scale="62"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C000"/>
    <pageSetUpPr fitToPage="1"/>
  </sheetPr>
  <dimension ref="B1:Y391"/>
  <sheetViews>
    <sheetView zoomScale="97" zoomScaleNormal="90" workbookViewId="0">
      <pane xSplit="4" ySplit="2" topLeftCell="N3" activePane="bottomRight" state="frozen"/>
      <selection pane="topRight" activeCell="K16" sqref="K16"/>
      <selection pane="bottomLeft" activeCell="K16" sqref="K16"/>
      <selection pane="bottomRight" activeCell="O337" sqref="O337"/>
    </sheetView>
  </sheetViews>
  <sheetFormatPr defaultColWidth="9.140625" defaultRowHeight="12.75"/>
  <cols>
    <col min="1" max="1" width="3.42578125" style="45" customWidth="1"/>
    <col min="2" max="2" width="10.5703125" style="364" customWidth="1"/>
    <col min="3" max="3" width="85.5703125" style="45" customWidth="1"/>
    <col min="4" max="4" width="14.7109375" style="343" customWidth="1"/>
    <col min="5" max="5" width="10.5703125" style="38" bestFit="1" customWidth="1"/>
    <col min="6" max="6" width="14" style="38" bestFit="1" customWidth="1"/>
    <col min="7" max="7" width="16.5703125" style="38" bestFit="1" customWidth="1"/>
    <col min="8" max="8" width="9.5703125" style="38" bestFit="1" customWidth="1"/>
    <col min="9" max="9" width="12.42578125" style="38" bestFit="1" customWidth="1"/>
    <col min="10" max="10" width="9.5703125" style="38" bestFit="1" customWidth="1"/>
    <col min="11" max="11" width="9.28515625" style="38" customWidth="1"/>
    <col min="12" max="12" width="10.85546875" style="38" bestFit="1" customWidth="1"/>
    <col min="13" max="13" width="13" style="38" bestFit="1" customWidth="1"/>
    <col min="14" max="14" width="9.85546875" style="38" bestFit="1" customWidth="1"/>
    <col min="15" max="15" width="10.140625" style="38" bestFit="1" customWidth="1"/>
    <col min="16" max="16" width="15.5703125" style="38" bestFit="1" customWidth="1"/>
    <col min="17" max="17" width="11.42578125" style="38" bestFit="1" customWidth="1"/>
    <col min="18" max="18" width="10.5703125" style="38" customWidth="1"/>
    <col min="19" max="19" width="15.28515625" style="38" customWidth="1"/>
    <col min="20" max="20" width="36.28515625" style="45" bestFit="1" customWidth="1"/>
    <col min="21" max="21" width="49.85546875" style="45" customWidth="1"/>
    <col min="22" max="22" width="13.42578125" style="45" customWidth="1"/>
    <col min="23" max="23" width="14.28515625" style="45" customWidth="1"/>
    <col min="24" max="16384" width="9.140625" style="45"/>
  </cols>
  <sheetData>
    <row r="1" spans="2:25" s="379" customFormat="1">
      <c r="B1" s="388"/>
      <c r="C1" s="45" t="s">
        <v>568</v>
      </c>
      <c r="D1" s="411"/>
      <c r="F1" s="382"/>
      <c r="G1" s="382"/>
      <c r="H1" s="382"/>
      <c r="I1" s="382"/>
      <c r="J1" s="382"/>
    </row>
    <row r="2" spans="2:25" s="379" customFormat="1" ht="31.5" customHeight="1" thickBot="1">
      <c r="B2" s="389" t="s">
        <v>726</v>
      </c>
      <c r="C2" s="392" t="s">
        <v>779</v>
      </c>
      <c r="D2" s="412" t="s">
        <v>650</v>
      </c>
      <c r="E2" s="390" t="s">
        <v>780</v>
      </c>
      <c r="F2" s="390" t="s">
        <v>781</v>
      </c>
      <c r="G2" s="390" t="s">
        <v>754</v>
      </c>
      <c r="H2" s="381" t="s">
        <v>755</v>
      </c>
      <c r="I2" s="390" t="s">
        <v>734</v>
      </c>
      <c r="J2" s="390" t="s">
        <v>25</v>
      </c>
      <c r="K2" s="390" t="s">
        <v>756</v>
      </c>
      <c r="L2" s="390" t="s">
        <v>22</v>
      </c>
      <c r="M2" s="390" t="s">
        <v>738</v>
      </c>
      <c r="N2" s="390" t="s">
        <v>782</v>
      </c>
      <c r="O2" s="390" t="s">
        <v>29</v>
      </c>
      <c r="P2" s="390" t="s">
        <v>783</v>
      </c>
      <c r="Q2" s="390" t="s">
        <v>784</v>
      </c>
      <c r="R2" s="390" t="s">
        <v>31</v>
      </c>
      <c r="S2" s="390" t="s">
        <v>650</v>
      </c>
      <c r="T2" s="391" t="s">
        <v>785</v>
      </c>
      <c r="U2" s="392" t="s">
        <v>748</v>
      </c>
      <c r="V2" s="379" t="s">
        <v>786</v>
      </c>
      <c r="W2" s="379" t="s">
        <v>1394</v>
      </c>
      <c r="X2" s="379" t="s">
        <v>787</v>
      </c>
      <c r="Y2" s="379" t="s">
        <v>1395</v>
      </c>
    </row>
    <row r="3" spans="2:25">
      <c r="B3" s="364">
        <v>45900</v>
      </c>
      <c r="E3" s="38">
        <f>SUMIF('Love Admin'!$A$3:$A$2829,'HAC Inc'!$B3,'Love Admin'!N$3:N$2829)</f>
        <v>0</v>
      </c>
      <c r="F3" s="38">
        <f>SUMIF('Love Admin'!$A$3:$A$2829,'HAC Inc'!$B3,'Love Admin'!O$3:O$2829)</f>
        <v>0</v>
      </c>
      <c r="G3" s="38">
        <f>SUMIF('Love Admin'!$A$3:$A$2829,'HAC Inc'!$B3,'Love Admin'!P$3:P$2829)</f>
        <v>0</v>
      </c>
      <c r="H3" s="38">
        <f>SUMIF('Love Admin'!$A$3:$A$2829,'HAC Inc'!$B3,'Love Admin'!Q$3:Q$2829)</f>
        <v>0</v>
      </c>
      <c r="I3" s="38">
        <f>SUMIF('Love Admin'!$A$3:$A$2829,'HAC Inc'!$B3,'Love Admin'!R$3:R$2829)</f>
        <v>0</v>
      </c>
      <c r="J3" s="38">
        <f>SUMIF('Love Admin'!$A$3:$A$2829,'HAC Inc'!$B3,'Love Admin'!S$3:S$2829)</f>
        <v>0</v>
      </c>
      <c r="K3" s="38">
        <f>SUMIF('Love Admin'!$A$3:$A$2829,'HAC Inc'!$B3,'Love Admin'!T$3:T$2829)</f>
        <v>0</v>
      </c>
      <c r="L3" s="38">
        <f>SUMIF('Love Admin'!$A$3:$A$2829,'HAC Inc'!$B3,'Love Admin'!U$3:U$2829)</f>
        <v>0</v>
      </c>
      <c r="M3" s="38">
        <f>SUMIF('Love Admin'!$A$3:$A$2829,'HAC Inc'!$B3,'Love Admin'!V$3:V$2829)</f>
        <v>0</v>
      </c>
      <c r="N3" s="38">
        <f>SUMIF('Love Admin'!$A$3:$A$2829,'HAC Inc'!$B3,'Love Admin'!W$3:W$2829)</f>
        <v>0</v>
      </c>
      <c r="O3" s="38">
        <f>SUMIF('Love Admin'!$A$3:$A$2829,'HAC Inc'!$B3,'Love Admin'!X$3:X$2829)</f>
        <v>0</v>
      </c>
      <c r="P3" s="38">
        <f>SUMIF('Love Admin'!$A$3:$A$2829,'HAC Inc'!$B3,'Love Admin'!Y$3:Y$2829)</f>
        <v>0</v>
      </c>
      <c r="Q3" s="38">
        <f>SUMIF('Love Admin'!$A$3:$A$2829,'HAC Inc'!$B3,'Love Admin'!Z$3:Z$2829)</f>
        <v>0</v>
      </c>
      <c r="R3" s="38">
        <f>SUMIF('Love Admin'!$A$3:$A$2829,'HAC Inc'!$B3,'Love Admin'!AA$3:AA$2829)</f>
        <v>0</v>
      </c>
    </row>
    <row r="4" spans="2:25">
      <c r="B4" s="5">
        <v>45898</v>
      </c>
      <c r="C4" t="s">
        <v>1126</v>
      </c>
      <c r="D4">
        <v>38.54</v>
      </c>
      <c r="E4" s="38">
        <f>SUMIF('Love Admin'!$A$3:$A$2829,'HAC Inc'!$B4,'Love Admin'!N$3:N$2829)</f>
        <v>0</v>
      </c>
      <c r="F4" s="38">
        <f>SUMIF('Love Admin'!$A$3:$A$2829,'HAC Inc'!$B4,'Love Admin'!O$3:O$2829)</f>
        <v>14.46</v>
      </c>
      <c r="G4" s="38">
        <f>SUMIF('Love Admin'!$A$3:$A$2829,'HAC Inc'!$B4,'Love Admin'!P$3:P$2829)</f>
        <v>18.799999999999997</v>
      </c>
      <c r="H4" s="38">
        <f>SUMIF('Love Admin'!$A$3:$A$2829,'HAC Inc'!$B4,'Love Admin'!Q$3:Q$2829)</f>
        <v>0</v>
      </c>
      <c r="I4" s="38">
        <f>SUMIF('Love Admin'!$A$3:$A$2829,'HAC Inc'!$B4,'Love Admin'!R$3:R$2829)</f>
        <v>0</v>
      </c>
      <c r="J4" s="38">
        <f>SUMIF('Love Admin'!$A$3:$A$2829,'HAC Inc'!$B4,'Love Admin'!S$3:S$2829)</f>
        <v>0</v>
      </c>
      <c r="K4" s="38">
        <f>SUMIF('Love Admin'!$A$3:$A$2829,'HAC Inc'!$B4,'Love Admin'!T$3:T$2829)</f>
        <v>0</v>
      </c>
      <c r="L4" s="38">
        <f>SUMIF('Love Admin'!$A$3:$A$2829,'HAC Inc'!$B4,'Love Admin'!U$3:U$2829)</f>
        <v>5.28</v>
      </c>
      <c r="M4" s="38">
        <f>SUMIF('Love Admin'!$A$3:$A$2829,'HAC Inc'!$B4,'Love Admin'!V$3:V$2829)</f>
        <v>0</v>
      </c>
      <c r="N4" s="38">
        <f>SUMIF('Love Admin'!$A$3:$A$2829,'HAC Inc'!$B4,'Love Admin'!W$3:W$2829)</f>
        <v>0</v>
      </c>
      <c r="O4" s="38">
        <f>SUMIF('Love Admin'!$A$3:$A$2829,'HAC Inc'!$B4,'Love Admin'!X$3:X$2829)</f>
        <v>0</v>
      </c>
      <c r="P4" s="38">
        <f>SUMIF('Love Admin'!$A$3:$A$2829,'HAC Inc'!$B4,'Love Admin'!Y$3:Y$2829)</f>
        <v>0</v>
      </c>
      <c r="Q4" s="38">
        <f>SUMIF('Love Admin'!$A$3:$A$2829,'HAC Inc'!$B4,'Love Admin'!Z$3:Z$2829)</f>
        <v>0</v>
      </c>
      <c r="R4" s="38">
        <f>SUMIF('Love Admin'!$A$3:$A$2829,'HAC Inc'!$B4,'Love Admin'!AA$3:AA$2829)</f>
        <v>0</v>
      </c>
      <c r="S4" s="38">
        <f>SUM(E4:R4)-D4</f>
        <v>0</v>
      </c>
      <c r="T4" s="350">
        <f>D4-S4</f>
        <v>38.54</v>
      </c>
      <c r="W4" s="468"/>
    </row>
    <row r="5" spans="2:25">
      <c r="B5" s="5">
        <v>45897</v>
      </c>
      <c r="C5" t="s">
        <v>204</v>
      </c>
      <c r="D5">
        <v>2639</v>
      </c>
      <c r="O5" s="38">
        <f>D5</f>
        <v>2639</v>
      </c>
      <c r="S5" s="38">
        <f t="shared" ref="S5:S68" si="0">SUM(E5:R5)-D5</f>
        <v>0</v>
      </c>
      <c r="T5" s="350">
        <f t="shared" ref="T5:T68" si="1">D5-S5</f>
        <v>2639</v>
      </c>
      <c r="W5" s="468"/>
    </row>
    <row r="6" spans="2:25">
      <c r="B6" s="5">
        <v>45897</v>
      </c>
      <c r="C6" t="s">
        <v>1127</v>
      </c>
      <c r="D6">
        <v>13.04</v>
      </c>
      <c r="E6" s="38">
        <f>SUMIF('Love Admin'!$A$3:$A$2829,'HAC Inc'!$B6,'Love Admin'!N$3:N$2829)</f>
        <v>0</v>
      </c>
      <c r="F6" s="38">
        <f>SUMIF('Love Admin'!$A$3:$A$2829,'HAC Inc'!$B6,'Love Admin'!O$3:O$2829)</f>
        <v>0</v>
      </c>
      <c r="G6" s="38">
        <f>SUMIF('Love Admin'!$A$3:$A$2829,'HAC Inc'!$B6,'Love Admin'!P$3:P$2829)</f>
        <v>11.28</v>
      </c>
      <c r="H6" s="38">
        <f>SUMIF('Love Admin'!$A$3:$A$2829,'HAC Inc'!$B6,'Love Admin'!Q$3:Q$2829)</f>
        <v>0</v>
      </c>
      <c r="I6" s="38">
        <f>SUMIF('Love Admin'!$A$3:$A$2829,'HAC Inc'!$B6,'Love Admin'!R$3:R$2829)</f>
        <v>0</v>
      </c>
      <c r="J6" s="38">
        <f>SUMIF('Love Admin'!$A$3:$A$2829,'HAC Inc'!$B6,'Love Admin'!S$3:S$2829)</f>
        <v>0</v>
      </c>
      <c r="K6" s="38">
        <f>SUMIF('Love Admin'!$A$3:$A$2829,'HAC Inc'!$B6,'Love Admin'!T$3:T$2829)</f>
        <v>0</v>
      </c>
      <c r="L6" s="38">
        <f>SUMIF('Love Admin'!$A$3:$A$2829,'HAC Inc'!$B6,'Love Admin'!U$3:U$2829)</f>
        <v>1.76</v>
      </c>
      <c r="M6" s="38">
        <f>SUMIF('Love Admin'!$A$3:$A$2829,'HAC Inc'!$B6,'Love Admin'!V$3:V$2829)</f>
        <v>0</v>
      </c>
      <c r="N6" s="38">
        <f>SUMIF('Love Admin'!$A$3:$A$2829,'HAC Inc'!$B6,'Love Admin'!W$3:W$2829)</f>
        <v>0</v>
      </c>
      <c r="O6" s="38">
        <f>SUMIF('Love Admin'!$A$3:$A$2829,'HAC Inc'!$B6,'Love Admin'!X$3:X$2829)</f>
        <v>0</v>
      </c>
      <c r="P6" s="38">
        <f>SUMIF('Love Admin'!$A$3:$A$2829,'HAC Inc'!$B6,'Love Admin'!Y$3:Y$2829)</f>
        <v>0</v>
      </c>
      <c r="Q6" s="38">
        <f>SUMIF('Love Admin'!$A$3:$A$2829,'HAC Inc'!$B6,'Love Admin'!Z$3:Z$2829)</f>
        <v>0</v>
      </c>
      <c r="R6" s="38">
        <f>SUMIF('Love Admin'!$A$3:$A$2829,'HAC Inc'!$B6,'Love Admin'!AA$3:AA$2829)</f>
        <v>0</v>
      </c>
      <c r="S6" s="38">
        <f t="shared" si="0"/>
        <v>0</v>
      </c>
      <c r="T6" s="350">
        <f t="shared" si="1"/>
        <v>13.04</v>
      </c>
      <c r="V6" s="350"/>
      <c r="W6" s="468"/>
    </row>
    <row r="7" spans="2:25">
      <c r="B7" s="5">
        <v>45896</v>
      </c>
      <c r="C7" t="s">
        <v>1128</v>
      </c>
      <c r="D7">
        <v>16.75</v>
      </c>
      <c r="E7" s="38">
        <f>SUMIF('Love Admin'!$A$3:$A$2829,'HAC Inc'!$B7,'Love Admin'!N$3:N$2829)</f>
        <v>0</v>
      </c>
      <c r="F7" s="38">
        <f>SUMIF('Love Admin'!$A$3:$A$2829,'HAC Inc'!$B7,'Love Admin'!O$3:O$2829)</f>
        <v>0</v>
      </c>
      <c r="G7" s="38">
        <f>SUMIF('Love Admin'!$A$3:$A$2829,'HAC Inc'!$B7,'Love Admin'!P$3:P$2829)</f>
        <v>11.39</v>
      </c>
      <c r="H7" s="38">
        <f>SUMIF('Love Admin'!$A$3:$A$2829,'HAC Inc'!$B7,'Love Admin'!Q$3:Q$2829)</f>
        <v>0</v>
      </c>
      <c r="I7" s="38">
        <f>SUMIF('Love Admin'!$A$3:$A$2829,'HAC Inc'!$B7,'Love Admin'!R$3:R$2829)</f>
        <v>0</v>
      </c>
      <c r="J7" s="38">
        <f>SUMIF('Love Admin'!$A$3:$A$2829,'HAC Inc'!$B7,'Love Admin'!S$3:S$2829)</f>
        <v>0</v>
      </c>
      <c r="K7" s="38">
        <f>SUMIF('Love Admin'!$A$3:$A$2829,'HAC Inc'!$B7,'Love Admin'!T$3:T$2829)</f>
        <v>0</v>
      </c>
      <c r="L7" s="38">
        <f>SUMIF('Love Admin'!$A$3:$A$2829,'HAC Inc'!$B7,'Love Admin'!U$3:U$2829)+0.08</f>
        <v>5.36</v>
      </c>
      <c r="M7" s="38">
        <f>SUMIF('Love Admin'!$A$3:$A$2829,'HAC Inc'!$B7,'Love Admin'!V$3:V$2829)</f>
        <v>0</v>
      </c>
      <c r="N7" s="38">
        <f>SUMIF('Love Admin'!$A$3:$A$2829,'HAC Inc'!$B7,'Love Admin'!W$3:W$2829)</f>
        <v>0</v>
      </c>
      <c r="O7" s="38">
        <f>SUMIF('Love Admin'!$A$3:$A$2829,'HAC Inc'!$B7,'Love Admin'!X$3:X$2829)</f>
        <v>0</v>
      </c>
      <c r="P7" s="38">
        <f>SUMIF('Love Admin'!$A$3:$A$2829,'HAC Inc'!$B7,'Love Admin'!Y$3:Y$2829)</f>
        <v>0</v>
      </c>
      <c r="Q7" s="38">
        <f>SUMIF('Love Admin'!$A$3:$A$2829,'HAC Inc'!$B7,'Love Admin'!Z$3:Z$2829)</f>
        <v>0</v>
      </c>
      <c r="R7" s="38">
        <f>SUMIF('Love Admin'!$A$3:$A$2829,'HAC Inc'!$B7,'Love Admin'!AA$3:AA$2829)</f>
        <v>0</v>
      </c>
      <c r="S7" s="38">
        <f t="shared" si="0"/>
        <v>0</v>
      </c>
      <c r="T7" s="350">
        <f t="shared" si="1"/>
        <v>16.75</v>
      </c>
      <c r="W7" s="468"/>
    </row>
    <row r="8" spans="2:25">
      <c r="B8" s="5">
        <v>45891</v>
      </c>
      <c r="C8" t="s">
        <v>1129</v>
      </c>
      <c r="D8">
        <v>38.119999999999997</v>
      </c>
      <c r="E8" s="38">
        <f>SUMIF('Love Admin'!$A$3:$A$2829,'HAC Inc'!$B8,'Love Admin'!N$3:N$2829)</f>
        <v>0</v>
      </c>
      <c r="F8" s="38">
        <f>SUMIF('Love Admin'!$A$3:$A$2829,'HAC Inc'!$B8,'Love Admin'!O$3:O$2829)</f>
        <v>0</v>
      </c>
      <c r="G8" s="38">
        <f>SUMIF('Love Admin'!$A$3:$A$2829,'HAC Inc'!$B8,'Love Admin'!P$3:P$2829)</f>
        <v>38.11999999999999</v>
      </c>
      <c r="H8" s="38">
        <f>SUMIF('Love Admin'!$A$3:$A$2829,'HAC Inc'!$B8,'Love Admin'!Q$3:Q$2829)</f>
        <v>0</v>
      </c>
      <c r="I8" s="38">
        <f>SUMIF('Love Admin'!$A$3:$A$2829,'HAC Inc'!$B8,'Love Admin'!R$3:R$2829)</f>
        <v>0</v>
      </c>
      <c r="J8" s="38">
        <f>SUMIF('Love Admin'!$A$3:$A$2829,'HAC Inc'!$B8,'Love Admin'!S$3:S$2829)</f>
        <v>0</v>
      </c>
      <c r="K8" s="38">
        <f>SUMIF('Love Admin'!$A$3:$A$2829,'HAC Inc'!$B8,'Love Admin'!T$3:T$2829)</f>
        <v>0</v>
      </c>
      <c r="L8" s="38">
        <f>SUMIF('Love Admin'!$A$3:$A$2829,'HAC Inc'!$B8,'Love Admin'!U$3:U$2829)</f>
        <v>0</v>
      </c>
      <c r="M8" s="38">
        <f>SUMIF('Love Admin'!$A$3:$A$2829,'HAC Inc'!$B8,'Love Admin'!V$3:V$2829)</f>
        <v>0</v>
      </c>
      <c r="N8" s="38">
        <f>SUMIF('Love Admin'!$A$3:$A$2829,'HAC Inc'!$B8,'Love Admin'!W$3:W$2829)</f>
        <v>0</v>
      </c>
      <c r="O8" s="38">
        <f>SUMIF('Love Admin'!$A$3:$A$2829,'HAC Inc'!$B8,'Love Admin'!X$3:X$2829)</f>
        <v>0</v>
      </c>
      <c r="P8" s="38">
        <f>SUMIF('Love Admin'!$A$3:$A$2829,'HAC Inc'!$B8,'Love Admin'!Y$3:Y$2829)</f>
        <v>0</v>
      </c>
      <c r="Q8" s="38">
        <f>SUMIF('Love Admin'!$A$3:$A$2829,'HAC Inc'!$B8,'Love Admin'!Z$3:Z$2829)</f>
        <v>0</v>
      </c>
      <c r="R8" s="38">
        <f>SUMIF('Love Admin'!$A$3:$A$2829,'HAC Inc'!$B8,'Love Admin'!AA$3:AA$2829)</f>
        <v>0</v>
      </c>
      <c r="S8" s="38">
        <f t="shared" si="0"/>
        <v>0</v>
      </c>
      <c r="T8" s="350">
        <f t="shared" si="1"/>
        <v>38.119999999999997</v>
      </c>
      <c r="W8" s="468"/>
    </row>
    <row r="9" spans="2:25">
      <c r="B9" s="5">
        <v>45890</v>
      </c>
      <c r="C9" t="s">
        <v>71</v>
      </c>
      <c r="D9">
        <v>2000</v>
      </c>
      <c r="T9" s="350"/>
      <c r="V9" s="350">
        <f>D9</f>
        <v>2000</v>
      </c>
      <c r="W9" s="468"/>
    </row>
    <row r="10" spans="2:25">
      <c r="B10" s="5">
        <v>45890</v>
      </c>
      <c r="C10" t="s">
        <v>71</v>
      </c>
      <c r="D10">
        <v>1000</v>
      </c>
      <c r="T10" s="350"/>
      <c r="V10" s="350">
        <f>D10</f>
        <v>1000</v>
      </c>
      <c r="W10" s="468"/>
    </row>
    <row r="11" spans="2:25">
      <c r="B11" s="5">
        <v>45890</v>
      </c>
      <c r="C11" t="s">
        <v>1130</v>
      </c>
      <c r="D11">
        <v>14.77</v>
      </c>
      <c r="E11" s="38">
        <f>SUMIF('Love Admin'!$A$3:$A$2829,'HAC Inc'!$B11,'Love Admin'!N$3:N$2829)</f>
        <v>0</v>
      </c>
      <c r="F11" s="38">
        <f>SUMIF('Love Admin'!$A$3:$A$2829,'HAC Inc'!$B11,'Love Admin'!O$3:O$2829)</f>
        <v>0</v>
      </c>
      <c r="G11" s="38">
        <f>SUMIF('Love Admin'!$A$3:$A$2829,'HAC Inc'!$B11,'Love Admin'!P$3:P$2829)</f>
        <v>0</v>
      </c>
      <c r="H11" s="38">
        <f>SUMIF('Love Admin'!$A$3:$A$2829,'HAC Inc'!$B11,'Love Admin'!Q$3:Q$2829)</f>
        <v>0</v>
      </c>
      <c r="I11" s="38">
        <f>SUMIF('Love Admin'!$A$3:$A$2829,'HAC Inc'!$B11,'Love Admin'!R$3:R$2829)</f>
        <v>0</v>
      </c>
      <c r="J11" s="38">
        <f>SUMIF('Love Admin'!$A$3:$A$2829,'HAC Inc'!$B11,'Love Admin'!S$3:S$2829)</f>
        <v>0</v>
      </c>
      <c r="K11" s="38">
        <f>SUMIF('Love Admin'!$A$3:$A$2829,'HAC Inc'!$B11,'Love Admin'!T$3:T$2829)</f>
        <v>13.01</v>
      </c>
      <c r="L11" s="38">
        <f>SUMIF('Love Admin'!$A$3:$A$2829,'HAC Inc'!$B11,'Love Admin'!U$3:U$2829)</f>
        <v>1.76</v>
      </c>
      <c r="M11" s="38">
        <f>SUMIF('Love Admin'!$A$3:$A$2829,'HAC Inc'!$B11,'Love Admin'!V$3:V$2829)</f>
        <v>0</v>
      </c>
      <c r="N11" s="38">
        <f>SUMIF('Love Admin'!$A$3:$A$2829,'HAC Inc'!$B11,'Love Admin'!W$3:W$2829)</f>
        <v>0</v>
      </c>
      <c r="O11" s="38">
        <f>SUMIF('Love Admin'!$A$3:$A$2829,'HAC Inc'!$B11,'Love Admin'!X$3:X$2829)</f>
        <v>0</v>
      </c>
      <c r="P11" s="38">
        <f>SUMIF('Love Admin'!$A$3:$A$2829,'HAC Inc'!$B11,'Love Admin'!Y$3:Y$2829)</f>
        <v>0</v>
      </c>
      <c r="Q11" s="38">
        <f>SUMIF('Love Admin'!$A$3:$A$2829,'HAC Inc'!$B11,'Love Admin'!Z$3:Z$2829)</f>
        <v>0</v>
      </c>
      <c r="R11" s="38">
        <f>SUMIF('Love Admin'!$A$3:$A$2829,'HAC Inc'!$B11,'Love Admin'!AA$3:AA$2829)</f>
        <v>0</v>
      </c>
      <c r="S11" s="38">
        <f t="shared" si="0"/>
        <v>0</v>
      </c>
      <c r="T11" s="350">
        <f t="shared" si="1"/>
        <v>14.77</v>
      </c>
      <c r="W11" s="468"/>
    </row>
    <row r="12" spans="2:25">
      <c r="B12" s="5">
        <v>45889</v>
      </c>
      <c r="C12" t="s">
        <v>1131</v>
      </c>
      <c r="D12">
        <v>38.200000000000003</v>
      </c>
      <c r="E12" s="38">
        <f>SUMIF('Love Admin'!$A$3:$A$2829,'HAC Inc'!$B12,'Love Admin'!N$3:N$2829)</f>
        <v>0</v>
      </c>
      <c r="F12" s="38">
        <f>SUMIF('Love Admin'!$A$3:$A$2829,'HAC Inc'!$B12,'Love Admin'!O$3:O$2829)</f>
        <v>28.92</v>
      </c>
      <c r="G12" s="38">
        <f>SUMIF('Love Admin'!$A$3:$A$2829,'HAC Inc'!$B12,'Love Admin'!P$3:P$2829)</f>
        <v>7.52</v>
      </c>
      <c r="H12" s="38">
        <f>SUMIF('Love Admin'!$A$3:$A$2829,'HAC Inc'!$B12,'Love Admin'!Q$3:Q$2829)</f>
        <v>0</v>
      </c>
      <c r="I12" s="38">
        <f>SUMIF('Love Admin'!$A$3:$A$2829,'HAC Inc'!$B12,'Love Admin'!R$3:R$2829)</f>
        <v>0</v>
      </c>
      <c r="J12" s="38">
        <f>SUMIF('Love Admin'!$A$3:$A$2829,'HAC Inc'!$B12,'Love Admin'!S$3:S$2829)</f>
        <v>0</v>
      </c>
      <c r="K12" s="38">
        <f>SUMIF('Love Admin'!$A$3:$A$2829,'HAC Inc'!$B12,'Love Admin'!T$3:T$2829)</f>
        <v>0</v>
      </c>
      <c r="L12" s="38">
        <f>SUMIF('Love Admin'!$A$3:$A$2829,'HAC Inc'!$B12,'Love Admin'!U$3:U$2829)</f>
        <v>1.76</v>
      </c>
      <c r="M12" s="38">
        <f>SUMIF('Love Admin'!$A$3:$A$2829,'HAC Inc'!$B12,'Love Admin'!V$3:V$2829)</f>
        <v>0</v>
      </c>
      <c r="N12" s="38">
        <f>SUMIF('Love Admin'!$A$3:$A$2829,'HAC Inc'!$B12,'Love Admin'!W$3:W$2829)</f>
        <v>0</v>
      </c>
      <c r="O12" s="38">
        <f>SUMIF('Love Admin'!$A$3:$A$2829,'HAC Inc'!$B12,'Love Admin'!X$3:X$2829)</f>
        <v>0</v>
      </c>
      <c r="P12" s="38">
        <f>SUMIF('Love Admin'!$A$3:$A$2829,'HAC Inc'!$B12,'Love Admin'!Y$3:Y$2829)</f>
        <v>0</v>
      </c>
      <c r="Q12" s="38">
        <f>SUMIF('Love Admin'!$A$3:$A$2829,'HAC Inc'!$B12,'Love Admin'!Z$3:Z$2829)</f>
        <v>0</v>
      </c>
      <c r="R12" s="38">
        <f>SUMIF('Love Admin'!$A$3:$A$2829,'HAC Inc'!$B12,'Love Admin'!AA$3:AA$2829)</f>
        <v>0</v>
      </c>
      <c r="S12" s="38">
        <f t="shared" si="0"/>
        <v>0</v>
      </c>
      <c r="T12" s="350">
        <f t="shared" si="1"/>
        <v>38.200000000000003</v>
      </c>
      <c r="W12" s="468"/>
    </row>
    <row r="13" spans="2:25">
      <c r="B13" s="5">
        <v>45888</v>
      </c>
      <c r="C13" t="s">
        <v>1132</v>
      </c>
      <c r="D13">
        <v>8.8000000000000007</v>
      </c>
      <c r="K13" s="38">
        <f>D13</f>
        <v>8.8000000000000007</v>
      </c>
      <c r="S13" s="38">
        <f t="shared" si="0"/>
        <v>0</v>
      </c>
      <c r="T13" s="350">
        <f t="shared" si="1"/>
        <v>8.8000000000000007</v>
      </c>
      <c r="W13" s="468"/>
    </row>
    <row r="14" spans="2:25">
      <c r="B14" s="5">
        <v>45888</v>
      </c>
      <c r="C14" t="s">
        <v>1133</v>
      </c>
      <c r="D14">
        <v>60.87</v>
      </c>
      <c r="E14" s="38">
        <f>SUMIF('Love Admin'!$A$3:$A$2829,'HAC Inc'!$B14,'Love Admin'!N$3:N$2829)</f>
        <v>0</v>
      </c>
      <c r="F14" s="38">
        <f>SUMIF('Love Admin'!$A$3:$A$2829,'HAC Inc'!$B14,'Love Admin'!O$3:O$2829)</f>
        <v>0</v>
      </c>
      <c r="G14" s="38">
        <f>SUMIF('Love Admin'!$A$3:$A$2829,'HAC Inc'!$B14,'Love Admin'!P$3:P$2829)</f>
        <v>57.269999999999975</v>
      </c>
      <c r="H14" s="38">
        <f>SUMIF('Love Admin'!$A$3:$A$2829,'HAC Inc'!$B14,'Love Admin'!Q$3:Q$2829)</f>
        <v>0</v>
      </c>
      <c r="I14" s="38">
        <f>SUMIF('Love Admin'!$A$3:$A$2829,'HAC Inc'!$B14,'Love Admin'!R$3:R$2829)</f>
        <v>0</v>
      </c>
      <c r="J14" s="38">
        <f>SUMIF('Love Admin'!$A$3:$A$2829,'HAC Inc'!$B14,'Love Admin'!S$3:S$2829)</f>
        <v>0</v>
      </c>
      <c r="K14" s="38">
        <f>SUMIF('Love Admin'!$A$3:$A$2829,'HAC Inc'!$B14,'Love Admin'!T$3:T$2829)</f>
        <v>0</v>
      </c>
      <c r="L14" s="38">
        <f>SUMIF('Love Admin'!$A$3:$A$2829,'HAC Inc'!$B14,'Love Admin'!U$3:U$2829)+0.08</f>
        <v>3.6</v>
      </c>
      <c r="M14" s="38">
        <f>SUMIF('Love Admin'!$A$3:$A$2829,'HAC Inc'!$B14,'Love Admin'!V$3:V$2829)</f>
        <v>0</v>
      </c>
      <c r="N14" s="38">
        <f>SUMIF('Love Admin'!$A$3:$A$2829,'HAC Inc'!$B14,'Love Admin'!W$3:W$2829)</f>
        <v>0</v>
      </c>
      <c r="O14" s="38">
        <f>SUMIF('Love Admin'!$A$3:$A$2829,'HAC Inc'!$B14,'Love Admin'!X$3:X$2829)</f>
        <v>0</v>
      </c>
      <c r="P14" s="38">
        <f>SUMIF('Love Admin'!$A$3:$A$2829,'HAC Inc'!$B14,'Love Admin'!Y$3:Y$2829)</f>
        <v>0</v>
      </c>
      <c r="Q14" s="38">
        <f>SUMIF('Love Admin'!$A$3:$A$2829,'HAC Inc'!$B14,'Love Admin'!Z$3:Z$2829)</f>
        <v>0</v>
      </c>
      <c r="R14" s="38">
        <f>SUMIF('Love Admin'!$A$3:$A$2829,'HAC Inc'!$B14,'Love Admin'!AA$3:AA$2829)</f>
        <v>0</v>
      </c>
      <c r="S14" s="38">
        <f t="shared" si="0"/>
        <v>0</v>
      </c>
      <c r="T14" s="350">
        <f t="shared" si="1"/>
        <v>60.87</v>
      </c>
      <c r="W14" s="468"/>
    </row>
    <row r="15" spans="2:25">
      <c r="B15" s="5">
        <v>45887</v>
      </c>
      <c r="C15" t="s">
        <v>1134</v>
      </c>
      <c r="D15">
        <v>16.8</v>
      </c>
      <c r="E15" s="38">
        <f>SUMIF('Love Admin'!$A$3:$A$2829,'HAC Inc'!$B15,'Love Admin'!N$3:N$2829)</f>
        <v>0</v>
      </c>
      <c r="F15" s="38">
        <f>SUMIF('Love Admin'!$A$3:$A$2829,'HAC Inc'!$B15,'Love Admin'!O$3:O$2829)</f>
        <v>0</v>
      </c>
      <c r="G15" s="38">
        <f>SUMIF('Love Admin'!$A$3:$A$2829,'HAC Inc'!$B15,'Love Admin'!P$3:P$2829)</f>
        <v>15.04</v>
      </c>
      <c r="H15" s="38">
        <f>SUMIF('Love Admin'!$A$3:$A$2829,'HAC Inc'!$B15,'Love Admin'!Q$3:Q$2829)</f>
        <v>0</v>
      </c>
      <c r="I15" s="38">
        <f>SUMIF('Love Admin'!$A$3:$A$2829,'HAC Inc'!$B15,'Love Admin'!R$3:R$2829)</f>
        <v>0</v>
      </c>
      <c r="J15" s="38">
        <f>SUMIF('Love Admin'!$A$3:$A$2829,'HAC Inc'!$B15,'Love Admin'!S$3:S$2829)</f>
        <v>0</v>
      </c>
      <c r="K15" s="38">
        <f>SUMIF('Love Admin'!$A$3:$A$2829,'HAC Inc'!$B15,'Love Admin'!T$3:T$2829)</f>
        <v>0</v>
      </c>
      <c r="L15" s="38">
        <f>SUMIF('Love Admin'!$A$3:$A$2829,'HAC Inc'!$B15,'Love Admin'!U$3:U$2829)</f>
        <v>1.76</v>
      </c>
      <c r="M15" s="38">
        <f>SUMIF('Love Admin'!$A$3:$A$2829,'HAC Inc'!$B15,'Love Admin'!V$3:V$2829)</f>
        <v>0</v>
      </c>
      <c r="N15" s="38">
        <f>SUMIF('Love Admin'!$A$3:$A$2829,'HAC Inc'!$B15,'Love Admin'!W$3:W$2829)</f>
        <v>0</v>
      </c>
      <c r="O15" s="38">
        <f>SUMIF('Love Admin'!$A$3:$A$2829,'HAC Inc'!$B15,'Love Admin'!X$3:X$2829)</f>
        <v>0</v>
      </c>
      <c r="P15" s="38">
        <f>SUMIF('Love Admin'!$A$3:$A$2829,'HAC Inc'!$B15,'Love Admin'!Y$3:Y$2829)</f>
        <v>0</v>
      </c>
      <c r="Q15" s="38">
        <f>SUMIF('Love Admin'!$A$3:$A$2829,'HAC Inc'!$B15,'Love Admin'!Z$3:Z$2829)</f>
        <v>0</v>
      </c>
      <c r="R15" s="38">
        <f>SUMIF('Love Admin'!$A$3:$A$2829,'HAC Inc'!$B15,'Love Admin'!AA$3:AA$2829)</f>
        <v>0</v>
      </c>
      <c r="S15" s="38">
        <f t="shared" si="0"/>
        <v>0</v>
      </c>
      <c r="T15" s="350">
        <f t="shared" si="1"/>
        <v>16.8</v>
      </c>
      <c r="V15" s="350"/>
      <c r="W15" s="468"/>
    </row>
    <row r="16" spans="2:25">
      <c r="B16" s="5">
        <v>45884</v>
      </c>
      <c r="C16" t="s">
        <v>1135</v>
      </c>
      <c r="D16">
        <v>81.430000000000007</v>
      </c>
      <c r="E16" s="38">
        <f>SUMIF('Love Admin'!$A$3:$A$2829,'HAC Inc'!$B16,'Love Admin'!N$3:N$2829)</f>
        <v>0</v>
      </c>
      <c r="F16" s="38">
        <f>SUMIF('Love Admin'!$A$3:$A$2829,'HAC Inc'!$B16,'Love Admin'!O$3:O$2829)</f>
        <v>0</v>
      </c>
      <c r="G16" s="38">
        <f>SUMIF('Love Admin'!$A$3:$A$2829,'HAC Inc'!$B16,'Love Admin'!P$3:P$2829)</f>
        <v>75.77</v>
      </c>
      <c r="H16" s="38">
        <f>SUMIF('Love Admin'!$A$3:$A$2829,'HAC Inc'!$B16,'Love Admin'!Q$3:Q$2829)</f>
        <v>0</v>
      </c>
      <c r="I16" s="38">
        <f>SUMIF('Love Admin'!$A$3:$A$2829,'HAC Inc'!$B16,'Love Admin'!R$3:R$2829)</f>
        <v>0</v>
      </c>
      <c r="J16" s="38">
        <f>SUMIF('Love Admin'!$A$3:$A$2829,'HAC Inc'!$B16,'Love Admin'!S$3:S$2829)</f>
        <v>0</v>
      </c>
      <c r="K16" s="38">
        <f>SUMIF('Love Admin'!$A$3:$A$2829,'HAC Inc'!$B16,'Love Admin'!T$3:T$2829)</f>
        <v>0</v>
      </c>
      <c r="L16" s="38">
        <f>SUMIF('Love Admin'!$A$3:$A$2829,'HAC Inc'!$B16,'Love Admin'!U$3:U$2829)+0.14</f>
        <v>5.6599999999999993</v>
      </c>
      <c r="M16" s="38">
        <f>SUMIF('Love Admin'!$A$3:$A$2829,'HAC Inc'!$B16,'Love Admin'!V$3:V$2829)</f>
        <v>0</v>
      </c>
      <c r="N16" s="38">
        <f>SUMIF('Love Admin'!$A$3:$A$2829,'HAC Inc'!$B16,'Love Admin'!W$3:W$2829)</f>
        <v>0</v>
      </c>
      <c r="O16" s="38">
        <f>SUMIF('Love Admin'!$A$3:$A$2829,'HAC Inc'!$B16,'Love Admin'!X$3:X$2829)</f>
        <v>0</v>
      </c>
      <c r="P16" s="38">
        <f>SUMIF('Love Admin'!$A$3:$A$2829,'HAC Inc'!$B16,'Love Admin'!Y$3:Y$2829)</f>
        <v>0</v>
      </c>
      <c r="Q16" s="38">
        <f>SUMIF('Love Admin'!$A$3:$A$2829,'HAC Inc'!$B16,'Love Admin'!Z$3:Z$2829)</f>
        <v>0</v>
      </c>
      <c r="R16" s="38">
        <f>SUMIF('Love Admin'!$A$3:$A$2829,'HAC Inc'!$B16,'Love Admin'!AA$3:AA$2829)</f>
        <v>0</v>
      </c>
      <c r="S16" s="38">
        <f t="shared" si="0"/>
        <v>0</v>
      </c>
      <c r="T16" s="350">
        <f t="shared" si="1"/>
        <v>81.430000000000007</v>
      </c>
      <c r="W16" s="468"/>
    </row>
    <row r="17" spans="2:23">
      <c r="B17" s="5">
        <v>45883</v>
      </c>
      <c r="C17" t="s">
        <v>83</v>
      </c>
      <c r="D17">
        <v>48.08</v>
      </c>
      <c r="N17" s="38">
        <f>D17</f>
        <v>48.08</v>
      </c>
      <c r="S17" s="38">
        <f t="shared" si="0"/>
        <v>0</v>
      </c>
      <c r="T17" s="350">
        <f t="shared" si="1"/>
        <v>48.08</v>
      </c>
      <c r="W17" s="468"/>
    </row>
    <row r="18" spans="2:23">
      <c r="B18" s="5">
        <v>45883</v>
      </c>
      <c r="C18" t="s">
        <v>1136</v>
      </c>
      <c r="D18">
        <v>38.56</v>
      </c>
      <c r="E18" s="38">
        <f>SUMIF('Love Admin'!$A$3:$A$2829,'HAC Inc'!$B18,'Love Admin'!N$3:N$2829)</f>
        <v>0</v>
      </c>
      <c r="F18" s="38">
        <f>SUMIF('Love Admin'!$A$3:$A$2829,'HAC Inc'!$B18,'Love Admin'!O$3:O$2829)</f>
        <v>0</v>
      </c>
      <c r="G18" s="38">
        <f>SUMIF('Love Admin'!$A$3:$A$2829,'HAC Inc'!$B18,'Love Admin'!P$3:P$2829)</f>
        <v>0</v>
      </c>
      <c r="H18" s="38">
        <f>SUMIF('Love Admin'!$A$3:$A$2829,'HAC Inc'!$B18,'Love Admin'!Q$3:Q$2829)</f>
        <v>38.56</v>
      </c>
      <c r="I18" s="38">
        <f>SUMIF('Love Admin'!$A$3:$A$2829,'HAC Inc'!$B18,'Love Admin'!R$3:R$2829)</f>
        <v>0</v>
      </c>
      <c r="J18" s="38">
        <f>SUMIF('Love Admin'!$A$3:$A$2829,'HAC Inc'!$B18,'Love Admin'!S$3:S$2829)</f>
        <v>0</v>
      </c>
      <c r="K18" s="38">
        <f>SUMIF('Love Admin'!$A$3:$A$2829,'HAC Inc'!$B18,'Love Admin'!T$3:T$2829)</f>
        <v>0</v>
      </c>
      <c r="L18" s="38">
        <f>SUMIF('Love Admin'!$A$3:$A$2829,'HAC Inc'!$B18,'Love Admin'!U$3:U$2829)</f>
        <v>0</v>
      </c>
      <c r="M18" s="38">
        <f>SUMIF('Love Admin'!$A$3:$A$2829,'HAC Inc'!$B18,'Love Admin'!V$3:V$2829)</f>
        <v>0</v>
      </c>
      <c r="N18" s="38">
        <f>SUMIF('Love Admin'!$A$3:$A$2829,'HAC Inc'!$B18,'Love Admin'!W$3:W$2829)</f>
        <v>0</v>
      </c>
      <c r="O18" s="38">
        <f>SUMIF('Love Admin'!$A$3:$A$2829,'HAC Inc'!$B18,'Love Admin'!X$3:X$2829)</f>
        <v>0</v>
      </c>
      <c r="P18" s="38">
        <f>SUMIF('Love Admin'!$A$3:$A$2829,'HAC Inc'!$B18,'Love Admin'!Y$3:Y$2829)</f>
        <v>0</v>
      </c>
      <c r="Q18" s="38">
        <f>SUMIF('Love Admin'!$A$3:$A$2829,'HAC Inc'!$B18,'Love Admin'!Z$3:Z$2829)</f>
        <v>0</v>
      </c>
      <c r="R18" s="38">
        <f>SUMIF('Love Admin'!$A$3:$A$2829,'HAC Inc'!$B18,'Love Admin'!AA$3:AA$2829)</f>
        <v>0</v>
      </c>
      <c r="S18" s="38">
        <f t="shared" si="0"/>
        <v>0</v>
      </c>
      <c r="T18" s="350">
        <f t="shared" si="1"/>
        <v>38.56</v>
      </c>
      <c r="W18" s="468"/>
    </row>
    <row r="19" spans="2:23">
      <c r="B19" s="5">
        <v>45882</v>
      </c>
      <c r="C19" t="s">
        <v>1137</v>
      </c>
      <c r="D19">
        <v>11.4</v>
      </c>
      <c r="E19" s="38">
        <f>SUMIF('Love Admin'!$A$3:$A$2829,'HAC Inc'!$B19,'Love Admin'!N$3:N$2829)</f>
        <v>0</v>
      </c>
      <c r="F19" s="38">
        <f>SUMIF('Love Admin'!$A$3:$A$2829,'HAC Inc'!$B19,'Love Admin'!O$3:O$2829)</f>
        <v>0</v>
      </c>
      <c r="G19" s="38">
        <f>SUMIF('Love Admin'!$A$3:$A$2829,'HAC Inc'!$B19,'Love Admin'!P$3:P$2829)</f>
        <v>0</v>
      </c>
      <c r="H19" s="38">
        <f>SUMIF('Love Admin'!$A$3:$A$2829,'HAC Inc'!$B19,'Love Admin'!Q$3:Q$2829)</f>
        <v>9.64</v>
      </c>
      <c r="I19" s="38">
        <f>SUMIF('Love Admin'!$A$3:$A$2829,'HAC Inc'!$B19,'Love Admin'!R$3:R$2829)</f>
        <v>0</v>
      </c>
      <c r="J19" s="38">
        <f>SUMIF('Love Admin'!$A$3:$A$2829,'HAC Inc'!$B19,'Love Admin'!S$3:S$2829)</f>
        <v>0</v>
      </c>
      <c r="K19" s="38">
        <f>SUMIF('Love Admin'!$A$3:$A$2829,'HAC Inc'!$B19,'Love Admin'!T$3:T$2829)</f>
        <v>0</v>
      </c>
      <c r="L19" s="38">
        <f>SUMIF('Love Admin'!$A$3:$A$2829,'HAC Inc'!$B19,'Love Admin'!U$3:U$2829)</f>
        <v>1.76</v>
      </c>
      <c r="M19" s="38">
        <f>SUMIF('Love Admin'!$A$3:$A$2829,'HAC Inc'!$B19,'Love Admin'!V$3:V$2829)</f>
        <v>0</v>
      </c>
      <c r="N19" s="38">
        <f>SUMIF('Love Admin'!$A$3:$A$2829,'HAC Inc'!$B19,'Love Admin'!W$3:W$2829)</f>
        <v>0</v>
      </c>
      <c r="O19" s="38">
        <f>SUMIF('Love Admin'!$A$3:$A$2829,'HAC Inc'!$B19,'Love Admin'!X$3:X$2829)</f>
        <v>0</v>
      </c>
      <c r="P19" s="38">
        <f>SUMIF('Love Admin'!$A$3:$A$2829,'HAC Inc'!$B19,'Love Admin'!Y$3:Y$2829)</f>
        <v>0</v>
      </c>
      <c r="Q19" s="38">
        <f>SUMIF('Love Admin'!$A$3:$A$2829,'HAC Inc'!$B19,'Love Admin'!Z$3:Z$2829)</f>
        <v>0</v>
      </c>
      <c r="R19" s="38">
        <f>SUMIF('Love Admin'!$A$3:$A$2829,'HAC Inc'!$B19,'Love Admin'!AA$3:AA$2829)</f>
        <v>0</v>
      </c>
      <c r="S19" s="38">
        <f t="shared" si="0"/>
        <v>0</v>
      </c>
      <c r="T19" s="350">
        <f t="shared" si="1"/>
        <v>11.4</v>
      </c>
      <c r="W19" s="468"/>
    </row>
    <row r="20" spans="2:23">
      <c r="B20" s="5">
        <v>45881</v>
      </c>
      <c r="C20" t="s">
        <v>1138</v>
      </c>
      <c r="D20">
        <v>67.67</v>
      </c>
      <c r="E20" s="38">
        <f>SUMIF('Love Admin'!$A$3:$A$2829,'HAC Inc'!$B20,'Love Admin'!N$3:N$2829)</f>
        <v>0</v>
      </c>
      <c r="F20" s="38">
        <f>SUMIF('Love Admin'!$A$3:$A$2829,'HAC Inc'!$B20,'Love Admin'!O$3:O$2829)</f>
        <v>0</v>
      </c>
      <c r="G20" s="38">
        <f>SUMIF('Love Admin'!$A$3:$A$2829,'HAC Inc'!$B20,'Love Admin'!P$3:P$2829)</f>
        <v>0</v>
      </c>
      <c r="H20" s="38">
        <f>SUMIF('Love Admin'!$A$3:$A$2829,'HAC Inc'!$B20,'Love Admin'!Q$3:Q$2829)</f>
        <v>30.85</v>
      </c>
      <c r="I20" s="38">
        <f>SUMIF('Love Admin'!$A$3:$A$2829,'HAC Inc'!$B20,'Love Admin'!R$3:R$2829)</f>
        <v>0</v>
      </c>
      <c r="J20" s="38">
        <f>SUMIF('Love Admin'!$A$3:$A$2829,'HAC Inc'!$B20,'Love Admin'!S$3:S$2829)</f>
        <v>0</v>
      </c>
      <c r="K20" s="38">
        <f>SUMIF('Love Admin'!$A$3:$A$2829,'HAC Inc'!$B20,'Love Admin'!T$3:T$2829)</f>
        <v>26.02</v>
      </c>
      <c r="L20" s="38">
        <f>SUMIF('Love Admin'!$A$3:$A$2829,'HAC Inc'!$B20,'Love Admin'!U$3:U$2829)</f>
        <v>10.799999999999999</v>
      </c>
      <c r="M20" s="38">
        <f>SUMIF('Love Admin'!$A$3:$A$2829,'HAC Inc'!$B20,'Love Admin'!V$3:V$2829)</f>
        <v>0</v>
      </c>
      <c r="N20" s="38">
        <f>SUMIF('Love Admin'!$A$3:$A$2829,'HAC Inc'!$B20,'Love Admin'!W$3:W$2829)</f>
        <v>0</v>
      </c>
      <c r="O20" s="38">
        <f>SUMIF('Love Admin'!$A$3:$A$2829,'HAC Inc'!$B20,'Love Admin'!X$3:X$2829)</f>
        <v>0</v>
      </c>
      <c r="P20" s="38">
        <f>SUMIF('Love Admin'!$A$3:$A$2829,'HAC Inc'!$B20,'Love Admin'!Y$3:Y$2829)</f>
        <v>0</v>
      </c>
      <c r="Q20" s="38">
        <f>SUMIF('Love Admin'!$A$3:$A$2829,'HAC Inc'!$B20,'Love Admin'!Z$3:Z$2829)</f>
        <v>0</v>
      </c>
      <c r="R20" s="38">
        <f>SUMIF('Love Admin'!$A$3:$A$2829,'HAC Inc'!$B20,'Love Admin'!AA$3:AA$2829)</f>
        <v>0</v>
      </c>
      <c r="S20" s="38">
        <f t="shared" si="0"/>
        <v>0</v>
      </c>
      <c r="T20" s="350">
        <f t="shared" si="1"/>
        <v>67.67</v>
      </c>
      <c r="W20" s="468"/>
    </row>
    <row r="21" spans="2:23">
      <c r="B21" s="5">
        <v>45880</v>
      </c>
      <c r="C21" t="s">
        <v>1139</v>
      </c>
      <c r="D21">
        <v>28.42</v>
      </c>
      <c r="E21" s="38">
        <f>SUMIF('Love Admin'!$A$3:$A$2829,'HAC Inc'!$B21,'Love Admin'!N$3:N$2829)</f>
        <v>0</v>
      </c>
      <c r="F21" s="38">
        <f>SUMIF('Love Admin'!$A$3:$A$2829,'HAC Inc'!$B21,'Love Admin'!O$3:O$2829)</f>
        <v>0</v>
      </c>
      <c r="G21" s="38">
        <f>SUMIF('Love Admin'!$A$3:$A$2829,'HAC Inc'!$B21,'Love Admin'!P$3:P$2829)</f>
        <v>0</v>
      </c>
      <c r="H21" s="38">
        <f>SUMIF('Love Admin'!$A$3:$A$2829,'HAC Inc'!$B21,'Love Admin'!Q$3:Q$2829)</f>
        <v>23.14</v>
      </c>
      <c r="I21" s="38">
        <f>SUMIF('Love Admin'!$A$3:$A$2829,'HAC Inc'!$B21,'Love Admin'!R$3:R$2829)</f>
        <v>0</v>
      </c>
      <c r="J21" s="38">
        <f>SUMIF('Love Admin'!$A$3:$A$2829,'HAC Inc'!$B21,'Love Admin'!S$3:S$2829)</f>
        <v>0</v>
      </c>
      <c r="K21" s="38">
        <f>SUMIF('Love Admin'!$A$3:$A$2829,'HAC Inc'!$B21,'Love Admin'!T$3:T$2829)</f>
        <v>0</v>
      </c>
      <c r="L21" s="38">
        <f>SUMIF('Love Admin'!$A$3:$A$2829,'HAC Inc'!$B21,'Love Admin'!U$3:U$2829)</f>
        <v>5.28</v>
      </c>
      <c r="M21" s="38">
        <f>SUMIF('Love Admin'!$A$3:$A$2829,'HAC Inc'!$B21,'Love Admin'!V$3:V$2829)</f>
        <v>0</v>
      </c>
      <c r="N21" s="38">
        <f>SUMIF('Love Admin'!$A$3:$A$2829,'HAC Inc'!$B21,'Love Admin'!W$3:W$2829)</f>
        <v>0</v>
      </c>
      <c r="O21" s="38">
        <f>SUMIF('Love Admin'!$A$3:$A$2829,'HAC Inc'!$B21,'Love Admin'!X$3:X$2829)</f>
        <v>0</v>
      </c>
      <c r="P21" s="38">
        <f>SUMIF('Love Admin'!$A$3:$A$2829,'HAC Inc'!$B21,'Love Admin'!Y$3:Y$2829)</f>
        <v>0</v>
      </c>
      <c r="Q21" s="38">
        <f>SUMIF('Love Admin'!$A$3:$A$2829,'HAC Inc'!$B21,'Love Admin'!Z$3:Z$2829)</f>
        <v>0</v>
      </c>
      <c r="R21" s="38">
        <f>SUMIF('Love Admin'!$A$3:$A$2829,'HAC Inc'!$B21,'Love Admin'!AA$3:AA$2829)</f>
        <v>0</v>
      </c>
      <c r="S21" s="38">
        <f t="shared" si="0"/>
        <v>0</v>
      </c>
      <c r="T21" s="350">
        <f t="shared" si="1"/>
        <v>28.42</v>
      </c>
      <c r="W21" s="468"/>
    </row>
    <row r="22" spans="2:23">
      <c r="B22" s="5">
        <v>45877</v>
      </c>
      <c r="C22" t="s">
        <v>1140</v>
      </c>
      <c r="D22">
        <v>19.32</v>
      </c>
      <c r="E22" s="38">
        <f>SUMIF('Love Admin'!$A$3:$A$2829,'HAC Inc'!$B22,'Love Admin'!N$3:N$2829)</f>
        <v>0</v>
      </c>
      <c r="F22" s="38">
        <f>SUMIF('Love Admin'!$A$3:$A$2829,'HAC Inc'!$B22,'Love Admin'!O$3:O$2829)</f>
        <v>0</v>
      </c>
      <c r="G22" s="38">
        <f>SUMIF('Love Admin'!$A$3:$A$2829,'HAC Inc'!$B22,'Love Admin'!P$3:P$2829)</f>
        <v>19.32</v>
      </c>
      <c r="H22" s="38">
        <f>SUMIF('Love Admin'!$A$3:$A$2829,'HAC Inc'!$B22,'Love Admin'!Q$3:Q$2829)</f>
        <v>0</v>
      </c>
      <c r="I22" s="38">
        <f>SUMIF('Love Admin'!$A$3:$A$2829,'HAC Inc'!$B22,'Love Admin'!R$3:R$2829)</f>
        <v>0</v>
      </c>
      <c r="J22" s="38">
        <f>SUMIF('Love Admin'!$A$3:$A$2829,'HAC Inc'!$B22,'Love Admin'!S$3:S$2829)</f>
        <v>0</v>
      </c>
      <c r="K22" s="38">
        <f>SUMIF('Love Admin'!$A$3:$A$2829,'HAC Inc'!$B22,'Love Admin'!T$3:T$2829)</f>
        <v>0</v>
      </c>
      <c r="L22" s="38">
        <f>SUMIF('Love Admin'!$A$3:$A$2829,'HAC Inc'!$B22,'Love Admin'!U$3:U$2829)</f>
        <v>0</v>
      </c>
      <c r="M22" s="38">
        <f>SUMIF('Love Admin'!$A$3:$A$2829,'HAC Inc'!$B22,'Love Admin'!V$3:V$2829)</f>
        <v>0</v>
      </c>
      <c r="N22" s="38">
        <f>SUMIF('Love Admin'!$A$3:$A$2829,'HAC Inc'!$B22,'Love Admin'!W$3:W$2829)</f>
        <v>0</v>
      </c>
      <c r="O22" s="38">
        <f>SUMIF('Love Admin'!$A$3:$A$2829,'HAC Inc'!$B22,'Love Admin'!X$3:X$2829)</f>
        <v>0</v>
      </c>
      <c r="P22" s="38">
        <f>SUMIF('Love Admin'!$A$3:$A$2829,'HAC Inc'!$B22,'Love Admin'!Y$3:Y$2829)</f>
        <v>0</v>
      </c>
      <c r="Q22" s="38">
        <f>SUMIF('Love Admin'!$A$3:$A$2829,'HAC Inc'!$B22,'Love Admin'!Z$3:Z$2829)</f>
        <v>0</v>
      </c>
      <c r="R22" s="38">
        <f>SUMIF('Love Admin'!$A$3:$A$2829,'HAC Inc'!$B22,'Love Admin'!AA$3:AA$2829)</f>
        <v>0</v>
      </c>
      <c r="S22" s="38">
        <f t="shared" si="0"/>
        <v>0</v>
      </c>
      <c r="T22" s="350">
        <f t="shared" si="1"/>
        <v>19.32</v>
      </c>
      <c r="W22" s="468"/>
    </row>
    <row r="23" spans="2:23">
      <c r="B23" s="5">
        <v>45876</v>
      </c>
      <c r="C23" t="s">
        <v>1141</v>
      </c>
      <c r="D23">
        <v>152.32</v>
      </c>
      <c r="E23" s="38">
        <f>SUMIF('Love Admin'!$A$3:$A$2829,'HAC Inc'!$B23,'Love Admin'!N$3:N$2829)</f>
        <v>0</v>
      </c>
      <c r="F23" s="38">
        <f>SUMIF('Love Admin'!$A$3:$A$2829,'HAC Inc'!$B23,'Love Admin'!O$3:O$2829)</f>
        <v>0</v>
      </c>
      <c r="G23" s="38">
        <f>SUMIF('Love Admin'!$A$3:$A$2829,'HAC Inc'!$B23,'Love Admin'!P$3:P$2829)</f>
        <v>0</v>
      </c>
      <c r="H23" s="38">
        <f>SUMIF('Love Admin'!$A$3:$A$2829,'HAC Inc'!$B23,'Love Admin'!Q$3:Q$2829)</f>
        <v>152.32</v>
      </c>
      <c r="I23" s="38">
        <f>SUMIF('Love Admin'!$A$3:$A$2829,'HAC Inc'!$B23,'Love Admin'!R$3:R$2829)</f>
        <v>0</v>
      </c>
      <c r="J23" s="38">
        <f>SUMIF('Love Admin'!$A$3:$A$2829,'HAC Inc'!$B23,'Love Admin'!S$3:S$2829)</f>
        <v>0</v>
      </c>
      <c r="K23" s="38">
        <f>SUMIF('Love Admin'!$A$3:$A$2829,'HAC Inc'!$B23,'Love Admin'!T$3:T$2829)</f>
        <v>0</v>
      </c>
      <c r="L23" s="38">
        <f>SUMIF('Love Admin'!$A$3:$A$2829,'HAC Inc'!$B23,'Love Admin'!U$3:U$2829)</f>
        <v>0</v>
      </c>
      <c r="M23" s="38">
        <f>SUMIF('Love Admin'!$A$3:$A$2829,'HAC Inc'!$B23,'Love Admin'!V$3:V$2829)</f>
        <v>0</v>
      </c>
      <c r="N23" s="38">
        <f>SUMIF('Love Admin'!$A$3:$A$2829,'HAC Inc'!$B23,'Love Admin'!W$3:W$2829)</f>
        <v>0</v>
      </c>
      <c r="O23" s="38">
        <f>SUMIF('Love Admin'!$A$3:$A$2829,'HAC Inc'!$B23,'Love Admin'!X$3:X$2829)</f>
        <v>0</v>
      </c>
      <c r="P23" s="38">
        <f>SUMIF('Love Admin'!$A$3:$A$2829,'HAC Inc'!$B23,'Love Admin'!Y$3:Y$2829)</f>
        <v>0</v>
      </c>
      <c r="Q23" s="38">
        <f>SUMIF('Love Admin'!$A$3:$A$2829,'HAC Inc'!$B23,'Love Admin'!Z$3:Z$2829)</f>
        <v>0</v>
      </c>
      <c r="R23" s="38">
        <f>SUMIF('Love Admin'!$A$3:$A$2829,'HAC Inc'!$B23,'Love Admin'!AA$3:AA$2829)</f>
        <v>0</v>
      </c>
      <c r="S23" s="38">
        <f t="shared" si="0"/>
        <v>0</v>
      </c>
      <c r="T23" s="350">
        <f t="shared" si="1"/>
        <v>152.32</v>
      </c>
      <c r="W23" s="468"/>
    </row>
    <row r="24" spans="2:23">
      <c r="B24" s="5">
        <v>45875</v>
      </c>
      <c r="C24" t="s">
        <v>1142</v>
      </c>
      <c r="D24">
        <v>11.57</v>
      </c>
      <c r="E24" s="38">
        <f>SUMIF('Love Admin'!$A$3:$A$2829,'HAC Inc'!$B24,'Love Admin'!N$3:N$2829)</f>
        <v>0</v>
      </c>
      <c r="F24" s="38">
        <f>SUMIF('Love Admin'!$A$3:$A$2829,'HAC Inc'!$B24,'Love Admin'!O$3:O$2829)</f>
        <v>0</v>
      </c>
      <c r="G24" s="38">
        <f>SUMIF('Love Admin'!$A$3:$A$2829,'HAC Inc'!$B24,'Love Admin'!P$3:P$2829)</f>
        <v>0</v>
      </c>
      <c r="H24" s="38">
        <f>SUMIF('Love Admin'!$A$3:$A$2829,'HAC Inc'!$B24,'Love Admin'!Q$3:Q$2829)</f>
        <v>11.57</v>
      </c>
      <c r="I24" s="38">
        <f>SUMIF('Love Admin'!$A$3:$A$2829,'HAC Inc'!$B24,'Love Admin'!R$3:R$2829)</f>
        <v>0</v>
      </c>
      <c r="J24" s="38">
        <f>SUMIF('Love Admin'!$A$3:$A$2829,'HAC Inc'!$B24,'Love Admin'!S$3:S$2829)</f>
        <v>0</v>
      </c>
      <c r="K24" s="38">
        <f>SUMIF('Love Admin'!$A$3:$A$2829,'HAC Inc'!$B24,'Love Admin'!T$3:T$2829)</f>
        <v>0</v>
      </c>
      <c r="L24" s="38">
        <f>SUMIF('Love Admin'!$A$3:$A$2829,'HAC Inc'!$B24,'Love Admin'!U$3:U$2829)</f>
        <v>0</v>
      </c>
      <c r="M24" s="38">
        <f>SUMIF('Love Admin'!$A$3:$A$2829,'HAC Inc'!$B24,'Love Admin'!V$3:V$2829)</f>
        <v>0</v>
      </c>
      <c r="N24" s="38">
        <f>SUMIF('Love Admin'!$A$3:$A$2829,'HAC Inc'!$B24,'Love Admin'!W$3:W$2829)</f>
        <v>0</v>
      </c>
      <c r="O24" s="38">
        <f>SUMIF('Love Admin'!$A$3:$A$2829,'HAC Inc'!$B24,'Love Admin'!X$3:X$2829)</f>
        <v>0</v>
      </c>
      <c r="P24" s="38">
        <f>SUMIF('Love Admin'!$A$3:$A$2829,'HAC Inc'!$B24,'Love Admin'!Y$3:Y$2829)</f>
        <v>0</v>
      </c>
      <c r="Q24" s="38">
        <f>SUMIF('Love Admin'!$A$3:$A$2829,'HAC Inc'!$B24,'Love Admin'!Z$3:Z$2829)</f>
        <v>0</v>
      </c>
      <c r="R24" s="38">
        <f>SUMIF('Love Admin'!$A$3:$A$2829,'HAC Inc'!$B24,'Love Admin'!AA$3:AA$2829)</f>
        <v>0</v>
      </c>
      <c r="S24" s="38">
        <f t="shared" si="0"/>
        <v>0</v>
      </c>
      <c r="T24" s="350">
        <f t="shared" si="1"/>
        <v>11.57</v>
      </c>
      <c r="W24" s="468"/>
    </row>
    <row r="25" spans="2:23">
      <c r="B25" s="5">
        <v>45874</v>
      </c>
      <c r="C25" t="s">
        <v>1143</v>
      </c>
      <c r="D25">
        <v>144.08000000000001</v>
      </c>
      <c r="E25" s="38">
        <f>SUMIF('Love Admin'!$A$3:$A$2829,'HAC Inc'!$B25,'Love Admin'!N$3:N$2829)</f>
        <v>0</v>
      </c>
      <c r="F25" s="38">
        <f>SUMIF('Love Admin'!$A$3:$A$2829,'HAC Inc'!$B25,'Love Admin'!O$3:O$2829)</f>
        <v>0</v>
      </c>
      <c r="G25" s="38">
        <f>SUMIF('Love Admin'!$A$3:$A$2829,'HAC Inc'!$B25,'Love Admin'!P$3:P$2829)</f>
        <v>0</v>
      </c>
      <c r="H25" s="38">
        <f>SUMIF('Love Admin'!$A$3:$A$2829,'HAC Inc'!$B25,'Love Admin'!Q$3:Q$2829)</f>
        <v>123.4</v>
      </c>
      <c r="I25" s="38">
        <f>SUMIF('Love Admin'!$A$3:$A$2829,'HAC Inc'!$B25,'Love Admin'!R$3:R$2829)</f>
        <v>0</v>
      </c>
      <c r="J25" s="38">
        <f>SUMIF('Love Admin'!$A$3:$A$2829,'HAC Inc'!$B25,'Love Admin'!S$3:S$2829)</f>
        <v>0</v>
      </c>
      <c r="K25" s="38">
        <f>SUMIF('Love Admin'!$A$3:$A$2829,'HAC Inc'!$B25,'Love Admin'!T$3:T$2829)</f>
        <v>0</v>
      </c>
      <c r="L25" s="38">
        <f>SUMIF('Love Admin'!$A$3:$A$2829,'HAC Inc'!$B25,'Love Admin'!U$3:U$2829)</f>
        <v>20.680000000000003</v>
      </c>
      <c r="M25" s="38">
        <f>SUMIF('Love Admin'!$A$3:$A$2829,'HAC Inc'!$B25,'Love Admin'!V$3:V$2829)</f>
        <v>0</v>
      </c>
      <c r="N25" s="38">
        <f>SUMIF('Love Admin'!$A$3:$A$2829,'HAC Inc'!$B25,'Love Admin'!W$3:W$2829)</f>
        <v>0</v>
      </c>
      <c r="O25" s="38">
        <f>SUMIF('Love Admin'!$A$3:$A$2829,'HAC Inc'!$B25,'Love Admin'!X$3:X$2829)</f>
        <v>0</v>
      </c>
      <c r="P25" s="38">
        <f>SUMIF('Love Admin'!$A$3:$A$2829,'HAC Inc'!$B25,'Love Admin'!Y$3:Y$2829)</f>
        <v>0</v>
      </c>
      <c r="Q25" s="38">
        <f>SUMIF('Love Admin'!$A$3:$A$2829,'HAC Inc'!$B25,'Love Admin'!Z$3:Z$2829)</f>
        <v>0</v>
      </c>
      <c r="R25" s="38">
        <f>SUMIF('Love Admin'!$A$3:$A$2829,'HAC Inc'!$B25,'Love Admin'!AA$3:AA$2829)</f>
        <v>0</v>
      </c>
      <c r="S25" s="38">
        <f t="shared" si="0"/>
        <v>0</v>
      </c>
      <c r="T25" s="350">
        <f t="shared" si="1"/>
        <v>144.08000000000001</v>
      </c>
      <c r="W25" s="468"/>
    </row>
    <row r="26" spans="2:23">
      <c r="B26" s="5">
        <v>45873</v>
      </c>
      <c r="C26" t="s">
        <v>1144</v>
      </c>
      <c r="D26">
        <v>115.21</v>
      </c>
      <c r="E26" s="38">
        <f>SUMIF('Love Admin'!$A$3:$A$2829,'HAC Inc'!$B26,'Love Admin'!N$3:N$2829)</f>
        <v>0</v>
      </c>
      <c r="F26" s="38">
        <f>SUMIF('Love Admin'!$A$3:$A$2829,'HAC Inc'!$B26,'Love Admin'!O$3:O$2829)</f>
        <v>0</v>
      </c>
      <c r="G26" s="38">
        <f>SUMIF('Love Admin'!$A$3:$A$2829,'HAC Inc'!$B26,'Love Admin'!P$3:P$2829)</f>
        <v>0</v>
      </c>
      <c r="H26" s="38">
        <f>SUMIF('Love Admin'!$A$3:$A$2829,'HAC Inc'!$B26,'Love Admin'!Q$3:Q$2829)</f>
        <v>102.2</v>
      </c>
      <c r="I26" s="38">
        <f>SUMIF('Love Admin'!$A$3:$A$2829,'HAC Inc'!$B26,'Love Admin'!R$3:R$2829)</f>
        <v>0</v>
      </c>
      <c r="J26" s="38">
        <f>SUMIF('Love Admin'!$A$3:$A$2829,'HAC Inc'!$B26,'Love Admin'!S$3:S$2829)</f>
        <v>0</v>
      </c>
      <c r="K26" s="38">
        <f>SUMIF('Love Admin'!$A$3:$A$2829,'HAC Inc'!$B26,'Love Admin'!T$3:T$2829)</f>
        <v>13.01</v>
      </c>
      <c r="L26" s="38">
        <f>SUMIF('Love Admin'!$A$3:$A$2829,'HAC Inc'!$B26,'Love Admin'!U$3:U$2829)</f>
        <v>0</v>
      </c>
      <c r="M26" s="38">
        <f>SUMIF('Love Admin'!$A$3:$A$2829,'HAC Inc'!$B26,'Love Admin'!V$3:V$2829)</f>
        <v>0</v>
      </c>
      <c r="N26" s="38">
        <f>SUMIF('Love Admin'!$A$3:$A$2829,'HAC Inc'!$B26,'Love Admin'!W$3:W$2829)</f>
        <v>0</v>
      </c>
      <c r="O26" s="38">
        <f>SUMIF('Love Admin'!$A$3:$A$2829,'HAC Inc'!$B26,'Love Admin'!X$3:X$2829)</f>
        <v>0</v>
      </c>
      <c r="P26" s="38">
        <f>SUMIF('Love Admin'!$A$3:$A$2829,'HAC Inc'!$B26,'Love Admin'!Y$3:Y$2829)</f>
        <v>0</v>
      </c>
      <c r="Q26" s="38">
        <f>SUMIF('Love Admin'!$A$3:$A$2829,'HAC Inc'!$B26,'Love Admin'!Z$3:Z$2829)</f>
        <v>0</v>
      </c>
      <c r="R26" s="38">
        <f>SUMIF('Love Admin'!$A$3:$A$2829,'HAC Inc'!$B26,'Love Admin'!AA$3:AA$2829)</f>
        <v>0</v>
      </c>
      <c r="S26" s="38">
        <f t="shared" si="0"/>
        <v>0</v>
      </c>
      <c r="T26" s="350">
        <f t="shared" si="1"/>
        <v>115.21</v>
      </c>
      <c r="W26" s="468"/>
    </row>
    <row r="27" spans="2:23">
      <c r="B27" s="5">
        <v>45870</v>
      </c>
      <c r="C27" t="s">
        <v>1145</v>
      </c>
      <c r="D27">
        <v>73.569999999999993</v>
      </c>
      <c r="E27" s="38">
        <f>SUMIF('Love Admin'!$A$3:$A$2829,'HAC Inc'!$B27,'Love Admin'!N$3:N$2829)</f>
        <v>0</v>
      </c>
      <c r="F27" s="38">
        <f>SUMIF('Love Admin'!$A$3:$A$2829,'HAC Inc'!$B27,'Love Admin'!O$3:O$2829)</f>
        <v>28.92</v>
      </c>
      <c r="G27" s="38">
        <f>SUMIF('Love Admin'!$A$3:$A$2829,'HAC Inc'!$B27,'Love Admin'!P$3:P$2829)</f>
        <v>25.209999999999994</v>
      </c>
      <c r="H27" s="38">
        <f>SUMIF('Love Admin'!$A$3:$A$2829,'HAC Inc'!$B27,'Love Admin'!Q$3:Q$2829)+0.16</f>
        <v>19.440000000000001</v>
      </c>
      <c r="I27" s="38">
        <f>SUMIF('Love Admin'!$A$3:$A$2829,'HAC Inc'!$B27,'Love Admin'!R$3:R$2829)</f>
        <v>0</v>
      </c>
      <c r="J27" s="38">
        <f>SUMIF('Love Admin'!$A$3:$A$2829,'HAC Inc'!$B27,'Love Admin'!S$3:S$2829)</f>
        <v>0</v>
      </c>
      <c r="K27" s="38">
        <f>SUMIF('Love Admin'!$A$3:$A$2829,'HAC Inc'!$B27,'Love Admin'!T$3:T$2829)</f>
        <v>0</v>
      </c>
      <c r="L27" s="38">
        <f>SUMIF('Love Admin'!$A$3:$A$2829,'HAC Inc'!$B27,'Love Admin'!U$3:U$2829)</f>
        <v>0</v>
      </c>
      <c r="M27" s="38">
        <f>SUMIF('Love Admin'!$A$3:$A$2829,'HAC Inc'!$B27,'Love Admin'!V$3:V$2829)</f>
        <v>0</v>
      </c>
      <c r="N27" s="38">
        <f>SUMIF('Love Admin'!$A$3:$A$2829,'HAC Inc'!$B27,'Love Admin'!W$3:W$2829)</f>
        <v>0</v>
      </c>
      <c r="O27" s="38">
        <f>SUMIF('Love Admin'!$A$3:$A$2829,'HAC Inc'!$B27,'Love Admin'!X$3:X$2829)</f>
        <v>0</v>
      </c>
      <c r="P27" s="38">
        <f>SUMIF('Love Admin'!$A$3:$A$2829,'HAC Inc'!$B27,'Love Admin'!Y$3:Y$2829)</f>
        <v>0</v>
      </c>
      <c r="Q27" s="38">
        <f>SUMIF('Love Admin'!$A$3:$A$2829,'HAC Inc'!$B27,'Love Admin'!Z$3:Z$2829)</f>
        <v>0</v>
      </c>
      <c r="R27" s="38">
        <f>SUMIF('Love Admin'!$A$3:$A$2829,'HAC Inc'!$B27,'Love Admin'!AA$3:AA$2829)</f>
        <v>0</v>
      </c>
      <c r="S27" s="38">
        <f t="shared" si="0"/>
        <v>0</v>
      </c>
      <c r="T27" s="350">
        <f t="shared" si="1"/>
        <v>73.569999999999993</v>
      </c>
      <c r="W27" s="468"/>
    </row>
    <row r="28" spans="2:23">
      <c r="B28" s="5">
        <v>45869</v>
      </c>
      <c r="C28" t="s">
        <v>1146</v>
      </c>
      <c r="D28">
        <v>27.66</v>
      </c>
      <c r="E28" s="38">
        <f>SUMIF('Love Admin'!$A$3:$A$2829,'HAC Inc'!$B28,'Love Admin'!N$3:N$2829)</f>
        <v>0</v>
      </c>
      <c r="F28" s="38">
        <f>SUMIF('Love Admin'!$A$3:$A$2829,'HAC Inc'!$B28,'Love Admin'!O$3:O$2829)</f>
        <v>0</v>
      </c>
      <c r="G28" s="38">
        <f>SUMIF('Love Admin'!$A$3:$A$2829,'HAC Inc'!$B28,'Love Admin'!P$3:P$2829)</f>
        <v>2.76</v>
      </c>
      <c r="H28" s="38">
        <f>SUMIF('Love Admin'!$A$3:$A$2829,'HAC Inc'!$B28,'Love Admin'!Q$3:Q$2829)</f>
        <v>23.14</v>
      </c>
      <c r="I28" s="38">
        <f>SUMIF('Love Admin'!$A$3:$A$2829,'HAC Inc'!$B28,'Love Admin'!R$3:R$2829)</f>
        <v>0</v>
      </c>
      <c r="J28" s="38">
        <f>SUMIF('Love Admin'!$A$3:$A$2829,'HAC Inc'!$B28,'Love Admin'!S$3:S$2829)</f>
        <v>0</v>
      </c>
      <c r="K28" s="38">
        <f>SUMIF('Love Admin'!$A$3:$A$2829,'HAC Inc'!$B28,'Love Admin'!T$3:T$2829)</f>
        <v>0</v>
      </c>
      <c r="L28" s="38">
        <f>SUMIF('Love Admin'!$A$3:$A$2829,'HAC Inc'!$B28,'Love Admin'!U$3:U$2829)</f>
        <v>1.76</v>
      </c>
      <c r="M28" s="38">
        <f>SUMIF('Love Admin'!$A$3:$A$2829,'HAC Inc'!$B28,'Love Admin'!V$3:V$2829)</f>
        <v>0</v>
      </c>
      <c r="N28" s="38">
        <f>SUMIF('Love Admin'!$A$3:$A$2829,'HAC Inc'!$B28,'Love Admin'!W$3:W$2829)</f>
        <v>0</v>
      </c>
      <c r="O28" s="38">
        <f>SUMIF('Love Admin'!$A$3:$A$2829,'HAC Inc'!$B28,'Love Admin'!X$3:X$2829)</f>
        <v>0</v>
      </c>
      <c r="P28" s="38">
        <f>SUMIF('Love Admin'!$A$3:$A$2829,'HAC Inc'!$B28,'Love Admin'!Y$3:Y$2829)</f>
        <v>0</v>
      </c>
      <c r="Q28" s="38">
        <f>SUMIF('Love Admin'!$A$3:$A$2829,'HAC Inc'!$B28,'Love Admin'!Z$3:Z$2829)</f>
        <v>0</v>
      </c>
      <c r="R28" s="38">
        <f>SUMIF('Love Admin'!$A$3:$A$2829,'HAC Inc'!$B28,'Love Admin'!AA$3:AA$2829)</f>
        <v>0</v>
      </c>
      <c r="S28" s="38">
        <f t="shared" si="0"/>
        <v>0</v>
      </c>
      <c r="T28" s="350">
        <f t="shared" si="1"/>
        <v>27.66</v>
      </c>
      <c r="W28" s="468"/>
    </row>
    <row r="29" spans="2:23">
      <c r="B29" s="5">
        <v>45868</v>
      </c>
      <c r="C29" t="s">
        <v>1147</v>
      </c>
      <c r="D29">
        <v>70.680000000000007</v>
      </c>
      <c r="E29" s="38">
        <f>SUMIF('Love Admin'!$A$3:$A$2829,'HAC Inc'!$B29,'Love Admin'!N$3:N$2829)</f>
        <v>17.350000000000001</v>
      </c>
      <c r="F29" s="38">
        <f>SUMIF('Love Admin'!$A$3:$A$2829,'HAC Inc'!$B29,'Love Admin'!O$3:O$2829)</f>
        <v>0</v>
      </c>
      <c r="G29" s="38">
        <f>SUMIF('Love Admin'!$A$3:$A$2829,'HAC Inc'!$B29,'Love Admin'!P$3:P$2829)</f>
        <v>0</v>
      </c>
      <c r="H29" s="38">
        <f>SUMIF('Love Admin'!$A$3:$A$2829,'HAC Inc'!$B29,'Love Admin'!Q$3:Q$2829)</f>
        <v>38.56</v>
      </c>
      <c r="I29" s="38">
        <f>SUMIF('Love Admin'!$A$3:$A$2829,'HAC Inc'!$B29,'Love Admin'!R$3:R$2829)</f>
        <v>0</v>
      </c>
      <c r="J29" s="38">
        <f>SUMIF('Love Admin'!$A$3:$A$2829,'HAC Inc'!$B29,'Love Admin'!S$3:S$2829)</f>
        <v>0</v>
      </c>
      <c r="K29" s="38">
        <f>SUMIF('Love Admin'!$A$3:$A$2829,'HAC Inc'!$B29,'Love Admin'!T$3:T$2829)</f>
        <v>13.01</v>
      </c>
      <c r="L29" s="38">
        <f>SUMIF('Love Admin'!$A$3:$A$2829,'HAC Inc'!$B29,'Love Admin'!U$3:U$2829)</f>
        <v>1.76</v>
      </c>
      <c r="M29" s="38">
        <f>SUMIF('Love Admin'!$A$3:$A$2829,'HAC Inc'!$B29,'Love Admin'!V$3:V$2829)</f>
        <v>0</v>
      </c>
      <c r="N29" s="38">
        <f>SUMIF('Love Admin'!$A$3:$A$2829,'HAC Inc'!$B29,'Love Admin'!W$3:W$2829)</f>
        <v>0</v>
      </c>
      <c r="O29" s="38">
        <f>SUMIF('Love Admin'!$A$3:$A$2829,'HAC Inc'!$B29,'Love Admin'!X$3:X$2829)</f>
        <v>0</v>
      </c>
      <c r="P29" s="38">
        <f>SUMIF('Love Admin'!$A$3:$A$2829,'HAC Inc'!$B29,'Love Admin'!Y$3:Y$2829)</f>
        <v>0</v>
      </c>
      <c r="Q29" s="38">
        <f>SUMIF('Love Admin'!$A$3:$A$2829,'HAC Inc'!$B29,'Love Admin'!Z$3:Z$2829)</f>
        <v>0</v>
      </c>
      <c r="R29" s="38">
        <f>SUMIF('Love Admin'!$A$3:$A$2829,'HAC Inc'!$B29,'Love Admin'!AA$3:AA$2829)</f>
        <v>0</v>
      </c>
      <c r="S29" s="38">
        <f t="shared" si="0"/>
        <v>0</v>
      </c>
      <c r="T29" s="350">
        <f t="shared" si="1"/>
        <v>70.680000000000007</v>
      </c>
      <c r="W29" s="468"/>
    </row>
    <row r="30" spans="2:23">
      <c r="B30" s="5">
        <v>45867</v>
      </c>
      <c r="C30" t="s">
        <v>1148</v>
      </c>
      <c r="D30">
        <v>116.29</v>
      </c>
      <c r="E30" s="38">
        <f>SUMIF('Love Admin'!$A$3:$A$2829,'HAC Inc'!$B30,'Love Admin'!N$3:N$2829)</f>
        <v>17.350000000000001</v>
      </c>
      <c r="F30" s="38">
        <f>SUMIF('Love Admin'!$A$3:$A$2829,'HAC Inc'!$B30,'Love Admin'!O$3:O$2829)</f>
        <v>0</v>
      </c>
      <c r="G30" s="38">
        <f>SUMIF('Love Admin'!$A$3:$A$2829,'HAC Inc'!$B30,'Love Admin'!P$3:P$2829)</f>
        <v>0</v>
      </c>
      <c r="H30" s="38">
        <f>SUMIF('Love Admin'!$A$3:$A$2829,'HAC Inc'!$B30,'Love Admin'!Q$3:Q$2829)</f>
        <v>77.12</v>
      </c>
      <c r="I30" s="38">
        <f>SUMIF('Love Admin'!$A$3:$A$2829,'HAC Inc'!$B30,'Love Admin'!R$3:R$2829)</f>
        <v>0</v>
      </c>
      <c r="J30" s="38">
        <f>SUMIF('Love Admin'!$A$3:$A$2829,'HAC Inc'!$B30,'Love Admin'!S$3:S$2829)</f>
        <v>0</v>
      </c>
      <c r="K30" s="38">
        <f>SUMIF('Love Admin'!$A$3:$A$2829,'HAC Inc'!$B30,'Love Admin'!T$3:T$2829)</f>
        <v>13.02</v>
      </c>
      <c r="L30" s="38">
        <f>SUMIF('Love Admin'!$A$3:$A$2829,'HAC Inc'!$B30,'Love Admin'!U$3:U$2829)</f>
        <v>8.8000000000000007</v>
      </c>
      <c r="M30" s="38">
        <f>SUMIF('Love Admin'!$A$3:$A$2829,'HAC Inc'!$B30,'Love Admin'!V$3:V$2829)</f>
        <v>0</v>
      </c>
      <c r="N30" s="38">
        <f>SUMIF('Love Admin'!$A$3:$A$2829,'HAC Inc'!$B30,'Love Admin'!W$3:W$2829)</f>
        <v>0</v>
      </c>
      <c r="O30" s="38">
        <f>SUMIF('Love Admin'!$A$3:$A$2829,'HAC Inc'!$B30,'Love Admin'!X$3:X$2829)</f>
        <v>0</v>
      </c>
      <c r="P30" s="38">
        <f>SUMIF('Love Admin'!$A$3:$A$2829,'HAC Inc'!$B30,'Love Admin'!Y$3:Y$2829)</f>
        <v>0</v>
      </c>
      <c r="Q30" s="38">
        <f>SUMIF('Love Admin'!$A$3:$A$2829,'HAC Inc'!$B30,'Love Admin'!Z$3:Z$2829)</f>
        <v>0</v>
      </c>
      <c r="R30" s="38">
        <f>SUMIF('Love Admin'!$A$3:$A$2829,'HAC Inc'!$B30,'Love Admin'!AA$3:AA$2829)</f>
        <v>0</v>
      </c>
      <c r="S30" s="38">
        <f t="shared" si="0"/>
        <v>0</v>
      </c>
      <c r="T30" s="350">
        <f t="shared" si="1"/>
        <v>116.29</v>
      </c>
      <c r="W30" s="468"/>
    </row>
    <row r="31" spans="2:23">
      <c r="B31" s="5">
        <v>45866</v>
      </c>
      <c r="C31" t="s">
        <v>1149</v>
      </c>
      <c r="D31">
        <v>35.5</v>
      </c>
      <c r="E31" s="38">
        <f>SUMIF('Love Admin'!$A$3:$A$2829,'HAC Inc'!$B31,'Love Admin'!N$3:N$2829)</f>
        <v>0</v>
      </c>
      <c r="F31" s="38">
        <f>SUMIF('Love Admin'!$A$3:$A$2829,'HAC Inc'!$B31,'Love Admin'!O$3:O$2829)</f>
        <v>0</v>
      </c>
      <c r="G31" s="38">
        <f>SUMIF('Love Admin'!$A$3:$A$2829,'HAC Inc'!$B31,'Love Admin'!P$3:P$2829)</f>
        <v>0</v>
      </c>
      <c r="H31" s="38">
        <f>SUMIF('Love Admin'!$A$3:$A$2829,'HAC Inc'!$B31,'Love Admin'!Q$3:Q$2829)</f>
        <v>0</v>
      </c>
      <c r="I31" s="38">
        <f>SUMIF('Love Admin'!$A$3:$A$2829,'HAC Inc'!$B31,'Love Admin'!R$3:R$2829)</f>
        <v>0</v>
      </c>
      <c r="J31" s="38">
        <f>SUMIF('Love Admin'!$A$3:$A$2829,'HAC Inc'!$B31,'Love Admin'!S$3:S$2829)</f>
        <v>0</v>
      </c>
      <c r="K31" s="38">
        <f>SUMIF('Love Admin'!$A$3:$A$2829,'HAC Inc'!$B31,'Love Admin'!T$3:T$2829)</f>
        <v>33.74</v>
      </c>
      <c r="L31" s="38">
        <f>SUMIF('Love Admin'!$A$3:$A$2829,'HAC Inc'!$B31,'Love Admin'!U$3:U$2829)</f>
        <v>1.76</v>
      </c>
      <c r="M31" s="38">
        <f>SUMIF('Love Admin'!$A$3:$A$2829,'HAC Inc'!$B31,'Love Admin'!V$3:V$2829)</f>
        <v>0</v>
      </c>
      <c r="N31" s="38">
        <f>SUMIF('Love Admin'!$A$3:$A$2829,'HAC Inc'!$B31,'Love Admin'!W$3:W$2829)</f>
        <v>0</v>
      </c>
      <c r="O31" s="38">
        <f>SUMIF('Love Admin'!$A$3:$A$2829,'HAC Inc'!$B31,'Love Admin'!X$3:X$2829)</f>
        <v>0</v>
      </c>
      <c r="P31" s="38">
        <f>SUMIF('Love Admin'!$A$3:$A$2829,'HAC Inc'!$B31,'Love Admin'!Y$3:Y$2829)</f>
        <v>0</v>
      </c>
      <c r="Q31" s="38">
        <f>SUMIF('Love Admin'!$A$3:$A$2829,'HAC Inc'!$B31,'Love Admin'!Z$3:Z$2829)</f>
        <v>0</v>
      </c>
      <c r="R31" s="38">
        <f>SUMIF('Love Admin'!$A$3:$A$2829,'HAC Inc'!$B31,'Love Admin'!AA$3:AA$2829)</f>
        <v>0</v>
      </c>
      <c r="S31" s="38">
        <f t="shared" si="0"/>
        <v>0</v>
      </c>
      <c r="T31" s="350">
        <f t="shared" si="1"/>
        <v>35.5</v>
      </c>
      <c r="W31" s="468"/>
    </row>
    <row r="32" spans="2:23">
      <c r="B32" s="5">
        <v>45863</v>
      </c>
      <c r="C32" t="s">
        <v>1150</v>
      </c>
      <c r="D32">
        <v>25.81</v>
      </c>
      <c r="E32" s="38">
        <f>SUMIF('Love Admin'!$A$3:$A$2829,'HAC Inc'!$B32,'Love Admin'!N$3:N$2829)</f>
        <v>0</v>
      </c>
      <c r="F32" s="38">
        <f>SUMIF('Love Admin'!$A$3:$A$2829,'HAC Inc'!$B32,'Love Admin'!O$3:O$2829)</f>
        <v>0</v>
      </c>
      <c r="G32" s="38">
        <f>SUMIF('Love Admin'!$A$3:$A$2829,'HAC Inc'!$B32,'Love Admin'!P$3:P$2829)</f>
        <v>11.04</v>
      </c>
      <c r="H32" s="38">
        <f>SUMIF('Love Admin'!$A$3:$A$2829,'HAC Inc'!$B32,'Love Admin'!Q$3:Q$2829)</f>
        <v>0</v>
      </c>
      <c r="I32" s="38">
        <f>SUMIF('Love Admin'!$A$3:$A$2829,'HAC Inc'!$B32,'Love Admin'!R$3:R$2829)</f>
        <v>0</v>
      </c>
      <c r="J32" s="38">
        <f>SUMIF('Love Admin'!$A$3:$A$2829,'HAC Inc'!$B32,'Love Admin'!S$3:S$2829)</f>
        <v>0</v>
      </c>
      <c r="K32" s="38">
        <f>SUMIF('Love Admin'!$A$3:$A$2829,'HAC Inc'!$B32,'Love Admin'!T$3:T$2829)</f>
        <v>13.01</v>
      </c>
      <c r="L32" s="38">
        <f>SUMIF('Love Admin'!$A$3:$A$2829,'HAC Inc'!$B32,'Love Admin'!U$3:U$2829)</f>
        <v>1.76</v>
      </c>
      <c r="M32" s="38">
        <f>SUMIF('Love Admin'!$A$3:$A$2829,'HAC Inc'!$B32,'Love Admin'!V$3:V$2829)</f>
        <v>0</v>
      </c>
      <c r="N32" s="38">
        <f>SUMIF('Love Admin'!$A$3:$A$2829,'HAC Inc'!$B32,'Love Admin'!W$3:W$2829)</f>
        <v>0</v>
      </c>
      <c r="O32" s="38">
        <f>SUMIF('Love Admin'!$A$3:$A$2829,'HAC Inc'!$B32,'Love Admin'!X$3:X$2829)</f>
        <v>0</v>
      </c>
      <c r="P32" s="38">
        <f>SUMIF('Love Admin'!$A$3:$A$2829,'HAC Inc'!$B32,'Love Admin'!Y$3:Y$2829)</f>
        <v>0</v>
      </c>
      <c r="Q32" s="38">
        <f>SUMIF('Love Admin'!$A$3:$A$2829,'HAC Inc'!$B32,'Love Admin'!Z$3:Z$2829)</f>
        <v>0</v>
      </c>
      <c r="R32" s="38">
        <f>SUMIF('Love Admin'!$A$3:$A$2829,'HAC Inc'!$B32,'Love Admin'!AA$3:AA$2829)</f>
        <v>0</v>
      </c>
      <c r="S32" s="38">
        <f t="shared" si="0"/>
        <v>0</v>
      </c>
      <c r="T32" s="350">
        <f t="shared" si="1"/>
        <v>25.81</v>
      </c>
      <c r="W32" s="468"/>
    </row>
    <row r="33" spans="2:23">
      <c r="B33" s="5">
        <v>45862</v>
      </c>
      <c r="C33" t="s">
        <v>1151</v>
      </c>
      <c r="D33">
        <v>46.45</v>
      </c>
      <c r="E33" s="38">
        <f>SUMIF('Love Admin'!$A$3:$A$2829,'HAC Inc'!$B33,'Love Admin'!N$3:N$2829)</f>
        <v>0</v>
      </c>
      <c r="F33" s="38">
        <f>SUMIF('Love Admin'!$A$3:$A$2829,'HAC Inc'!$B33,'Love Admin'!O$3:O$2829)</f>
        <v>28.92</v>
      </c>
      <c r="G33" s="38">
        <f>SUMIF('Love Admin'!$A$3:$A$2829,'HAC Inc'!$B33,'Love Admin'!P$3:P$2829)</f>
        <v>2.76</v>
      </c>
      <c r="H33" s="38">
        <f>SUMIF('Love Admin'!$A$3:$A$2829,'HAC Inc'!$B33,'Love Admin'!Q$3:Q$2829)</f>
        <v>0</v>
      </c>
      <c r="I33" s="38">
        <f>SUMIF('Love Admin'!$A$3:$A$2829,'HAC Inc'!$B33,'Love Admin'!R$3:R$2829)</f>
        <v>0</v>
      </c>
      <c r="J33" s="38">
        <f>SUMIF('Love Admin'!$A$3:$A$2829,'HAC Inc'!$B33,'Love Admin'!S$3:S$2829)</f>
        <v>0</v>
      </c>
      <c r="K33" s="38">
        <f>SUMIF('Love Admin'!$A$3:$A$2829,'HAC Inc'!$B33,'Love Admin'!T$3:T$2829)</f>
        <v>13.01</v>
      </c>
      <c r="L33" s="38">
        <f>SUMIF('Love Admin'!$A$3:$A$2829,'HAC Inc'!$B33,'Love Admin'!U$3:U$2829)</f>
        <v>1.76</v>
      </c>
      <c r="M33" s="38">
        <f>SUMIF('Love Admin'!$A$3:$A$2829,'HAC Inc'!$B33,'Love Admin'!V$3:V$2829)</f>
        <v>0</v>
      </c>
      <c r="N33" s="38">
        <f>SUMIF('Love Admin'!$A$3:$A$2829,'HAC Inc'!$B33,'Love Admin'!W$3:W$2829)</f>
        <v>0</v>
      </c>
      <c r="O33" s="38">
        <f>SUMIF('Love Admin'!$A$3:$A$2829,'HAC Inc'!$B33,'Love Admin'!X$3:X$2829)</f>
        <v>0</v>
      </c>
      <c r="P33" s="38">
        <f>SUMIF('Love Admin'!$A$3:$A$2829,'HAC Inc'!$B33,'Love Admin'!Y$3:Y$2829)</f>
        <v>0</v>
      </c>
      <c r="Q33" s="38">
        <f>SUMIF('Love Admin'!$A$3:$A$2829,'HAC Inc'!$B33,'Love Admin'!Z$3:Z$2829)</f>
        <v>0</v>
      </c>
      <c r="R33" s="38">
        <f>SUMIF('Love Admin'!$A$3:$A$2829,'HAC Inc'!$B33,'Love Admin'!AA$3:AA$2829)</f>
        <v>0</v>
      </c>
      <c r="S33" s="38">
        <f t="shared" si="0"/>
        <v>0</v>
      </c>
      <c r="T33" s="350">
        <f t="shared" si="1"/>
        <v>46.45</v>
      </c>
      <c r="W33" s="468"/>
    </row>
    <row r="34" spans="2:23">
      <c r="B34" s="5">
        <v>45861</v>
      </c>
      <c r="C34" t="s">
        <v>1152</v>
      </c>
      <c r="D34">
        <v>9.64</v>
      </c>
      <c r="E34" s="38">
        <f>SUMIF('Love Admin'!$A$3:$A$2829,'HAC Inc'!$B34,'Love Admin'!N$3:N$2829)</f>
        <v>0</v>
      </c>
      <c r="F34" s="38">
        <f>SUMIF('Love Admin'!$A$3:$A$2829,'HAC Inc'!$B34,'Love Admin'!O$3:O$2829)</f>
        <v>0</v>
      </c>
      <c r="G34" s="38">
        <f>SUMIF('Love Admin'!$A$3:$A$2829,'HAC Inc'!$B34,'Love Admin'!P$3:P$2829)</f>
        <v>0</v>
      </c>
      <c r="H34" s="38">
        <f>SUMIF('Love Admin'!$A$3:$A$2829,'HAC Inc'!$B34,'Love Admin'!Q$3:Q$2829)</f>
        <v>9.64</v>
      </c>
      <c r="I34" s="38">
        <f>SUMIF('Love Admin'!$A$3:$A$2829,'HAC Inc'!$B34,'Love Admin'!R$3:R$2829)</f>
        <v>0</v>
      </c>
      <c r="J34" s="38">
        <f>SUMIF('Love Admin'!$A$3:$A$2829,'HAC Inc'!$B34,'Love Admin'!S$3:S$2829)</f>
        <v>0</v>
      </c>
      <c r="K34" s="38">
        <f>SUMIF('Love Admin'!$A$3:$A$2829,'HAC Inc'!$B34,'Love Admin'!T$3:T$2829)</f>
        <v>0</v>
      </c>
      <c r="L34" s="38">
        <f>SUMIF('Love Admin'!$A$3:$A$2829,'HAC Inc'!$B34,'Love Admin'!U$3:U$2829)</f>
        <v>0</v>
      </c>
      <c r="M34" s="38">
        <f>SUMIF('Love Admin'!$A$3:$A$2829,'HAC Inc'!$B34,'Love Admin'!V$3:V$2829)</f>
        <v>0</v>
      </c>
      <c r="N34" s="38">
        <f>SUMIF('Love Admin'!$A$3:$A$2829,'HAC Inc'!$B34,'Love Admin'!W$3:W$2829)</f>
        <v>0</v>
      </c>
      <c r="O34" s="38">
        <f>SUMIF('Love Admin'!$A$3:$A$2829,'HAC Inc'!$B34,'Love Admin'!X$3:X$2829)</f>
        <v>0</v>
      </c>
      <c r="P34" s="38">
        <f>SUMIF('Love Admin'!$A$3:$A$2829,'HAC Inc'!$B34,'Love Admin'!Y$3:Y$2829)</f>
        <v>0</v>
      </c>
      <c r="Q34" s="38">
        <f>SUMIF('Love Admin'!$A$3:$A$2829,'HAC Inc'!$B34,'Love Admin'!Z$3:Z$2829)</f>
        <v>0</v>
      </c>
      <c r="R34" s="38">
        <f>SUMIF('Love Admin'!$A$3:$A$2829,'HAC Inc'!$B34,'Love Admin'!AA$3:AA$2829)</f>
        <v>0</v>
      </c>
      <c r="S34" s="38">
        <f t="shared" si="0"/>
        <v>0</v>
      </c>
      <c r="T34" s="350">
        <f t="shared" si="1"/>
        <v>9.64</v>
      </c>
      <c r="W34" s="468"/>
    </row>
    <row r="35" spans="2:23">
      <c r="B35" s="5">
        <v>45860</v>
      </c>
      <c r="C35" t="s">
        <v>1153</v>
      </c>
      <c r="D35">
        <v>117.14</v>
      </c>
      <c r="E35" s="38">
        <f>SUMIF('Love Admin'!$A$3:$A$2829,'HAC Inc'!$B35,'Love Admin'!N$3:N$2829)</f>
        <v>0</v>
      </c>
      <c r="F35" s="38">
        <f>SUMIF('Love Admin'!$A$3:$A$2829,'HAC Inc'!$B35,'Love Admin'!O$3:O$2829)</f>
        <v>57.84</v>
      </c>
      <c r="G35" s="38">
        <f>SUMIF('Love Admin'!$A$3:$A$2829,'HAC Inc'!$B35,'Love Admin'!P$3:P$2829)</f>
        <v>2.76</v>
      </c>
      <c r="H35" s="38">
        <f>SUMIF('Love Admin'!$A$3:$A$2829,'HAC Inc'!$B35,'Love Admin'!Q$3:Q$2829)</f>
        <v>23.14</v>
      </c>
      <c r="I35" s="38">
        <f>SUMIF('Love Admin'!$A$3:$A$2829,'HAC Inc'!$B35,'Love Admin'!R$3:R$2829)</f>
        <v>0</v>
      </c>
      <c r="J35" s="38">
        <f>SUMIF('Love Admin'!$A$3:$A$2829,'HAC Inc'!$B35,'Love Admin'!S$3:S$2829)</f>
        <v>0</v>
      </c>
      <c r="K35" s="38">
        <f>SUMIF('Love Admin'!$A$3:$A$2829,'HAC Inc'!$B35,'Love Admin'!T$3:T$2829)</f>
        <v>29.880000000000003</v>
      </c>
      <c r="L35" s="38">
        <f>SUMIF('Love Admin'!$A$3:$A$2829,'HAC Inc'!$B35,'Love Admin'!U$3:U$2829)</f>
        <v>3.52</v>
      </c>
      <c r="M35" s="38">
        <f>SUMIF('Love Admin'!$A$3:$A$2829,'HAC Inc'!$B35,'Love Admin'!V$3:V$2829)</f>
        <v>0</v>
      </c>
      <c r="N35" s="38">
        <f>SUMIF('Love Admin'!$A$3:$A$2829,'HAC Inc'!$B35,'Love Admin'!W$3:W$2829)</f>
        <v>0</v>
      </c>
      <c r="O35" s="38">
        <f>SUMIF('Love Admin'!$A$3:$A$2829,'HAC Inc'!$B35,'Love Admin'!X$3:X$2829)</f>
        <v>0</v>
      </c>
      <c r="P35" s="38">
        <f>SUMIF('Love Admin'!$A$3:$A$2829,'HAC Inc'!$B35,'Love Admin'!Y$3:Y$2829)</f>
        <v>0</v>
      </c>
      <c r="Q35" s="38">
        <f>SUMIF('Love Admin'!$A$3:$A$2829,'HAC Inc'!$B35,'Love Admin'!Z$3:Z$2829)</f>
        <v>0</v>
      </c>
      <c r="R35" s="38">
        <f>SUMIF('Love Admin'!$A$3:$A$2829,'HAC Inc'!$B35,'Love Admin'!AA$3:AA$2829)</f>
        <v>0</v>
      </c>
      <c r="S35" s="38">
        <f t="shared" si="0"/>
        <v>0</v>
      </c>
      <c r="T35" s="350">
        <f t="shared" si="1"/>
        <v>117.14</v>
      </c>
      <c r="W35" s="468"/>
    </row>
    <row r="36" spans="2:23">
      <c r="B36" s="5">
        <v>45859</v>
      </c>
      <c r="C36" t="s">
        <v>1154</v>
      </c>
      <c r="D36">
        <v>1000</v>
      </c>
      <c r="O36" s="38">
        <f>D36</f>
        <v>1000</v>
      </c>
      <c r="S36" s="38">
        <f t="shared" si="0"/>
        <v>0</v>
      </c>
      <c r="T36" s="350">
        <f t="shared" si="1"/>
        <v>1000</v>
      </c>
      <c r="W36" s="468"/>
    </row>
    <row r="37" spans="2:23">
      <c r="B37" s="5">
        <v>45859</v>
      </c>
      <c r="C37" t="s">
        <v>1155</v>
      </c>
      <c r="D37">
        <v>34.68</v>
      </c>
      <c r="E37" s="38">
        <f>SUMIF('Love Admin'!$A$3:$A$2829,'HAC Inc'!$B37,'Love Admin'!N$3:N$2829)</f>
        <v>0</v>
      </c>
      <c r="F37" s="38">
        <f>SUMIF('Love Admin'!$A$3:$A$2829,'HAC Inc'!$B37,'Love Admin'!O$3:O$2829)</f>
        <v>28.92</v>
      </c>
      <c r="G37" s="38">
        <f>SUMIF('Love Admin'!$A$3:$A$2829,'HAC Inc'!$B37,'Love Admin'!P$3:P$2829)+0.06</f>
        <v>5.76</v>
      </c>
      <c r="H37" s="38">
        <f>SUMIF('Love Admin'!$A$3:$A$2829,'HAC Inc'!$B37,'Love Admin'!Q$3:Q$2829)</f>
        <v>0</v>
      </c>
      <c r="I37" s="38">
        <f>SUMIF('Love Admin'!$A$3:$A$2829,'HAC Inc'!$B37,'Love Admin'!R$3:R$2829)</f>
        <v>0</v>
      </c>
      <c r="J37" s="38">
        <f>SUMIF('Love Admin'!$A$3:$A$2829,'HAC Inc'!$B37,'Love Admin'!S$3:S$2829)</f>
        <v>0</v>
      </c>
      <c r="K37" s="38">
        <f>SUMIF('Love Admin'!$A$3:$A$2829,'HAC Inc'!$B37,'Love Admin'!T$3:T$2829)</f>
        <v>0</v>
      </c>
      <c r="L37" s="38">
        <f>SUMIF('Love Admin'!$A$3:$A$2829,'HAC Inc'!$B37,'Love Admin'!U$3:U$2829)</f>
        <v>0</v>
      </c>
      <c r="M37" s="38">
        <f>SUMIF('Love Admin'!$A$3:$A$2829,'HAC Inc'!$B37,'Love Admin'!V$3:V$2829)</f>
        <v>0</v>
      </c>
      <c r="N37" s="38">
        <f>SUMIF('Love Admin'!$A$3:$A$2829,'HAC Inc'!$B37,'Love Admin'!W$3:W$2829)</f>
        <v>0</v>
      </c>
      <c r="O37" s="38">
        <f>SUMIF('Love Admin'!$A$3:$A$2829,'HAC Inc'!$B37,'Love Admin'!X$3:X$2829)</f>
        <v>0</v>
      </c>
      <c r="P37" s="38">
        <f>SUMIF('Love Admin'!$A$3:$A$2829,'HAC Inc'!$B37,'Love Admin'!Y$3:Y$2829)</f>
        <v>0</v>
      </c>
      <c r="Q37" s="38">
        <f>SUMIF('Love Admin'!$A$3:$A$2829,'HAC Inc'!$B37,'Love Admin'!Z$3:Z$2829)</f>
        <v>0</v>
      </c>
      <c r="R37" s="38">
        <f>SUMIF('Love Admin'!$A$3:$A$2829,'HAC Inc'!$B37,'Love Admin'!AA$3:AA$2829)</f>
        <v>0</v>
      </c>
      <c r="S37" s="38">
        <f t="shared" si="0"/>
        <v>0</v>
      </c>
      <c r="T37" s="350">
        <f t="shared" si="1"/>
        <v>34.68</v>
      </c>
      <c r="V37" s="350"/>
      <c r="W37" s="468"/>
    </row>
    <row r="38" spans="2:23">
      <c r="B38" s="5">
        <v>45859</v>
      </c>
      <c r="C38" t="s">
        <v>1156</v>
      </c>
      <c r="D38">
        <v>1000</v>
      </c>
      <c r="T38" s="350"/>
      <c r="V38" s="350">
        <f>D38</f>
        <v>1000</v>
      </c>
      <c r="W38" s="468"/>
    </row>
    <row r="39" spans="2:23">
      <c r="B39" s="5">
        <v>45856</v>
      </c>
      <c r="C39" t="s">
        <v>1157</v>
      </c>
      <c r="D39">
        <v>92.33</v>
      </c>
      <c r="E39" s="38">
        <f>SUMIF('Love Admin'!$A$3:$A$2829,'HAC Inc'!$B39,'Love Admin'!N$3:N$2829)</f>
        <v>0</v>
      </c>
      <c r="F39" s="38">
        <f>SUMIF('Love Admin'!$A$3:$A$2829,'HAC Inc'!$B39,'Love Admin'!O$3:O$2829)</f>
        <v>28.92</v>
      </c>
      <c r="G39" s="38">
        <f>SUMIF('Love Admin'!$A$3:$A$2829,'HAC Inc'!$B39,'Love Admin'!P$3:P$2829)</f>
        <v>11.04</v>
      </c>
      <c r="H39" s="38">
        <f>SUMIF('Love Admin'!$A$3:$A$2829,'HAC Inc'!$B39,'Love Admin'!Q$3:Q$2829)</f>
        <v>0</v>
      </c>
      <c r="I39" s="38">
        <f>SUMIF('Love Admin'!$A$3:$A$2829,'HAC Inc'!$B39,'Love Admin'!R$3:R$2829)</f>
        <v>0</v>
      </c>
      <c r="J39" s="38">
        <f>SUMIF('Love Admin'!$A$3:$A$2829,'HAC Inc'!$B39,'Love Admin'!S$3:S$2829)</f>
        <v>0</v>
      </c>
      <c r="K39" s="38">
        <f>SUMIF('Love Admin'!$A$3:$A$2829,'HAC Inc'!$B39,'Love Admin'!T$3:T$2829)</f>
        <v>50.61</v>
      </c>
      <c r="L39" s="38">
        <f>SUMIF('Love Admin'!$A$3:$A$2829,'HAC Inc'!$B39,'Love Admin'!U$3:U$2829)</f>
        <v>1.76</v>
      </c>
      <c r="M39" s="38">
        <f>SUMIF('Love Admin'!$A$3:$A$2829,'HAC Inc'!$B39,'Love Admin'!V$3:V$2829)</f>
        <v>0</v>
      </c>
      <c r="N39" s="38">
        <f>SUMIF('Love Admin'!$A$3:$A$2829,'HAC Inc'!$B39,'Love Admin'!W$3:W$2829)</f>
        <v>0</v>
      </c>
      <c r="O39" s="38">
        <f>SUMIF('Love Admin'!$A$3:$A$2829,'HAC Inc'!$B39,'Love Admin'!X$3:X$2829)</f>
        <v>0</v>
      </c>
      <c r="P39" s="38">
        <f>SUMIF('Love Admin'!$A$3:$A$2829,'HAC Inc'!$B39,'Love Admin'!Y$3:Y$2829)</f>
        <v>0</v>
      </c>
      <c r="Q39" s="38">
        <f>SUMIF('Love Admin'!$A$3:$A$2829,'HAC Inc'!$B39,'Love Admin'!Z$3:Z$2829)</f>
        <v>0</v>
      </c>
      <c r="R39" s="38">
        <f>SUMIF('Love Admin'!$A$3:$A$2829,'HAC Inc'!$B39,'Love Admin'!AA$3:AA$2829)</f>
        <v>0</v>
      </c>
      <c r="S39" s="38">
        <f t="shared" si="0"/>
        <v>0</v>
      </c>
      <c r="T39" s="350">
        <f t="shared" si="1"/>
        <v>92.33</v>
      </c>
      <c r="W39" s="468"/>
    </row>
    <row r="40" spans="2:23">
      <c r="B40" s="5">
        <v>45855</v>
      </c>
      <c r="C40" t="s">
        <v>1158</v>
      </c>
      <c r="D40">
        <v>1.76</v>
      </c>
      <c r="E40" s="38">
        <f>SUMIF('Love Admin'!$A$3:$A$2829,'HAC Inc'!$B40,'Love Admin'!N$3:N$2829)</f>
        <v>0</v>
      </c>
      <c r="F40" s="38">
        <f>SUMIF('Love Admin'!$A$3:$A$2829,'HAC Inc'!$B40,'Love Admin'!O$3:O$2829)</f>
        <v>0</v>
      </c>
      <c r="G40" s="38">
        <f>SUMIF('Love Admin'!$A$3:$A$2829,'HAC Inc'!$B40,'Love Admin'!P$3:P$2829)</f>
        <v>0</v>
      </c>
      <c r="H40" s="38">
        <f>SUMIF('Love Admin'!$A$3:$A$2829,'HAC Inc'!$B40,'Love Admin'!Q$3:Q$2829)</f>
        <v>0</v>
      </c>
      <c r="I40" s="38">
        <f>SUMIF('Love Admin'!$A$3:$A$2829,'HAC Inc'!$B40,'Love Admin'!R$3:R$2829)</f>
        <v>0</v>
      </c>
      <c r="J40" s="38">
        <f>SUMIF('Love Admin'!$A$3:$A$2829,'HAC Inc'!$B40,'Love Admin'!S$3:S$2829)</f>
        <v>0</v>
      </c>
      <c r="K40" s="38">
        <f>SUMIF('Love Admin'!$A$3:$A$2829,'HAC Inc'!$B40,'Love Admin'!T$3:T$2829)</f>
        <v>0</v>
      </c>
      <c r="L40" s="38">
        <f>SUMIF('Love Admin'!$A$3:$A$2829,'HAC Inc'!$B40,'Love Admin'!U$3:U$2829)</f>
        <v>1.76</v>
      </c>
      <c r="M40" s="38">
        <f>SUMIF('Love Admin'!$A$3:$A$2829,'HAC Inc'!$B40,'Love Admin'!V$3:V$2829)</f>
        <v>0</v>
      </c>
      <c r="N40" s="38">
        <f>SUMIF('Love Admin'!$A$3:$A$2829,'HAC Inc'!$B40,'Love Admin'!W$3:W$2829)</f>
        <v>0</v>
      </c>
      <c r="O40" s="38">
        <f>SUMIF('Love Admin'!$A$3:$A$2829,'HAC Inc'!$B40,'Love Admin'!X$3:X$2829)</f>
        <v>0</v>
      </c>
      <c r="P40" s="38">
        <f>SUMIF('Love Admin'!$A$3:$A$2829,'HAC Inc'!$B40,'Love Admin'!Y$3:Y$2829)</f>
        <v>0</v>
      </c>
      <c r="Q40" s="38">
        <f>SUMIF('Love Admin'!$A$3:$A$2829,'HAC Inc'!$B40,'Love Admin'!Z$3:Z$2829)</f>
        <v>0</v>
      </c>
      <c r="R40" s="38">
        <f>SUMIF('Love Admin'!$A$3:$A$2829,'HAC Inc'!$B40,'Love Admin'!AA$3:AA$2829)</f>
        <v>0</v>
      </c>
      <c r="S40" s="38">
        <f t="shared" si="0"/>
        <v>0</v>
      </c>
      <c r="T40" s="350">
        <f t="shared" si="1"/>
        <v>1.76</v>
      </c>
      <c r="W40" s="468"/>
    </row>
    <row r="41" spans="2:23">
      <c r="B41" s="5">
        <v>45854</v>
      </c>
      <c r="C41" t="s">
        <v>1159</v>
      </c>
      <c r="D41">
        <v>141.54</v>
      </c>
      <c r="E41" s="38">
        <f>SUMIF('Love Admin'!$A$3:$A$2829,'HAC Inc'!$B41,'Love Admin'!N$3:N$2829)</f>
        <v>0</v>
      </c>
      <c r="F41" s="38">
        <f>SUMIF('Love Admin'!$A$3:$A$2829,'HAC Inc'!$B41,'Love Admin'!O$3:O$2829)</f>
        <v>139.78</v>
      </c>
      <c r="G41" s="38">
        <f>SUMIF('Love Admin'!$A$3:$A$2829,'HAC Inc'!$B41,'Love Admin'!P$3:P$2829)</f>
        <v>0</v>
      </c>
      <c r="H41" s="38">
        <f>SUMIF('Love Admin'!$A$3:$A$2829,'HAC Inc'!$B41,'Love Admin'!Q$3:Q$2829)</f>
        <v>0</v>
      </c>
      <c r="I41" s="38">
        <f>SUMIF('Love Admin'!$A$3:$A$2829,'HAC Inc'!$B41,'Love Admin'!R$3:R$2829)</f>
        <v>0</v>
      </c>
      <c r="J41" s="38">
        <f>SUMIF('Love Admin'!$A$3:$A$2829,'HAC Inc'!$B41,'Love Admin'!S$3:S$2829)</f>
        <v>0</v>
      </c>
      <c r="K41" s="38">
        <f>SUMIF('Love Admin'!$A$3:$A$2829,'HAC Inc'!$B41,'Love Admin'!T$3:T$2829)</f>
        <v>0</v>
      </c>
      <c r="L41" s="38">
        <f>SUMIF('Love Admin'!$A$3:$A$2829,'HAC Inc'!$B41,'Love Admin'!U$3:U$2829)</f>
        <v>1.76</v>
      </c>
      <c r="M41" s="38">
        <f>SUMIF('Love Admin'!$A$3:$A$2829,'HAC Inc'!$B41,'Love Admin'!V$3:V$2829)</f>
        <v>0</v>
      </c>
      <c r="N41" s="38">
        <f>SUMIF('Love Admin'!$A$3:$A$2829,'HAC Inc'!$B41,'Love Admin'!W$3:W$2829)</f>
        <v>0</v>
      </c>
      <c r="O41" s="38">
        <f>SUMIF('Love Admin'!$A$3:$A$2829,'HAC Inc'!$B41,'Love Admin'!X$3:X$2829)</f>
        <v>0</v>
      </c>
      <c r="P41" s="38">
        <f>SUMIF('Love Admin'!$A$3:$A$2829,'HAC Inc'!$B41,'Love Admin'!Y$3:Y$2829)</f>
        <v>0</v>
      </c>
      <c r="Q41" s="38">
        <f>SUMIF('Love Admin'!$A$3:$A$2829,'HAC Inc'!$B41,'Love Admin'!Z$3:Z$2829)</f>
        <v>0</v>
      </c>
      <c r="R41" s="38">
        <f>SUMIF('Love Admin'!$A$3:$A$2829,'HAC Inc'!$B41,'Love Admin'!AA$3:AA$2829)</f>
        <v>0</v>
      </c>
      <c r="S41" s="38">
        <f t="shared" si="0"/>
        <v>0</v>
      </c>
      <c r="T41" s="350">
        <f t="shared" si="1"/>
        <v>141.54</v>
      </c>
      <c r="W41" s="468"/>
    </row>
    <row r="42" spans="2:23">
      <c r="B42" s="5">
        <v>45853</v>
      </c>
      <c r="C42" t="s">
        <v>1160</v>
      </c>
      <c r="D42">
        <v>229</v>
      </c>
      <c r="E42" s="38">
        <f>SUMIF('Love Admin'!$A$3:$A$2829,'HAC Inc'!$B42,'Love Admin'!N$3:N$2829)</f>
        <v>0</v>
      </c>
      <c r="F42" s="38">
        <f>SUMIF('Love Admin'!$A$3:$A$2829,'HAC Inc'!$B42,'Love Admin'!O$3:O$2829)</f>
        <v>221.72000000000003</v>
      </c>
      <c r="G42" s="38">
        <f>SUMIF('Love Admin'!$A$3:$A$2829,'HAC Inc'!$B42,'Love Admin'!P$3:P$2829)</f>
        <v>0</v>
      </c>
      <c r="H42" s="38">
        <f>SUMIF('Love Admin'!$A$3:$A$2829,'HAC Inc'!$B42,'Love Admin'!Q$3:Q$2829)</f>
        <v>0</v>
      </c>
      <c r="I42" s="38">
        <f>SUMIF('Love Admin'!$A$3:$A$2829,'HAC Inc'!$B42,'Love Admin'!R$3:R$2829)</f>
        <v>0</v>
      </c>
      <c r="J42" s="38">
        <f>SUMIF('Love Admin'!$A$3:$A$2829,'HAC Inc'!$B42,'Love Admin'!S$3:S$2829)</f>
        <v>0</v>
      </c>
      <c r="K42" s="38">
        <f>SUMIF('Love Admin'!$A$3:$A$2829,'HAC Inc'!$B42,'Love Admin'!T$3:T$2829)</f>
        <v>0</v>
      </c>
      <c r="L42" s="38">
        <f>SUMIF('Love Admin'!$A$3:$A$2829,'HAC Inc'!$B42,'Love Admin'!U$3:U$2829)</f>
        <v>7.2799999999999994</v>
      </c>
      <c r="M42" s="38">
        <f>SUMIF('Love Admin'!$A$3:$A$2829,'HAC Inc'!$B42,'Love Admin'!V$3:V$2829)</f>
        <v>0</v>
      </c>
      <c r="N42" s="38">
        <f>SUMIF('Love Admin'!$A$3:$A$2829,'HAC Inc'!$B42,'Love Admin'!W$3:W$2829)</f>
        <v>0</v>
      </c>
      <c r="O42" s="38">
        <f>SUMIF('Love Admin'!$A$3:$A$2829,'HAC Inc'!$B42,'Love Admin'!X$3:X$2829)</f>
        <v>0</v>
      </c>
      <c r="P42" s="38">
        <f>SUMIF('Love Admin'!$A$3:$A$2829,'HAC Inc'!$B42,'Love Admin'!Y$3:Y$2829)</f>
        <v>0</v>
      </c>
      <c r="Q42" s="38">
        <f>SUMIF('Love Admin'!$A$3:$A$2829,'HAC Inc'!$B42,'Love Admin'!Z$3:Z$2829)</f>
        <v>0</v>
      </c>
      <c r="R42" s="38">
        <f>SUMIF('Love Admin'!$A$3:$A$2829,'HAC Inc'!$B42,'Love Admin'!AA$3:AA$2829)</f>
        <v>0</v>
      </c>
      <c r="S42" s="38">
        <f t="shared" si="0"/>
        <v>0</v>
      </c>
      <c r="T42" s="350">
        <f t="shared" si="1"/>
        <v>229</v>
      </c>
      <c r="W42" s="468"/>
    </row>
    <row r="43" spans="2:23">
      <c r="B43" s="5">
        <v>45852</v>
      </c>
      <c r="C43" t="s">
        <v>1161</v>
      </c>
      <c r="D43">
        <v>172.39</v>
      </c>
      <c r="E43" s="38">
        <f>SUMIF('Love Admin'!$A$3:$A$2829,'HAC Inc'!$B43,'Love Admin'!N$3:N$2829)</f>
        <v>54.96</v>
      </c>
      <c r="F43" s="38">
        <f>SUMIF('Love Admin'!$A$3:$A$2829,'HAC Inc'!$B43,'Love Admin'!O$3:O$2829)</f>
        <v>96.39</v>
      </c>
      <c r="G43" s="38">
        <f>SUMIF('Love Admin'!$A$3:$A$2829,'HAC Inc'!$B43,'Love Admin'!P$3:P$2829)</f>
        <v>0</v>
      </c>
      <c r="H43" s="38">
        <f>SUMIF('Love Admin'!$A$3:$A$2829,'HAC Inc'!$B43,'Love Admin'!Q$3:Q$2829)</f>
        <v>19.28</v>
      </c>
      <c r="I43" s="38">
        <f>SUMIF('Love Admin'!$A$3:$A$2829,'HAC Inc'!$B43,'Love Admin'!R$3:R$2829)</f>
        <v>0</v>
      </c>
      <c r="J43" s="38">
        <f>SUMIF('Love Admin'!$A$3:$A$2829,'HAC Inc'!$B43,'Love Admin'!S$3:S$2829)</f>
        <v>0</v>
      </c>
      <c r="K43" s="38">
        <f>SUMIF('Love Admin'!$A$3:$A$2829,'HAC Inc'!$B43,'Love Admin'!T$3:T$2829)</f>
        <v>0</v>
      </c>
      <c r="L43" s="38">
        <f>SUMIF('Love Admin'!$A$3:$A$2829,'HAC Inc'!$B43,'Love Admin'!U$3:U$2829)</f>
        <v>1.76</v>
      </c>
      <c r="M43" s="38">
        <f>SUMIF('Love Admin'!$A$3:$A$2829,'HAC Inc'!$B43,'Love Admin'!V$3:V$2829)</f>
        <v>0</v>
      </c>
      <c r="N43" s="38">
        <f>SUMIF('Love Admin'!$A$3:$A$2829,'HAC Inc'!$B43,'Love Admin'!W$3:W$2829)</f>
        <v>0</v>
      </c>
      <c r="O43" s="38">
        <f>SUMIF('Love Admin'!$A$3:$A$2829,'HAC Inc'!$B43,'Love Admin'!X$3:X$2829)</f>
        <v>0</v>
      </c>
      <c r="P43" s="38">
        <f>SUMIF('Love Admin'!$A$3:$A$2829,'HAC Inc'!$B43,'Love Admin'!Y$3:Y$2829)</f>
        <v>0</v>
      </c>
      <c r="Q43" s="38">
        <f>SUMIF('Love Admin'!$A$3:$A$2829,'HAC Inc'!$B43,'Love Admin'!Z$3:Z$2829)</f>
        <v>0</v>
      </c>
      <c r="R43" s="38">
        <f>SUMIF('Love Admin'!$A$3:$A$2829,'HAC Inc'!$B43,'Love Admin'!AA$3:AA$2829)</f>
        <v>0</v>
      </c>
      <c r="S43" s="38">
        <f t="shared" si="0"/>
        <v>0</v>
      </c>
      <c r="T43" s="350">
        <f t="shared" si="1"/>
        <v>172.39</v>
      </c>
      <c r="W43" s="468"/>
    </row>
    <row r="44" spans="2:23">
      <c r="B44" s="5">
        <v>45849</v>
      </c>
      <c r="C44" t="s">
        <v>1162</v>
      </c>
      <c r="D44">
        <v>143.74</v>
      </c>
      <c r="E44" s="38">
        <f>SUMIF('Love Admin'!$A$3:$A$2829,'HAC Inc'!$B44,'Love Admin'!N$3:N$2829)</f>
        <v>0</v>
      </c>
      <c r="F44" s="38">
        <f>SUMIF('Love Admin'!$A$3:$A$2829,'HAC Inc'!$B44,'Love Admin'!O$3:O$2829)</f>
        <v>106.04</v>
      </c>
      <c r="G44" s="38">
        <f>SUMIF('Love Admin'!$A$3:$A$2829,'HAC Inc'!$B44,'Love Admin'!P$3:P$2829)</f>
        <v>11.04</v>
      </c>
      <c r="H44" s="38">
        <f>SUMIF('Love Admin'!$A$3:$A$2829,'HAC Inc'!$B44,'Love Admin'!Q$3:Q$2829)</f>
        <v>23.14</v>
      </c>
      <c r="I44" s="38">
        <f>SUMIF('Love Admin'!$A$3:$A$2829,'HAC Inc'!$B44,'Love Admin'!R$3:R$2829)</f>
        <v>0</v>
      </c>
      <c r="J44" s="38">
        <f>SUMIF('Love Admin'!$A$3:$A$2829,'HAC Inc'!$B44,'Love Admin'!S$3:S$2829)</f>
        <v>0</v>
      </c>
      <c r="K44" s="38">
        <f>SUMIF('Love Admin'!$A$3:$A$2829,'HAC Inc'!$B44,'Love Admin'!T$3:T$2829)</f>
        <v>0</v>
      </c>
      <c r="L44" s="38">
        <f>SUMIF('Love Admin'!$A$3:$A$2829,'HAC Inc'!$B44,'Love Admin'!U$3:U$2829)</f>
        <v>3.52</v>
      </c>
      <c r="M44" s="38">
        <f>SUMIF('Love Admin'!$A$3:$A$2829,'HAC Inc'!$B44,'Love Admin'!V$3:V$2829)</f>
        <v>0</v>
      </c>
      <c r="N44" s="38">
        <f>SUMIF('Love Admin'!$A$3:$A$2829,'HAC Inc'!$B44,'Love Admin'!W$3:W$2829)</f>
        <v>0</v>
      </c>
      <c r="O44" s="38">
        <f>SUMIF('Love Admin'!$A$3:$A$2829,'HAC Inc'!$B44,'Love Admin'!X$3:X$2829)</f>
        <v>0</v>
      </c>
      <c r="P44" s="38">
        <f>SUMIF('Love Admin'!$A$3:$A$2829,'HAC Inc'!$B44,'Love Admin'!Y$3:Y$2829)</f>
        <v>0</v>
      </c>
      <c r="Q44" s="38">
        <f>SUMIF('Love Admin'!$A$3:$A$2829,'HAC Inc'!$B44,'Love Admin'!Z$3:Z$2829)</f>
        <v>0</v>
      </c>
      <c r="R44" s="38">
        <f>SUMIF('Love Admin'!$A$3:$A$2829,'HAC Inc'!$B44,'Love Admin'!AA$3:AA$2829)</f>
        <v>0</v>
      </c>
      <c r="S44" s="38">
        <f t="shared" si="0"/>
        <v>0</v>
      </c>
      <c r="T44" s="350">
        <f t="shared" si="1"/>
        <v>143.74</v>
      </c>
      <c r="W44" s="468"/>
    </row>
    <row r="45" spans="2:23">
      <c r="B45" s="5">
        <v>45848</v>
      </c>
      <c r="C45" t="s">
        <v>1163</v>
      </c>
      <c r="D45">
        <v>232.76</v>
      </c>
      <c r="E45" s="38">
        <f>SUMIF('Love Admin'!$A$3:$A$2829,'HAC Inc'!$B45,'Love Admin'!N$3:N$2829)</f>
        <v>0</v>
      </c>
      <c r="F45" s="38">
        <f>SUMIF('Love Admin'!$A$3:$A$2829,'HAC Inc'!$B45,'Love Admin'!O$3:O$2829)</f>
        <v>221.72000000000003</v>
      </c>
      <c r="G45" s="38">
        <f>SUMIF('Love Admin'!$A$3:$A$2829,'HAC Inc'!$B45,'Love Admin'!P$3:P$2829)</f>
        <v>5.52</v>
      </c>
      <c r="H45" s="38">
        <f>SUMIF('Love Admin'!$A$3:$A$2829,'HAC Inc'!$B45,'Love Admin'!Q$3:Q$2829)</f>
        <v>0</v>
      </c>
      <c r="I45" s="38">
        <f>SUMIF('Love Admin'!$A$3:$A$2829,'HAC Inc'!$B45,'Love Admin'!R$3:R$2829)</f>
        <v>0</v>
      </c>
      <c r="J45" s="38">
        <f>SUMIF('Love Admin'!$A$3:$A$2829,'HAC Inc'!$B45,'Love Admin'!S$3:S$2829)</f>
        <v>0</v>
      </c>
      <c r="K45" s="38">
        <f>SUMIF('Love Admin'!$A$3:$A$2829,'HAC Inc'!$B45,'Love Admin'!T$3:T$2829)</f>
        <v>0</v>
      </c>
      <c r="L45" s="38">
        <f>SUMIF('Love Admin'!$A$3:$A$2829,'HAC Inc'!$B45,'Love Admin'!U$3:U$2829)</f>
        <v>5.52</v>
      </c>
      <c r="M45" s="38">
        <f>SUMIF('Love Admin'!$A$3:$A$2829,'HAC Inc'!$B45,'Love Admin'!V$3:V$2829)</f>
        <v>0</v>
      </c>
      <c r="N45" s="38">
        <f>SUMIF('Love Admin'!$A$3:$A$2829,'HAC Inc'!$B45,'Love Admin'!W$3:W$2829)</f>
        <v>0</v>
      </c>
      <c r="O45" s="38">
        <f>SUMIF('Love Admin'!$A$3:$A$2829,'HAC Inc'!$B45,'Love Admin'!X$3:X$2829)</f>
        <v>0</v>
      </c>
      <c r="P45" s="38">
        <f>SUMIF('Love Admin'!$A$3:$A$2829,'HAC Inc'!$B45,'Love Admin'!Y$3:Y$2829)</f>
        <v>0</v>
      </c>
      <c r="Q45" s="38">
        <f>SUMIF('Love Admin'!$A$3:$A$2829,'HAC Inc'!$B45,'Love Admin'!Z$3:Z$2829)</f>
        <v>0</v>
      </c>
      <c r="R45" s="38">
        <f>SUMIF('Love Admin'!$A$3:$A$2829,'HAC Inc'!$B45,'Love Admin'!AA$3:AA$2829)</f>
        <v>0</v>
      </c>
      <c r="S45" s="38">
        <f t="shared" si="0"/>
        <v>0</v>
      </c>
      <c r="T45" s="350">
        <f t="shared" si="1"/>
        <v>232.76</v>
      </c>
      <c r="W45" s="468"/>
    </row>
    <row r="46" spans="2:23">
      <c r="B46" s="5">
        <v>45847</v>
      </c>
      <c r="C46" t="s">
        <v>1164</v>
      </c>
      <c r="D46">
        <v>34.200000000000003</v>
      </c>
      <c r="E46" s="38">
        <f>SUMIF('Love Admin'!$A$3:$A$2829,'HAC Inc'!$B46,'Love Admin'!N$3:N$2829)</f>
        <v>0</v>
      </c>
      <c r="F46" s="38">
        <f>SUMIF('Love Admin'!$A$3:$A$2829,'HAC Inc'!$B46,'Love Admin'!O$3:O$2829)</f>
        <v>28.92</v>
      </c>
      <c r="G46" s="38">
        <f>SUMIF('Love Admin'!$A$3:$A$2829,'HAC Inc'!$B46,'Love Admin'!P$3:P$2829)</f>
        <v>0</v>
      </c>
      <c r="H46" s="38">
        <f>SUMIF('Love Admin'!$A$3:$A$2829,'HAC Inc'!$B46,'Love Admin'!Q$3:Q$2829)</f>
        <v>0</v>
      </c>
      <c r="I46" s="38">
        <f>SUMIF('Love Admin'!$A$3:$A$2829,'HAC Inc'!$B46,'Love Admin'!R$3:R$2829)</f>
        <v>0</v>
      </c>
      <c r="J46" s="38">
        <f>SUMIF('Love Admin'!$A$3:$A$2829,'HAC Inc'!$B46,'Love Admin'!S$3:S$2829)</f>
        <v>0</v>
      </c>
      <c r="K46" s="38">
        <f>SUMIF('Love Admin'!$A$3:$A$2829,'HAC Inc'!$B46,'Love Admin'!T$3:T$2829)</f>
        <v>0</v>
      </c>
      <c r="L46" s="38">
        <f>SUMIF('Love Admin'!$A$3:$A$2829,'HAC Inc'!$B46,'Love Admin'!U$3:U$2829)</f>
        <v>5.28</v>
      </c>
      <c r="M46" s="38">
        <f>SUMIF('Love Admin'!$A$3:$A$2829,'HAC Inc'!$B46,'Love Admin'!V$3:V$2829)</f>
        <v>0</v>
      </c>
      <c r="N46" s="38">
        <f>SUMIF('Love Admin'!$A$3:$A$2829,'HAC Inc'!$B46,'Love Admin'!W$3:W$2829)</f>
        <v>0</v>
      </c>
      <c r="O46" s="38">
        <f>SUMIF('Love Admin'!$A$3:$A$2829,'HAC Inc'!$B46,'Love Admin'!X$3:X$2829)</f>
        <v>0</v>
      </c>
      <c r="P46" s="38">
        <f>SUMIF('Love Admin'!$A$3:$A$2829,'HAC Inc'!$B46,'Love Admin'!Y$3:Y$2829)</f>
        <v>0</v>
      </c>
      <c r="Q46" s="38">
        <f>SUMIF('Love Admin'!$A$3:$A$2829,'HAC Inc'!$B46,'Love Admin'!Z$3:Z$2829)</f>
        <v>0</v>
      </c>
      <c r="R46" s="38">
        <f>SUMIF('Love Admin'!$A$3:$A$2829,'HAC Inc'!$B46,'Love Admin'!AA$3:AA$2829)</f>
        <v>0</v>
      </c>
      <c r="S46" s="38">
        <f t="shared" si="0"/>
        <v>0</v>
      </c>
      <c r="T46" s="350">
        <f t="shared" si="1"/>
        <v>34.200000000000003</v>
      </c>
      <c r="W46" s="468"/>
    </row>
    <row r="47" spans="2:23">
      <c r="B47" s="5">
        <v>45846</v>
      </c>
      <c r="C47" t="s">
        <v>1165</v>
      </c>
      <c r="D47">
        <v>438.27</v>
      </c>
      <c r="E47" s="38">
        <f>SUMIF('Love Admin'!$A$3:$A$2829,'HAC Inc'!$B47,'Love Admin'!N$3:N$2829)</f>
        <v>18.32</v>
      </c>
      <c r="F47" s="38">
        <f>SUMIF('Love Admin'!$A$3:$A$2829,'HAC Inc'!$B47,'Love Admin'!O$3:O$2829)</f>
        <v>377.89000000000004</v>
      </c>
      <c r="G47" s="38">
        <f>SUMIF('Love Admin'!$A$3:$A$2829,'HAC Inc'!$B47,'Love Admin'!P$3:P$2829)</f>
        <v>0</v>
      </c>
      <c r="H47" s="38">
        <f>SUMIF('Love Admin'!$A$3:$A$2829,'HAC Inc'!$B47,'Love Admin'!Q$3:Q$2829)</f>
        <v>23.14</v>
      </c>
      <c r="I47" s="38">
        <f>SUMIF('Love Admin'!$A$3:$A$2829,'HAC Inc'!$B47,'Love Admin'!R$3:R$2829)</f>
        <v>0</v>
      </c>
      <c r="J47" s="38">
        <f>SUMIF('Love Admin'!$A$3:$A$2829,'HAC Inc'!$B47,'Love Admin'!S$3:S$2829)</f>
        <v>0</v>
      </c>
      <c r="K47" s="38">
        <f>SUMIF('Love Admin'!$A$3:$A$2829,'HAC Inc'!$B47,'Love Admin'!T$3:T$2829)</f>
        <v>0</v>
      </c>
      <c r="L47" s="38">
        <f>SUMIF('Love Admin'!$A$3:$A$2829,'HAC Inc'!$B47,'Love Admin'!U$3:U$2829)</f>
        <v>18.920000000000002</v>
      </c>
      <c r="M47" s="38">
        <f>SUMIF('Love Admin'!$A$3:$A$2829,'HAC Inc'!$B47,'Love Admin'!V$3:V$2829)</f>
        <v>0</v>
      </c>
      <c r="N47" s="38">
        <f>SUMIF('Love Admin'!$A$3:$A$2829,'HAC Inc'!$B47,'Love Admin'!W$3:W$2829)</f>
        <v>0</v>
      </c>
      <c r="O47" s="38">
        <f>SUMIF('Love Admin'!$A$3:$A$2829,'HAC Inc'!$B47,'Love Admin'!X$3:X$2829)</f>
        <v>0</v>
      </c>
      <c r="P47" s="38">
        <f>SUMIF('Love Admin'!$A$3:$A$2829,'HAC Inc'!$B47,'Love Admin'!Y$3:Y$2829)</f>
        <v>0</v>
      </c>
      <c r="Q47" s="38">
        <f>SUMIF('Love Admin'!$A$3:$A$2829,'HAC Inc'!$B47,'Love Admin'!Z$3:Z$2829)</f>
        <v>0</v>
      </c>
      <c r="R47" s="38">
        <f>SUMIF('Love Admin'!$A$3:$A$2829,'HAC Inc'!$B47,'Love Admin'!AA$3:AA$2829)</f>
        <v>0</v>
      </c>
      <c r="S47" s="38">
        <f t="shared" si="0"/>
        <v>0</v>
      </c>
      <c r="T47" s="350">
        <f t="shared" si="1"/>
        <v>438.27</v>
      </c>
      <c r="W47" s="468"/>
    </row>
    <row r="48" spans="2:23">
      <c r="B48" s="5">
        <v>45845</v>
      </c>
      <c r="C48" t="s">
        <v>1166</v>
      </c>
      <c r="D48">
        <v>127.25</v>
      </c>
      <c r="E48" s="38">
        <f>SUMIF('Love Admin'!$A$3:$A$2829,'HAC Inc'!$B48,'Love Admin'!N$3:N$2829)</f>
        <v>0</v>
      </c>
      <c r="F48" s="38">
        <f>SUMIF('Love Admin'!$A$3:$A$2829,'HAC Inc'!$B48,'Love Admin'!O$3:O$2829)</f>
        <v>57.84</v>
      </c>
      <c r="G48" s="38">
        <f>SUMIF('Love Admin'!$A$3:$A$2829,'HAC Inc'!$B48,'Love Admin'!P$3:P$2829)</f>
        <v>0</v>
      </c>
      <c r="H48" s="38">
        <f>SUMIF('Love Admin'!$A$3:$A$2829,'HAC Inc'!$B48,'Love Admin'!Q$3:Q$2829)</f>
        <v>69.41</v>
      </c>
      <c r="I48" s="38">
        <f>SUMIF('Love Admin'!$A$3:$A$2829,'HAC Inc'!$B48,'Love Admin'!R$3:R$2829)</f>
        <v>0</v>
      </c>
      <c r="J48" s="38">
        <f>SUMIF('Love Admin'!$A$3:$A$2829,'HAC Inc'!$B48,'Love Admin'!S$3:S$2829)</f>
        <v>0</v>
      </c>
      <c r="K48" s="38">
        <f>SUMIF('Love Admin'!$A$3:$A$2829,'HAC Inc'!$B48,'Love Admin'!T$3:T$2829)</f>
        <v>0</v>
      </c>
      <c r="L48" s="38">
        <f>SUMIF('Love Admin'!$A$3:$A$2829,'HAC Inc'!$B48,'Love Admin'!U$3:U$2829)</f>
        <v>0</v>
      </c>
      <c r="M48" s="38">
        <f>SUMIF('Love Admin'!$A$3:$A$2829,'HAC Inc'!$B48,'Love Admin'!V$3:V$2829)</f>
        <v>0</v>
      </c>
      <c r="N48" s="38">
        <f>SUMIF('Love Admin'!$A$3:$A$2829,'HAC Inc'!$B48,'Love Admin'!W$3:W$2829)</f>
        <v>0</v>
      </c>
      <c r="O48" s="38">
        <f>SUMIF('Love Admin'!$A$3:$A$2829,'HAC Inc'!$B48,'Love Admin'!X$3:X$2829)</f>
        <v>0</v>
      </c>
      <c r="P48" s="38">
        <f>SUMIF('Love Admin'!$A$3:$A$2829,'HAC Inc'!$B48,'Love Admin'!Y$3:Y$2829)</f>
        <v>0</v>
      </c>
      <c r="Q48" s="38">
        <f>SUMIF('Love Admin'!$A$3:$A$2829,'HAC Inc'!$B48,'Love Admin'!Z$3:Z$2829)</f>
        <v>0</v>
      </c>
      <c r="R48" s="38">
        <f>SUMIF('Love Admin'!$A$3:$A$2829,'HAC Inc'!$B48,'Love Admin'!AA$3:AA$2829)</f>
        <v>0</v>
      </c>
      <c r="S48" s="38">
        <f t="shared" si="0"/>
        <v>0</v>
      </c>
      <c r="T48" s="350">
        <f t="shared" si="1"/>
        <v>127.25</v>
      </c>
      <c r="W48" s="468"/>
    </row>
    <row r="49" spans="2:25">
      <c r="B49" s="5">
        <v>45842</v>
      </c>
      <c r="C49" t="s">
        <v>1167</v>
      </c>
      <c r="D49">
        <v>62.36</v>
      </c>
      <c r="E49" s="38">
        <f>SUMIF('Love Admin'!$A$3:$A$2829,'HAC Inc'!$B49,'Love Admin'!N$3:N$2829)</f>
        <v>0</v>
      </c>
      <c r="F49" s="38">
        <f>SUMIF('Love Admin'!$A$3:$A$2829,'HAC Inc'!$B49,'Love Admin'!O$3:O$2829)</f>
        <v>57.84</v>
      </c>
      <c r="G49" s="38">
        <f>SUMIF('Love Admin'!$A$3:$A$2829,'HAC Inc'!$B49,'Love Admin'!P$3:P$2829)</f>
        <v>2.76</v>
      </c>
      <c r="H49" s="38">
        <f>SUMIF('Love Admin'!$A$3:$A$2829,'HAC Inc'!$B49,'Love Admin'!Q$3:Q$2829)</f>
        <v>0</v>
      </c>
      <c r="I49" s="38">
        <f>SUMIF('Love Admin'!$A$3:$A$2829,'HAC Inc'!$B49,'Love Admin'!R$3:R$2829)</f>
        <v>0</v>
      </c>
      <c r="J49" s="38">
        <f>SUMIF('Love Admin'!$A$3:$A$2829,'HAC Inc'!$B49,'Love Admin'!S$3:S$2829)</f>
        <v>0</v>
      </c>
      <c r="K49" s="38">
        <f>SUMIF('Love Admin'!$A$3:$A$2829,'HAC Inc'!$B49,'Love Admin'!T$3:T$2829)</f>
        <v>0</v>
      </c>
      <c r="L49" s="38">
        <f>SUMIF('Love Admin'!$A$3:$A$2829,'HAC Inc'!$B49,'Love Admin'!U$3:U$2829)</f>
        <v>1.76</v>
      </c>
      <c r="M49" s="38">
        <f>SUMIF('Love Admin'!$A$3:$A$2829,'HAC Inc'!$B49,'Love Admin'!V$3:V$2829)</f>
        <v>0</v>
      </c>
      <c r="N49" s="38">
        <f>SUMIF('Love Admin'!$A$3:$A$2829,'HAC Inc'!$B49,'Love Admin'!W$3:W$2829)</f>
        <v>0</v>
      </c>
      <c r="O49" s="38">
        <f>SUMIF('Love Admin'!$A$3:$A$2829,'HAC Inc'!$B49,'Love Admin'!X$3:X$2829)</f>
        <v>0</v>
      </c>
      <c r="P49" s="38">
        <f>SUMIF('Love Admin'!$A$3:$A$2829,'HAC Inc'!$B49,'Love Admin'!Y$3:Y$2829)</f>
        <v>0</v>
      </c>
      <c r="Q49" s="38">
        <f>SUMIF('Love Admin'!$A$3:$A$2829,'HAC Inc'!$B49,'Love Admin'!Z$3:Z$2829)</f>
        <v>0</v>
      </c>
      <c r="R49" s="38">
        <f>SUMIF('Love Admin'!$A$3:$A$2829,'HAC Inc'!$B49,'Love Admin'!AA$3:AA$2829)</f>
        <v>0</v>
      </c>
      <c r="S49" s="38">
        <f t="shared" si="0"/>
        <v>0</v>
      </c>
      <c r="T49" s="350">
        <f t="shared" si="1"/>
        <v>62.36</v>
      </c>
      <c r="W49" s="468"/>
    </row>
    <row r="50" spans="2:25">
      <c r="B50" s="5">
        <v>45841</v>
      </c>
      <c r="C50" t="s">
        <v>1168</v>
      </c>
      <c r="D50">
        <v>181.8</v>
      </c>
      <c r="E50" s="38">
        <f>SUMIF('Love Admin'!$A$3:$A$2829,'HAC Inc'!$B50,'Love Admin'!N$3:N$2829)</f>
        <v>18.32</v>
      </c>
      <c r="F50" s="38">
        <f>SUMIF('Love Admin'!$A$3:$A$2829,'HAC Inc'!$B50,'Love Admin'!O$3:O$2829)</f>
        <v>108.93</v>
      </c>
      <c r="G50" s="38">
        <f>SUMIF('Love Admin'!$A$3:$A$2829,'HAC Inc'!$B50,'Love Admin'!P$3:P$2829)</f>
        <v>8.2799999999999994</v>
      </c>
      <c r="H50" s="38">
        <f>SUMIF('Love Admin'!$A$3:$A$2829,'HAC Inc'!$B50,'Love Admin'!Q$3:Q$2829)</f>
        <v>46.269999999999996</v>
      </c>
      <c r="I50" s="38">
        <f>SUMIF('Love Admin'!$A$3:$A$2829,'HAC Inc'!$B50,'Love Admin'!R$3:R$2829)</f>
        <v>0</v>
      </c>
      <c r="J50" s="38">
        <f>SUMIF('Love Admin'!$A$3:$A$2829,'HAC Inc'!$B50,'Love Admin'!S$3:S$2829)</f>
        <v>0</v>
      </c>
      <c r="K50" s="38">
        <f>SUMIF('Love Admin'!$A$3:$A$2829,'HAC Inc'!$B50,'Love Admin'!T$3:T$2829)</f>
        <v>0</v>
      </c>
      <c r="L50" s="38">
        <f>SUMIF('Love Admin'!$A$3:$A$2829,'HAC Inc'!$B50,'Love Admin'!U$3:U$2829)</f>
        <v>0</v>
      </c>
      <c r="M50" s="38">
        <f>SUMIF('Love Admin'!$A$3:$A$2829,'HAC Inc'!$B50,'Love Admin'!V$3:V$2829)</f>
        <v>0</v>
      </c>
      <c r="N50" s="38">
        <f>SUMIF('Love Admin'!$A$3:$A$2829,'HAC Inc'!$B50,'Love Admin'!W$3:W$2829)</f>
        <v>0</v>
      </c>
      <c r="O50" s="38">
        <f>SUMIF('Love Admin'!$A$3:$A$2829,'HAC Inc'!$B50,'Love Admin'!X$3:X$2829)</f>
        <v>0</v>
      </c>
      <c r="P50" s="38">
        <f>SUMIF('Love Admin'!$A$3:$A$2829,'HAC Inc'!$B50,'Love Admin'!Y$3:Y$2829)</f>
        <v>0</v>
      </c>
      <c r="Q50" s="38">
        <f>SUMIF('Love Admin'!$A$3:$A$2829,'HAC Inc'!$B50,'Love Admin'!Z$3:Z$2829)</f>
        <v>0</v>
      </c>
      <c r="R50" s="38">
        <f>SUMIF('Love Admin'!$A$3:$A$2829,'HAC Inc'!$B50,'Love Admin'!AA$3:AA$2829)</f>
        <v>0</v>
      </c>
      <c r="S50" s="38">
        <f t="shared" si="0"/>
        <v>0</v>
      </c>
      <c r="T50" s="350">
        <f t="shared" si="1"/>
        <v>181.8</v>
      </c>
      <c r="W50" s="468"/>
    </row>
    <row r="51" spans="2:25">
      <c r="B51" s="5">
        <v>45840</v>
      </c>
      <c r="C51" t="s">
        <v>1169</v>
      </c>
      <c r="D51">
        <v>583.22</v>
      </c>
      <c r="E51" s="38">
        <f>SUMIF('Love Admin'!$A$3:$A$2829,'HAC Inc'!$B51,'Love Admin'!N$3:N$2829)</f>
        <v>0</v>
      </c>
      <c r="F51" s="38">
        <f>SUMIF('Love Admin'!$A$3:$A$2829,'HAC Inc'!$B51,'Love Admin'!O$3:O$2829)</f>
        <v>375.00000000000006</v>
      </c>
      <c r="G51" s="38">
        <f>SUMIF('Love Admin'!$A$3:$A$2829,'HAC Inc'!$B51,'Love Admin'!P$3:P$2829)</f>
        <v>0</v>
      </c>
      <c r="H51" s="38">
        <f>SUMIF('Love Admin'!$A$3:$A$2829,'HAC Inc'!$B51,'Love Admin'!Q$3:Q$2829)</f>
        <v>208.22000000000003</v>
      </c>
      <c r="I51" s="38">
        <f>SUMIF('Love Admin'!$A$3:$A$2829,'HAC Inc'!$B51,'Love Admin'!R$3:R$2829)</f>
        <v>0</v>
      </c>
      <c r="J51" s="38">
        <f>SUMIF('Love Admin'!$A$3:$A$2829,'HAC Inc'!$B51,'Love Admin'!S$3:S$2829)</f>
        <v>0</v>
      </c>
      <c r="K51" s="38">
        <f>SUMIF('Love Admin'!$A$3:$A$2829,'HAC Inc'!$B51,'Love Admin'!T$3:T$2829)</f>
        <v>0</v>
      </c>
      <c r="L51" s="38">
        <f>SUMIF('Love Admin'!$A$3:$A$2829,'HAC Inc'!$B51,'Love Admin'!U$3:U$2829)</f>
        <v>0</v>
      </c>
      <c r="M51" s="38">
        <f>SUMIF('Love Admin'!$A$3:$A$2829,'HAC Inc'!$B51,'Love Admin'!V$3:V$2829)</f>
        <v>0</v>
      </c>
      <c r="N51" s="38">
        <f>SUMIF('Love Admin'!$A$3:$A$2829,'HAC Inc'!$B51,'Love Admin'!W$3:W$2829)</f>
        <v>0</v>
      </c>
      <c r="O51" s="38">
        <f>SUMIF('Love Admin'!$A$3:$A$2829,'HAC Inc'!$B51,'Love Admin'!X$3:X$2829)</f>
        <v>0</v>
      </c>
      <c r="P51" s="38">
        <f>SUMIF('Love Admin'!$A$3:$A$2829,'HAC Inc'!$B51,'Love Admin'!Y$3:Y$2829)</f>
        <v>0</v>
      </c>
      <c r="Q51" s="38">
        <f>SUMIF('Love Admin'!$A$3:$A$2829,'HAC Inc'!$B51,'Love Admin'!Z$3:Z$2829)</f>
        <v>0</v>
      </c>
      <c r="R51" s="38">
        <f>SUMIF('Love Admin'!$A$3:$A$2829,'HAC Inc'!$B51,'Love Admin'!AA$3:AA$2829)</f>
        <v>0</v>
      </c>
      <c r="S51" s="38">
        <f t="shared" si="0"/>
        <v>0</v>
      </c>
      <c r="T51" s="350">
        <f t="shared" si="1"/>
        <v>583.22</v>
      </c>
      <c r="W51" s="468"/>
    </row>
    <row r="52" spans="2:25">
      <c r="B52" s="5">
        <v>45839</v>
      </c>
      <c r="C52" t="s">
        <v>1170</v>
      </c>
      <c r="D52">
        <v>666.58</v>
      </c>
      <c r="E52" s="38">
        <f>SUMIF('Love Admin'!$A$3:$A$2829,'HAC Inc'!$B52,'Love Admin'!N$3:N$2829)</f>
        <v>36.64</v>
      </c>
      <c r="F52" s="38">
        <f>SUMIF('Love Admin'!$A$3:$A$2829,'HAC Inc'!$B52,'Love Admin'!O$3:O$2829)</f>
        <v>586.10000000000014</v>
      </c>
      <c r="G52" s="38">
        <f>SUMIF('Love Admin'!$A$3:$A$2829,'HAC Inc'!$B52,'Love Admin'!P$3:P$2829)</f>
        <v>0</v>
      </c>
      <c r="H52" s="38">
        <f>SUMIF('Love Admin'!$A$3:$A$2829,'HAC Inc'!$B52,'Love Admin'!Q$3:Q$2829)</f>
        <v>38.56</v>
      </c>
      <c r="I52" s="38">
        <f>SUMIF('Love Admin'!$A$3:$A$2829,'HAC Inc'!$B52,'Love Admin'!R$3:R$2829)</f>
        <v>0</v>
      </c>
      <c r="J52" s="38">
        <f>SUMIF('Love Admin'!$A$3:$A$2829,'HAC Inc'!$B52,'Love Admin'!S$3:S$2829)</f>
        <v>0</v>
      </c>
      <c r="K52" s="38">
        <f>SUMIF('Love Admin'!$A$3:$A$2829,'HAC Inc'!$B52,'Love Admin'!T$3:T$2829)</f>
        <v>0</v>
      </c>
      <c r="L52" s="38">
        <f>SUMIF('Love Admin'!$A$3:$A$2829,'HAC Inc'!$B52,'Love Admin'!U$3:U$2829)</f>
        <v>5.28</v>
      </c>
      <c r="M52" s="38">
        <f>SUMIF('Love Admin'!$A$3:$A$2829,'HAC Inc'!$B52,'Love Admin'!V$3:V$2829)</f>
        <v>0</v>
      </c>
      <c r="N52" s="38">
        <f>SUMIF('Love Admin'!$A$3:$A$2829,'HAC Inc'!$B52,'Love Admin'!W$3:W$2829)</f>
        <v>0</v>
      </c>
      <c r="O52" s="38">
        <f>SUMIF('Love Admin'!$A$3:$A$2829,'HAC Inc'!$B52,'Love Admin'!X$3:X$2829)</f>
        <v>0</v>
      </c>
      <c r="P52" s="38">
        <f>SUMIF('Love Admin'!$A$3:$A$2829,'HAC Inc'!$B52,'Love Admin'!Y$3:Y$2829)</f>
        <v>0</v>
      </c>
      <c r="Q52" s="38">
        <f>SUMIF('Love Admin'!$A$3:$A$2829,'HAC Inc'!$B52,'Love Admin'!Z$3:Z$2829)</f>
        <v>0</v>
      </c>
      <c r="R52" s="38">
        <f>SUMIF('Love Admin'!$A$3:$A$2829,'HAC Inc'!$B52,'Love Admin'!AA$3:AA$2829)</f>
        <v>0</v>
      </c>
      <c r="S52" s="38">
        <f t="shared" si="0"/>
        <v>0</v>
      </c>
      <c r="T52" s="350">
        <f t="shared" si="1"/>
        <v>666.58</v>
      </c>
      <c r="W52" s="468"/>
    </row>
    <row r="53" spans="2:25">
      <c r="B53" s="5">
        <v>45839</v>
      </c>
      <c r="C53" t="s">
        <v>1171</v>
      </c>
      <c r="D53">
        <v>100</v>
      </c>
      <c r="O53" s="38">
        <f>D53</f>
        <v>100</v>
      </c>
      <c r="S53" s="38">
        <f t="shared" si="0"/>
        <v>0</v>
      </c>
      <c r="T53" s="350">
        <f t="shared" si="1"/>
        <v>100</v>
      </c>
      <c r="W53" s="468"/>
    </row>
    <row r="54" spans="2:25">
      <c r="B54" s="5">
        <v>45838</v>
      </c>
      <c r="C54" t="s">
        <v>1172</v>
      </c>
      <c r="D54">
        <v>432.34</v>
      </c>
      <c r="E54" s="38">
        <f>SUMIF('Love Admin'!$A$3:$A$2829,'HAC Inc'!$B54,'Love Admin'!N$3:N$2829)</f>
        <v>53.99</v>
      </c>
      <c r="F54" s="38">
        <f>SUMIF('Love Admin'!$A$3:$A$2829,'HAC Inc'!$B54,'Love Admin'!O$3:O$2829)</f>
        <v>285.34000000000003</v>
      </c>
      <c r="G54" s="38">
        <f>SUMIF('Love Admin'!$A$3:$A$2829,'HAC Inc'!$B54,'Love Admin'!P$3:P$2829)</f>
        <v>0</v>
      </c>
      <c r="H54" s="38">
        <f>SUMIF('Love Admin'!$A$3:$A$2829,'HAC Inc'!$B54,'Love Admin'!Q$3:Q$2829)</f>
        <v>84.84</v>
      </c>
      <c r="I54" s="38">
        <f>SUMIF('Love Admin'!$A$3:$A$2829,'HAC Inc'!$B54,'Love Admin'!R$3:R$2829)</f>
        <v>0</v>
      </c>
      <c r="J54" s="38">
        <f>SUMIF('Love Admin'!$A$3:$A$2829,'HAC Inc'!$B54,'Love Admin'!S$3:S$2829)</f>
        <v>0</v>
      </c>
      <c r="K54" s="38">
        <f>SUMIF('Love Admin'!$A$3:$A$2829,'HAC Inc'!$B54,'Love Admin'!T$3:T$2829)</f>
        <v>0</v>
      </c>
      <c r="L54" s="38">
        <f>SUMIF('Love Admin'!$A$3:$A$2829,'HAC Inc'!$B54,'Love Admin'!U$3:U$2829)+0.04</f>
        <v>5.32</v>
      </c>
      <c r="M54" s="38">
        <f>SUMIF('Love Admin'!$A$3:$A$2829,'HAC Inc'!$B54,'Love Admin'!V$3:V$2829)</f>
        <v>0</v>
      </c>
      <c r="N54" s="38">
        <f>SUMIF('Love Admin'!$A$3:$A$2829,'HAC Inc'!$B54,'Love Admin'!W$3:W$2829)</f>
        <v>0</v>
      </c>
      <c r="O54" s="38">
        <f>SUMIF('Love Admin'!$A$3:$A$2829,'HAC Inc'!$B54,'Love Admin'!X$3:X$2829)</f>
        <v>2.85</v>
      </c>
      <c r="P54" s="38">
        <f>SUMIF('Love Admin'!$A$3:$A$2829,'HAC Inc'!$B54,'Love Admin'!Y$3:Y$2829)</f>
        <v>0</v>
      </c>
      <c r="Q54" s="38">
        <f>SUMIF('Love Admin'!$A$3:$A$2829,'HAC Inc'!$B54,'Love Admin'!Z$3:Z$2829)</f>
        <v>0</v>
      </c>
      <c r="R54" s="38">
        <f>SUMIF('Love Admin'!$A$3:$A$2829,'HAC Inc'!$B54,'Love Admin'!AA$3:AA$2829)</f>
        <v>0</v>
      </c>
      <c r="S54" s="38">
        <f t="shared" si="0"/>
        <v>0</v>
      </c>
      <c r="T54" s="350">
        <f t="shared" si="1"/>
        <v>432.34</v>
      </c>
      <c r="W54" s="468"/>
    </row>
    <row r="55" spans="2:25">
      <c r="B55" s="5">
        <v>45835</v>
      </c>
      <c r="C55" t="s">
        <v>1173</v>
      </c>
      <c r="D55">
        <v>172.26</v>
      </c>
      <c r="E55" s="38">
        <f>SUMIF('Love Admin'!$A$3:$A$2829,'HAC Inc'!$B55,'Love Admin'!N$3:N$2829)</f>
        <v>0</v>
      </c>
      <c r="F55" s="38">
        <f>SUMIF('Love Admin'!$A$3:$A$2829,'HAC Inc'!$B55,'Love Admin'!O$3:O$2829)</f>
        <v>125.32000000000001</v>
      </c>
      <c r="G55" s="38">
        <f>SUMIF('Love Admin'!$A$3:$A$2829,'HAC Inc'!$B55,'Love Admin'!P$3:P$2829)</f>
        <v>2.76</v>
      </c>
      <c r="H55" s="38">
        <f>SUMIF('Love Admin'!$A$3:$A$2829,'HAC Inc'!$B55,'Love Admin'!Q$3:Q$2829)</f>
        <v>42.42</v>
      </c>
      <c r="I55" s="38">
        <f>SUMIF('Love Admin'!$A$3:$A$2829,'HAC Inc'!$B55,'Love Admin'!R$3:R$2829)</f>
        <v>0</v>
      </c>
      <c r="J55" s="38">
        <f>SUMIF('Love Admin'!$A$3:$A$2829,'HAC Inc'!$B55,'Love Admin'!S$3:S$2829)</f>
        <v>0</v>
      </c>
      <c r="K55" s="38">
        <f>SUMIF('Love Admin'!$A$3:$A$2829,'HAC Inc'!$B55,'Love Admin'!T$3:T$2829)</f>
        <v>0</v>
      </c>
      <c r="L55" s="38">
        <f>SUMIF('Love Admin'!$A$3:$A$2829,'HAC Inc'!$B55,'Love Admin'!U$3:U$2829)</f>
        <v>1.76</v>
      </c>
      <c r="M55" s="38">
        <f>SUMIF('Love Admin'!$A$3:$A$2829,'HAC Inc'!$B55,'Love Admin'!V$3:V$2829)</f>
        <v>0</v>
      </c>
      <c r="N55" s="38">
        <f>SUMIF('Love Admin'!$A$3:$A$2829,'HAC Inc'!$B55,'Love Admin'!W$3:W$2829)</f>
        <v>0</v>
      </c>
      <c r="O55" s="38">
        <f>SUMIF('Love Admin'!$A$3:$A$2829,'HAC Inc'!$B55,'Love Admin'!X$3:X$2829)</f>
        <v>0</v>
      </c>
      <c r="P55" s="38">
        <f>SUMIF('Love Admin'!$A$3:$A$2829,'HAC Inc'!$B55,'Love Admin'!Y$3:Y$2829)</f>
        <v>0</v>
      </c>
      <c r="Q55" s="38">
        <f>SUMIF('Love Admin'!$A$3:$A$2829,'HAC Inc'!$B55,'Love Admin'!Z$3:Z$2829)</f>
        <v>0</v>
      </c>
      <c r="R55" s="38">
        <f>SUMIF('Love Admin'!$A$3:$A$2829,'HAC Inc'!$B55,'Love Admin'!AA$3:AA$2829)</f>
        <v>0</v>
      </c>
      <c r="S55" s="38">
        <f t="shared" si="0"/>
        <v>0</v>
      </c>
      <c r="T55" s="350">
        <f t="shared" si="1"/>
        <v>172.26</v>
      </c>
      <c r="W55" s="468"/>
    </row>
    <row r="56" spans="2:25">
      <c r="B56" s="5">
        <v>45834</v>
      </c>
      <c r="C56" t="s">
        <v>1174</v>
      </c>
      <c r="D56">
        <v>292.89</v>
      </c>
      <c r="E56" s="38">
        <f>SUMIF('Love Admin'!$A$3:$A$2829,'HAC Inc'!$B56,'Love Admin'!N$3:N$2829)</f>
        <v>0</v>
      </c>
      <c r="F56" s="38">
        <f>SUMIF('Love Admin'!$A$3:$A$2829,'HAC Inc'!$B56,'Love Admin'!O$3:O$2829)</f>
        <v>291.13</v>
      </c>
      <c r="G56" s="38">
        <f>SUMIF('Love Admin'!$A$3:$A$2829,'HAC Inc'!$B56,'Love Admin'!P$3:P$2829)</f>
        <v>0</v>
      </c>
      <c r="H56" s="38">
        <f>SUMIF('Love Admin'!$A$3:$A$2829,'HAC Inc'!$B56,'Love Admin'!Q$3:Q$2829)</f>
        <v>0</v>
      </c>
      <c r="I56" s="38">
        <f>SUMIF('Love Admin'!$A$3:$A$2829,'HAC Inc'!$B56,'Love Admin'!R$3:R$2829)</f>
        <v>0</v>
      </c>
      <c r="J56" s="38">
        <f>SUMIF('Love Admin'!$A$3:$A$2829,'HAC Inc'!$B56,'Love Admin'!S$3:S$2829)</f>
        <v>0</v>
      </c>
      <c r="K56" s="38">
        <f>SUMIF('Love Admin'!$A$3:$A$2829,'HAC Inc'!$B56,'Love Admin'!T$3:T$2829)</f>
        <v>0</v>
      </c>
      <c r="L56" s="38">
        <f>SUMIF('Love Admin'!$A$3:$A$2829,'HAC Inc'!$B56,'Love Admin'!U$3:U$2829)</f>
        <v>1.76</v>
      </c>
      <c r="M56" s="38">
        <f>SUMIF('Love Admin'!$A$3:$A$2829,'HAC Inc'!$B56,'Love Admin'!V$3:V$2829)</f>
        <v>0</v>
      </c>
      <c r="N56" s="38">
        <f>SUMIF('Love Admin'!$A$3:$A$2829,'HAC Inc'!$B56,'Love Admin'!W$3:W$2829)</f>
        <v>0</v>
      </c>
      <c r="O56" s="38">
        <f>SUMIF('Love Admin'!$A$3:$A$2829,'HAC Inc'!$B56,'Love Admin'!X$3:X$2829)</f>
        <v>0</v>
      </c>
      <c r="P56" s="38">
        <f>SUMIF('Love Admin'!$A$3:$A$2829,'HAC Inc'!$B56,'Love Admin'!Y$3:Y$2829)</f>
        <v>0</v>
      </c>
      <c r="Q56" s="38">
        <f>SUMIF('Love Admin'!$A$3:$A$2829,'HAC Inc'!$B56,'Love Admin'!Z$3:Z$2829)</f>
        <v>0</v>
      </c>
      <c r="R56" s="38">
        <f>SUMIF('Love Admin'!$A$3:$A$2829,'HAC Inc'!$B56,'Love Admin'!AA$3:AA$2829)</f>
        <v>0</v>
      </c>
      <c r="S56" s="38">
        <f t="shared" si="0"/>
        <v>0</v>
      </c>
      <c r="T56" s="350">
        <f t="shared" si="1"/>
        <v>292.89</v>
      </c>
      <c r="W56" s="468"/>
    </row>
    <row r="57" spans="2:25">
      <c r="B57" s="5">
        <v>45833</v>
      </c>
      <c r="C57" t="s">
        <v>1175</v>
      </c>
      <c r="D57">
        <v>6174.73</v>
      </c>
      <c r="E57" s="38">
        <f>SUMIF('Love Admin'!$A$3:$A$2829,'HAC Inc'!$B57,'Love Admin'!N$3:N$2829)</f>
        <v>0</v>
      </c>
      <c r="F57" s="38">
        <f>SUMIF('Love Admin'!$A$3:$A$2829,'HAC Inc'!$B57,'Love Admin'!O$3:O$2829)</f>
        <v>6140.6799999999967</v>
      </c>
      <c r="G57" s="38">
        <f>SUMIF('Love Admin'!$A$3:$A$2829,'HAC Inc'!$B57,'Love Admin'!P$3:P$2829)</f>
        <v>0</v>
      </c>
      <c r="H57" s="38">
        <f>SUMIF('Love Admin'!$A$3:$A$2829,'HAC Inc'!$B57,'Love Admin'!Q$3:Q$2829)</f>
        <v>19.28</v>
      </c>
      <c r="I57" s="38">
        <f>SUMIF('Love Admin'!$A$3:$A$2829,'HAC Inc'!$B57,'Love Admin'!R$3:R$2829)</f>
        <v>0</v>
      </c>
      <c r="J57" s="38">
        <f>SUMIF('Love Admin'!$A$3:$A$2829,'HAC Inc'!$B57,'Love Admin'!S$3:S$2829)</f>
        <v>0</v>
      </c>
      <c r="K57" s="38">
        <f>SUMIF('Love Admin'!$A$3:$A$2829,'HAC Inc'!$B57,'Love Admin'!T$3:T$2829)</f>
        <v>13.01</v>
      </c>
      <c r="L57" s="38">
        <f>SUMIF('Love Admin'!$A$3:$A$2829,'HAC Inc'!$B57,'Love Admin'!U$3:U$2829)</f>
        <v>1.76</v>
      </c>
      <c r="M57" s="38">
        <f>SUMIF('Love Admin'!$A$3:$A$2829,'HAC Inc'!$B57,'Love Admin'!V$3:V$2829)</f>
        <v>0</v>
      </c>
      <c r="N57" s="38">
        <f>SUMIF('Love Admin'!$A$3:$A$2829,'HAC Inc'!$B57,'Love Admin'!W$3:W$2829)</f>
        <v>0</v>
      </c>
      <c r="O57" s="38">
        <f>SUMIF('Love Admin'!$A$3:$A$2829,'HAC Inc'!$B57,'Love Admin'!X$3:X$2829)</f>
        <v>0</v>
      </c>
      <c r="P57" s="38">
        <f>SUMIF('Love Admin'!$A$3:$A$2829,'HAC Inc'!$B57,'Love Admin'!Y$3:Y$2829)</f>
        <v>0</v>
      </c>
      <c r="Q57" s="38">
        <f>SUMIF('Love Admin'!$A$3:$A$2829,'HAC Inc'!$B57,'Love Admin'!Z$3:Z$2829)</f>
        <v>0</v>
      </c>
      <c r="R57" s="38">
        <f>SUMIF('Love Admin'!$A$3:$A$2829,'HAC Inc'!$B57,'Love Admin'!AA$3:AA$2829)</f>
        <v>0</v>
      </c>
      <c r="S57" s="38">
        <f t="shared" si="0"/>
        <v>0</v>
      </c>
      <c r="T57" s="350">
        <f t="shared" si="1"/>
        <v>6174.73</v>
      </c>
      <c r="W57" s="468"/>
    </row>
    <row r="58" spans="2:25">
      <c r="B58" s="5">
        <v>45832</v>
      </c>
      <c r="C58" t="s">
        <v>1176</v>
      </c>
      <c r="D58">
        <v>371.93</v>
      </c>
      <c r="E58" s="38">
        <f>SUMIF('Love Admin'!$A$3:$A$2829,'HAC Inc'!$B58,'Love Admin'!N$3:N$2829)</f>
        <v>36.629999999999995</v>
      </c>
      <c r="F58" s="38">
        <f>SUMIF('Love Admin'!$A$3:$A$2829,'HAC Inc'!$B58,'Love Admin'!O$3:O$2829)</f>
        <v>28.92</v>
      </c>
      <c r="G58" s="38">
        <f>SUMIF('Love Admin'!$A$3:$A$2829,'HAC Inc'!$B58,'Love Admin'!P$3:P$2829)</f>
        <v>0</v>
      </c>
      <c r="H58" s="38">
        <f>SUMIF('Love Admin'!$A$3:$A$2829,'HAC Inc'!$B58,'Love Admin'!Q$3:Q$2829)</f>
        <v>294.98</v>
      </c>
      <c r="I58" s="38">
        <f>SUMIF('Love Admin'!$A$3:$A$2829,'HAC Inc'!$B58,'Love Admin'!R$3:R$2829)</f>
        <v>0</v>
      </c>
      <c r="J58" s="38">
        <f>SUMIF('Love Admin'!$A$3:$A$2829,'HAC Inc'!$B58,'Love Admin'!S$3:S$2829)</f>
        <v>0</v>
      </c>
      <c r="K58" s="38">
        <f>SUMIF('Love Admin'!$A$3:$A$2829,'HAC Inc'!$B58,'Love Admin'!T$3:T$2829)</f>
        <v>9.64</v>
      </c>
      <c r="L58" s="38">
        <f>SUMIF('Love Admin'!$A$3:$A$2829,'HAC Inc'!$B58,'Love Admin'!U$3:U$2829)</f>
        <v>1.76</v>
      </c>
      <c r="M58" s="38">
        <f>SUMIF('Love Admin'!$A$3:$A$2829,'HAC Inc'!$B58,'Love Admin'!V$3:V$2829)</f>
        <v>0</v>
      </c>
      <c r="N58" s="38">
        <f>SUMIF('Love Admin'!$A$3:$A$2829,'HAC Inc'!$B58,'Love Admin'!W$3:W$2829)</f>
        <v>0</v>
      </c>
      <c r="O58" s="38">
        <f>SUMIF('Love Admin'!$A$3:$A$2829,'HAC Inc'!$B58,'Love Admin'!X$3:X$2829)</f>
        <v>0</v>
      </c>
      <c r="P58" s="38">
        <f>SUMIF('Love Admin'!$A$3:$A$2829,'HAC Inc'!$B58,'Love Admin'!Y$3:Y$2829)</f>
        <v>0</v>
      </c>
      <c r="Q58" s="38">
        <f>SUMIF('Love Admin'!$A$3:$A$2829,'HAC Inc'!$B58,'Love Admin'!Z$3:Z$2829)</f>
        <v>0</v>
      </c>
      <c r="R58" s="38">
        <f>SUMIF('Love Admin'!$A$3:$A$2829,'HAC Inc'!$B58,'Love Admin'!AA$3:AA$2829)</f>
        <v>0</v>
      </c>
      <c r="S58" s="38">
        <f t="shared" si="0"/>
        <v>0</v>
      </c>
      <c r="T58" s="350">
        <f t="shared" si="1"/>
        <v>371.93</v>
      </c>
      <c r="W58" s="468"/>
    </row>
    <row r="59" spans="2:25">
      <c r="B59" s="5">
        <v>45831</v>
      </c>
      <c r="C59" t="s">
        <v>1177</v>
      </c>
      <c r="D59">
        <v>59.6</v>
      </c>
      <c r="E59" s="38">
        <f>SUMIF('Love Admin'!$A$3:$A$2829,'HAC Inc'!$B59,'Love Admin'!N$3:N$2829)</f>
        <v>0</v>
      </c>
      <c r="F59" s="38">
        <f>SUMIF('Love Admin'!$A$3:$A$2829,'HAC Inc'!$B59,'Love Admin'!O$3:O$2829)</f>
        <v>0</v>
      </c>
      <c r="G59" s="38">
        <f>SUMIF('Love Admin'!$A$3:$A$2829,'HAC Inc'!$B59,'Love Admin'!P$3:P$2829)</f>
        <v>0</v>
      </c>
      <c r="H59" s="38">
        <f>SUMIF('Love Admin'!$A$3:$A$2829,'HAC Inc'!$B59,'Love Admin'!Q$3:Q$2829)</f>
        <v>57.84</v>
      </c>
      <c r="I59" s="38">
        <f>SUMIF('Love Admin'!$A$3:$A$2829,'HAC Inc'!$B59,'Love Admin'!R$3:R$2829)</f>
        <v>0</v>
      </c>
      <c r="J59" s="38">
        <f>SUMIF('Love Admin'!$A$3:$A$2829,'HAC Inc'!$B59,'Love Admin'!S$3:S$2829)</f>
        <v>0</v>
      </c>
      <c r="K59" s="38">
        <f>SUMIF('Love Admin'!$A$3:$A$2829,'HAC Inc'!$B59,'Love Admin'!T$3:T$2829)</f>
        <v>0</v>
      </c>
      <c r="L59" s="38">
        <f>SUMIF('Love Admin'!$A$3:$A$2829,'HAC Inc'!$B59,'Love Admin'!U$3:U$2829)</f>
        <v>1.76</v>
      </c>
      <c r="M59" s="38">
        <f>SUMIF('Love Admin'!$A$3:$A$2829,'HAC Inc'!$B59,'Love Admin'!V$3:V$2829)</f>
        <v>0</v>
      </c>
      <c r="N59" s="38">
        <f>SUMIF('Love Admin'!$A$3:$A$2829,'HAC Inc'!$B59,'Love Admin'!W$3:W$2829)</f>
        <v>0</v>
      </c>
      <c r="O59" s="38">
        <f>SUMIF('Love Admin'!$A$3:$A$2829,'HAC Inc'!$B59,'Love Admin'!X$3:X$2829)</f>
        <v>0</v>
      </c>
      <c r="P59" s="38">
        <f>SUMIF('Love Admin'!$A$3:$A$2829,'HAC Inc'!$B59,'Love Admin'!Y$3:Y$2829)</f>
        <v>0</v>
      </c>
      <c r="Q59" s="38">
        <f>SUMIF('Love Admin'!$A$3:$A$2829,'HAC Inc'!$B59,'Love Admin'!Z$3:Z$2829)</f>
        <v>0</v>
      </c>
      <c r="R59" s="38">
        <f>SUMIF('Love Admin'!$A$3:$A$2829,'HAC Inc'!$B59,'Love Admin'!AA$3:AA$2829)</f>
        <v>0</v>
      </c>
      <c r="S59" s="38">
        <f t="shared" si="0"/>
        <v>0</v>
      </c>
      <c r="T59" s="350">
        <f t="shared" si="1"/>
        <v>59.6</v>
      </c>
      <c r="W59" s="468"/>
    </row>
    <row r="60" spans="2:25">
      <c r="B60" s="5">
        <v>45828</v>
      </c>
      <c r="C60" t="s">
        <v>1178</v>
      </c>
      <c r="D60">
        <v>109.74</v>
      </c>
      <c r="E60" s="38">
        <f>SUMIF('Love Admin'!$A$3:$A$2829,'HAC Inc'!$B60,'Love Admin'!N$3:N$2829)</f>
        <v>36.64</v>
      </c>
      <c r="F60" s="38">
        <f>SUMIF('Love Admin'!$A$3:$A$2829,'HAC Inc'!$B60,'Love Admin'!O$3:O$2829)</f>
        <v>46.26</v>
      </c>
      <c r="G60" s="38">
        <f>SUMIF('Love Admin'!$A$3:$A$2829,'HAC Inc'!$B60,'Love Admin'!P$3:P$2829)</f>
        <v>25.019999999999996</v>
      </c>
      <c r="H60" s="38">
        <f>SUMIF('Love Admin'!$A$3:$A$2829,'HAC Inc'!$B60,'Love Admin'!Q$3:Q$2829)</f>
        <v>0</v>
      </c>
      <c r="I60" s="38">
        <f>SUMIF('Love Admin'!$A$3:$A$2829,'HAC Inc'!$B60,'Love Admin'!R$3:R$2829)</f>
        <v>0</v>
      </c>
      <c r="J60" s="38">
        <f>SUMIF('Love Admin'!$A$3:$A$2829,'HAC Inc'!$B60,'Love Admin'!S$3:S$2829)</f>
        <v>0</v>
      </c>
      <c r="K60" s="38">
        <f>SUMIF('Love Admin'!$A$3:$A$2829,'HAC Inc'!$B60,'Love Admin'!T$3:T$2829)</f>
        <v>0</v>
      </c>
      <c r="L60" s="38">
        <f>SUMIF('Love Admin'!$A$3:$A$2829,'HAC Inc'!$B60,'Love Admin'!U$3:U$2829)+0.06</f>
        <v>1.82</v>
      </c>
      <c r="M60" s="38">
        <f>SUMIF('Love Admin'!$A$3:$A$2829,'HAC Inc'!$B60,'Love Admin'!V$3:V$2829)</f>
        <v>0</v>
      </c>
      <c r="N60" s="38">
        <f>SUMIF('Love Admin'!$A$3:$A$2829,'HAC Inc'!$B60,'Love Admin'!W$3:W$2829)</f>
        <v>0</v>
      </c>
      <c r="O60" s="38">
        <f>SUMIF('Love Admin'!$A$3:$A$2829,'HAC Inc'!$B60,'Love Admin'!X$3:X$2829)</f>
        <v>0</v>
      </c>
      <c r="P60" s="38">
        <f>SUMIF('Love Admin'!$A$3:$A$2829,'HAC Inc'!$B60,'Love Admin'!Y$3:Y$2829)</f>
        <v>0</v>
      </c>
      <c r="Q60" s="38">
        <f>SUMIF('Love Admin'!$A$3:$A$2829,'HAC Inc'!$B60,'Love Admin'!Z$3:Z$2829)</f>
        <v>0</v>
      </c>
      <c r="R60" s="38">
        <f>SUMIF('Love Admin'!$A$3:$A$2829,'HAC Inc'!$B60,'Love Admin'!AA$3:AA$2829)</f>
        <v>0</v>
      </c>
      <c r="S60" s="38">
        <f t="shared" si="0"/>
        <v>0</v>
      </c>
      <c r="T60" s="350">
        <f t="shared" si="1"/>
        <v>109.74</v>
      </c>
      <c r="W60" s="468"/>
    </row>
    <row r="61" spans="2:25">
      <c r="B61" s="5">
        <v>45827</v>
      </c>
      <c r="C61" t="s">
        <v>1179</v>
      </c>
      <c r="D61">
        <v>15.16</v>
      </c>
      <c r="E61" s="38">
        <f>SUMIF('Love Admin'!$A$3:$A$2829,'HAC Inc'!$B61,'Love Admin'!N$3:N$2829)</f>
        <v>0</v>
      </c>
      <c r="F61" s="38">
        <f>SUMIF('Love Admin'!$A$3:$A$2829,'HAC Inc'!$B61,'Love Admin'!O$3:O$2829)</f>
        <v>0</v>
      </c>
      <c r="G61" s="38">
        <f>SUMIF('Love Admin'!$A$3:$A$2829,'HAC Inc'!$B61,'Love Admin'!P$3:P$2829)</f>
        <v>5.52</v>
      </c>
      <c r="H61" s="38">
        <f>SUMIF('Love Admin'!$A$3:$A$2829,'HAC Inc'!$B61,'Love Admin'!Q$3:Q$2829)</f>
        <v>9.64</v>
      </c>
      <c r="I61" s="38">
        <f>SUMIF('Love Admin'!$A$3:$A$2829,'HAC Inc'!$B61,'Love Admin'!R$3:R$2829)</f>
        <v>0</v>
      </c>
      <c r="J61" s="38">
        <f>SUMIF('Love Admin'!$A$3:$A$2829,'HAC Inc'!$B61,'Love Admin'!S$3:S$2829)</f>
        <v>0</v>
      </c>
      <c r="K61" s="38">
        <f>SUMIF('Love Admin'!$A$3:$A$2829,'HAC Inc'!$B61,'Love Admin'!T$3:T$2829)</f>
        <v>0</v>
      </c>
      <c r="L61" s="38">
        <f>SUMIF('Love Admin'!$A$3:$A$2829,'HAC Inc'!$B61,'Love Admin'!U$3:U$2829)</f>
        <v>0</v>
      </c>
      <c r="M61" s="38">
        <f>SUMIF('Love Admin'!$A$3:$A$2829,'HAC Inc'!$B61,'Love Admin'!V$3:V$2829)</f>
        <v>0</v>
      </c>
      <c r="N61" s="38">
        <f>SUMIF('Love Admin'!$A$3:$A$2829,'HAC Inc'!$B61,'Love Admin'!W$3:W$2829)</f>
        <v>0</v>
      </c>
      <c r="O61" s="38">
        <f>SUMIF('Love Admin'!$A$3:$A$2829,'HAC Inc'!$B61,'Love Admin'!X$3:X$2829)</f>
        <v>0</v>
      </c>
      <c r="P61" s="38">
        <f>SUMIF('Love Admin'!$A$3:$A$2829,'HAC Inc'!$B61,'Love Admin'!Y$3:Y$2829)</f>
        <v>0</v>
      </c>
      <c r="Q61" s="38">
        <f>SUMIF('Love Admin'!$A$3:$A$2829,'HAC Inc'!$B61,'Love Admin'!Z$3:Z$2829)</f>
        <v>0</v>
      </c>
      <c r="R61" s="38">
        <f>SUMIF('Love Admin'!$A$3:$A$2829,'HAC Inc'!$B61,'Love Admin'!AA$3:AA$2829)</f>
        <v>0</v>
      </c>
      <c r="S61" s="38">
        <f t="shared" si="0"/>
        <v>0</v>
      </c>
      <c r="T61" s="350">
        <f t="shared" si="1"/>
        <v>15.16</v>
      </c>
      <c r="W61" s="468"/>
    </row>
    <row r="62" spans="2:25">
      <c r="B62" s="5">
        <v>45826</v>
      </c>
      <c r="C62" t="s">
        <v>991</v>
      </c>
      <c r="D62">
        <v>109.32</v>
      </c>
      <c r="T62" s="350"/>
      <c r="W62" s="468"/>
      <c r="X62" s="45">
        <f>D62</f>
        <v>109.32</v>
      </c>
      <c r="Y62" s="45">
        <f>D62</f>
        <v>109.32</v>
      </c>
    </row>
    <row r="63" spans="2:25">
      <c r="B63" s="5">
        <v>45826</v>
      </c>
      <c r="C63" t="s">
        <v>1180</v>
      </c>
      <c r="D63">
        <v>1.76</v>
      </c>
      <c r="E63" s="38">
        <f>SUMIF('Love Admin'!$A$3:$A$2829,'HAC Inc'!$B63,'Love Admin'!N$3:N$2829)</f>
        <v>0</v>
      </c>
      <c r="F63" s="38">
        <f>SUMIF('Love Admin'!$A$3:$A$2829,'HAC Inc'!$B63,'Love Admin'!O$3:O$2829)</f>
        <v>0</v>
      </c>
      <c r="G63" s="38">
        <f>SUMIF('Love Admin'!$A$3:$A$2829,'HAC Inc'!$B63,'Love Admin'!P$3:P$2829)</f>
        <v>0</v>
      </c>
      <c r="H63" s="38">
        <f>SUMIF('Love Admin'!$A$3:$A$2829,'HAC Inc'!$B63,'Love Admin'!Q$3:Q$2829)</f>
        <v>0</v>
      </c>
      <c r="I63" s="38">
        <f>SUMIF('Love Admin'!$A$3:$A$2829,'HAC Inc'!$B63,'Love Admin'!R$3:R$2829)</f>
        <v>0</v>
      </c>
      <c r="J63" s="38">
        <f>SUMIF('Love Admin'!$A$3:$A$2829,'HAC Inc'!$B63,'Love Admin'!S$3:S$2829)</f>
        <v>0</v>
      </c>
      <c r="K63" s="38">
        <f>SUMIF('Love Admin'!$A$3:$A$2829,'HAC Inc'!$B63,'Love Admin'!T$3:T$2829)</f>
        <v>0</v>
      </c>
      <c r="L63" s="38">
        <f>SUMIF('Love Admin'!$A$3:$A$2829,'HAC Inc'!$B63,'Love Admin'!U$3:U$2829)</f>
        <v>1.76</v>
      </c>
      <c r="M63" s="38">
        <f>SUMIF('Love Admin'!$A$3:$A$2829,'HAC Inc'!$B63,'Love Admin'!V$3:V$2829)</f>
        <v>0</v>
      </c>
      <c r="N63" s="38">
        <f>SUMIF('Love Admin'!$A$3:$A$2829,'HAC Inc'!$B63,'Love Admin'!W$3:W$2829)</f>
        <v>0</v>
      </c>
      <c r="O63" s="38">
        <f>SUMIF('Love Admin'!$A$3:$A$2829,'HAC Inc'!$B63,'Love Admin'!X$3:X$2829)</f>
        <v>0</v>
      </c>
      <c r="P63" s="38">
        <f>SUMIF('Love Admin'!$A$3:$A$2829,'HAC Inc'!$B63,'Love Admin'!Y$3:Y$2829)</f>
        <v>0</v>
      </c>
      <c r="Q63" s="38">
        <f>SUMIF('Love Admin'!$A$3:$A$2829,'HAC Inc'!$B63,'Love Admin'!Z$3:Z$2829)</f>
        <v>0</v>
      </c>
      <c r="R63" s="38">
        <f>SUMIF('Love Admin'!$A$3:$A$2829,'HAC Inc'!$B63,'Love Admin'!AA$3:AA$2829)</f>
        <v>0</v>
      </c>
      <c r="S63" s="38">
        <f t="shared" si="0"/>
        <v>0</v>
      </c>
      <c r="T63" s="350">
        <f t="shared" si="1"/>
        <v>1.76</v>
      </c>
      <c r="W63" s="468"/>
    </row>
    <row r="64" spans="2:25">
      <c r="B64" s="5">
        <v>45825</v>
      </c>
      <c r="C64" t="s">
        <v>1181</v>
      </c>
      <c r="D64">
        <v>186.42</v>
      </c>
      <c r="E64" s="38">
        <f>SUMIF('Love Admin'!$A$3:$A$2829,'HAC Inc'!$B64,'Love Admin'!N$3:N$2829)</f>
        <v>73.259999999999991</v>
      </c>
      <c r="F64" s="38">
        <f>SUMIF('Love Admin'!$A$3:$A$2829,'HAC Inc'!$B64,'Love Admin'!O$3:O$2829)</f>
        <v>57.84</v>
      </c>
      <c r="G64" s="38">
        <f>SUMIF('Love Admin'!$A$3:$A$2829,'HAC Inc'!$B64,'Love Admin'!P$3:P$2829)</f>
        <v>0</v>
      </c>
      <c r="H64" s="38">
        <f>SUMIF('Love Admin'!$A$3:$A$2829,'HAC Inc'!$B64,'Love Admin'!Q$3:Q$2829)</f>
        <v>46.27</v>
      </c>
      <c r="I64" s="38">
        <f>SUMIF('Love Admin'!$A$3:$A$2829,'HAC Inc'!$B64,'Love Admin'!R$3:R$2829)</f>
        <v>0</v>
      </c>
      <c r="J64" s="38">
        <f>SUMIF('Love Admin'!$A$3:$A$2829,'HAC Inc'!$B64,'Love Admin'!S$3:S$2829)</f>
        <v>0</v>
      </c>
      <c r="K64" s="38">
        <f>SUMIF('Love Admin'!$A$3:$A$2829,'HAC Inc'!$B64,'Love Admin'!T$3:T$2829)</f>
        <v>0</v>
      </c>
      <c r="L64" s="38">
        <f>SUMIF('Love Admin'!$A$3:$A$2829,'HAC Inc'!$B64,'Love Admin'!U$3:U$2829)+0.01</f>
        <v>9.0499999999999989</v>
      </c>
      <c r="M64" s="38">
        <f>SUMIF('Love Admin'!$A$3:$A$2829,'HAC Inc'!$B64,'Love Admin'!V$3:V$2829)</f>
        <v>0</v>
      </c>
      <c r="N64" s="38">
        <f>SUMIF('Love Admin'!$A$3:$A$2829,'HAC Inc'!$B64,'Love Admin'!W$3:W$2829)</f>
        <v>0</v>
      </c>
      <c r="O64" s="38">
        <f>SUMIF('Love Admin'!$A$3:$A$2829,'HAC Inc'!$B64,'Love Admin'!X$3:X$2829)</f>
        <v>0</v>
      </c>
      <c r="P64" s="38">
        <f>SUMIF('Love Admin'!$A$3:$A$2829,'HAC Inc'!$B64,'Love Admin'!Y$3:Y$2829)</f>
        <v>0</v>
      </c>
      <c r="Q64" s="38">
        <f>SUMIF('Love Admin'!$A$3:$A$2829,'HAC Inc'!$B64,'Love Admin'!Z$3:Z$2829)</f>
        <v>0</v>
      </c>
      <c r="R64" s="38">
        <f>SUMIF('Love Admin'!$A$3:$A$2829,'HAC Inc'!$B64,'Love Admin'!AA$3:AA$2829)</f>
        <v>0</v>
      </c>
      <c r="S64" s="38">
        <f t="shared" si="0"/>
        <v>0</v>
      </c>
      <c r="T64" s="350">
        <f t="shared" si="1"/>
        <v>186.42</v>
      </c>
      <c r="W64" s="468"/>
    </row>
    <row r="65" spans="2:23">
      <c r="B65" s="5">
        <v>45824</v>
      </c>
      <c r="C65" t="s">
        <v>1182</v>
      </c>
      <c r="D65">
        <v>86.76</v>
      </c>
      <c r="E65" s="38">
        <f>SUMIF('Love Admin'!$A$3:$A$2829,'HAC Inc'!$B65,'Love Admin'!N$3:N$2829)</f>
        <v>17.350000000000001</v>
      </c>
      <c r="F65" s="38">
        <f>SUMIF('Love Admin'!$A$3:$A$2829,'HAC Inc'!$B65,'Love Admin'!O$3:O$2829)</f>
        <v>0</v>
      </c>
      <c r="G65" s="38">
        <f>SUMIF('Love Admin'!$A$3:$A$2829,'HAC Inc'!$B65,'Love Admin'!P$3:P$2829)</f>
        <v>0</v>
      </c>
      <c r="H65" s="38">
        <f>SUMIF('Love Admin'!$A$3:$A$2829,'HAC Inc'!$B65,'Love Admin'!Q$3:Q$2829)</f>
        <v>69.41</v>
      </c>
      <c r="I65" s="38">
        <f>SUMIF('Love Admin'!$A$3:$A$2829,'HAC Inc'!$B65,'Love Admin'!R$3:R$2829)</f>
        <v>0</v>
      </c>
      <c r="J65" s="38">
        <f>SUMIF('Love Admin'!$A$3:$A$2829,'HAC Inc'!$B65,'Love Admin'!S$3:S$2829)</f>
        <v>0</v>
      </c>
      <c r="K65" s="38">
        <f>SUMIF('Love Admin'!$A$3:$A$2829,'HAC Inc'!$B65,'Love Admin'!T$3:T$2829)</f>
        <v>0</v>
      </c>
      <c r="L65" s="38">
        <f>SUMIF('Love Admin'!$A$3:$A$2829,'HAC Inc'!$B65,'Love Admin'!U$3:U$2829)</f>
        <v>0</v>
      </c>
      <c r="M65" s="38">
        <f>SUMIF('Love Admin'!$A$3:$A$2829,'HAC Inc'!$B65,'Love Admin'!V$3:V$2829)</f>
        <v>0</v>
      </c>
      <c r="N65" s="38">
        <f>SUMIF('Love Admin'!$A$3:$A$2829,'HAC Inc'!$B65,'Love Admin'!W$3:W$2829)</f>
        <v>0</v>
      </c>
      <c r="O65" s="38">
        <f>SUMIF('Love Admin'!$A$3:$A$2829,'HAC Inc'!$B65,'Love Admin'!X$3:X$2829)</f>
        <v>0</v>
      </c>
      <c r="P65" s="38">
        <f>SUMIF('Love Admin'!$A$3:$A$2829,'HAC Inc'!$B65,'Love Admin'!Y$3:Y$2829)</f>
        <v>0</v>
      </c>
      <c r="Q65" s="38">
        <f>SUMIF('Love Admin'!$A$3:$A$2829,'HAC Inc'!$B65,'Love Admin'!Z$3:Z$2829)</f>
        <v>0</v>
      </c>
      <c r="R65" s="38">
        <f>SUMIF('Love Admin'!$A$3:$A$2829,'HAC Inc'!$B65,'Love Admin'!AA$3:AA$2829)</f>
        <v>0</v>
      </c>
      <c r="S65" s="38">
        <f t="shared" si="0"/>
        <v>0</v>
      </c>
      <c r="T65" s="350">
        <f t="shared" si="1"/>
        <v>86.76</v>
      </c>
      <c r="W65" s="468"/>
    </row>
    <row r="66" spans="2:23">
      <c r="B66" s="5">
        <v>45821</v>
      </c>
      <c r="C66" t="s">
        <v>1183</v>
      </c>
      <c r="D66">
        <v>25.81</v>
      </c>
      <c r="E66" s="38">
        <f>SUMIF('Love Admin'!$A$3:$A$2829,'HAC Inc'!$B66,'Love Admin'!N$3:N$2829)</f>
        <v>0</v>
      </c>
      <c r="F66" s="38">
        <f>SUMIF('Love Admin'!$A$3:$A$2829,'HAC Inc'!$B66,'Love Admin'!O$3:O$2829)</f>
        <v>0</v>
      </c>
      <c r="G66" s="38">
        <f>SUMIF('Love Admin'!$A$3:$A$2829,'HAC Inc'!$B66,'Love Admin'!P$3:P$2829)</f>
        <v>11.04</v>
      </c>
      <c r="H66" s="38">
        <f>SUMIF('Love Admin'!$A$3:$A$2829,'HAC Inc'!$B66,'Love Admin'!Q$3:Q$2829)</f>
        <v>0</v>
      </c>
      <c r="I66" s="38">
        <f>SUMIF('Love Admin'!$A$3:$A$2829,'HAC Inc'!$B66,'Love Admin'!R$3:R$2829)</f>
        <v>0</v>
      </c>
      <c r="J66" s="38">
        <f>SUMIF('Love Admin'!$A$3:$A$2829,'HAC Inc'!$B66,'Love Admin'!S$3:S$2829)</f>
        <v>0</v>
      </c>
      <c r="K66" s="38">
        <f>SUMIF('Love Admin'!$A$3:$A$2829,'HAC Inc'!$B66,'Love Admin'!T$3:T$2829)</f>
        <v>13.01</v>
      </c>
      <c r="L66" s="38">
        <f>SUMIF('Love Admin'!$A$3:$A$2829,'HAC Inc'!$B66,'Love Admin'!U$3:U$2829)</f>
        <v>1.76</v>
      </c>
      <c r="M66" s="38">
        <f>SUMIF('Love Admin'!$A$3:$A$2829,'HAC Inc'!$B66,'Love Admin'!V$3:V$2829)</f>
        <v>0</v>
      </c>
      <c r="N66" s="38">
        <f>SUMIF('Love Admin'!$A$3:$A$2829,'HAC Inc'!$B66,'Love Admin'!W$3:W$2829)</f>
        <v>0</v>
      </c>
      <c r="O66" s="38">
        <f>SUMIF('Love Admin'!$A$3:$A$2829,'HAC Inc'!$B66,'Love Admin'!X$3:X$2829)</f>
        <v>0</v>
      </c>
      <c r="P66" s="38">
        <f>SUMIF('Love Admin'!$A$3:$A$2829,'HAC Inc'!$B66,'Love Admin'!Y$3:Y$2829)</f>
        <v>0</v>
      </c>
      <c r="Q66" s="38">
        <f>SUMIF('Love Admin'!$A$3:$A$2829,'HAC Inc'!$B66,'Love Admin'!Z$3:Z$2829)</f>
        <v>0</v>
      </c>
      <c r="R66" s="38">
        <f>SUMIF('Love Admin'!$A$3:$A$2829,'HAC Inc'!$B66,'Love Admin'!AA$3:AA$2829)</f>
        <v>0</v>
      </c>
      <c r="S66" s="38">
        <f t="shared" si="0"/>
        <v>0</v>
      </c>
      <c r="T66" s="350">
        <f t="shared" si="1"/>
        <v>25.81</v>
      </c>
      <c r="W66" s="468"/>
    </row>
    <row r="67" spans="2:23">
      <c r="B67" s="5">
        <v>45820</v>
      </c>
      <c r="C67" t="s">
        <v>1184</v>
      </c>
      <c r="D67">
        <v>45.84</v>
      </c>
      <c r="E67" s="38">
        <f>SUMIF('Love Admin'!$A$3:$A$2829,'HAC Inc'!$B67,'Love Admin'!N$3:N$2829)</f>
        <v>0</v>
      </c>
      <c r="F67" s="38">
        <f>SUMIF('Love Admin'!$A$3:$A$2829,'HAC Inc'!$B67,'Love Admin'!O$3:O$2829)</f>
        <v>0</v>
      </c>
      <c r="G67" s="38">
        <f>SUMIF('Love Admin'!$A$3:$A$2829,'HAC Inc'!$B67,'Love Admin'!P$3:P$2829)</f>
        <v>5.52</v>
      </c>
      <c r="H67" s="38">
        <f>SUMIF('Love Admin'!$A$3:$A$2829,'HAC Inc'!$B67,'Love Admin'!Q$3:Q$2829)</f>
        <v>38.56</v>
      </c>
      <c r="I67" s="38">
        <f>SUMIF('Love Admin'!$A$3:$A$2829,'HAC Inc'!$B67,'Love Admin'!R$3:R$2829)</f>
        <v>0</v>
      </c>
      <c r="J67" s="38">
        <f>SUMIF('Love Admin'!$A$3:$A$2829,'HAC Inc'!$B67,'Love Admin'!S$3:S$2829)</f>
        <v>0</v>
      </c>
      <c r="K67" s="38">
        <f>SUMIF('Love Admin'!$A$3:$A$2829,'HAC Inc'!$B67,'Love Admin'!T$3:T$2829)</f>
        <v>0</v>
      </c>
      <c r="L67" s="38">
        <f>SUMIF('Love Admin'!$A$3:$A$2829,'HAC Inc'!$B67,'Love Admin'!U$3:U$2829)</f>
        <v>1.76</v>
      </c>
      <c r="M67" s="38">
        <f>SUMIF('Love Admin'!$A$3:$A$2829,'HAC Inc'!$B67,'Love Admin'!V$3:V$2829)</f>
        <v>0</v>
      </c>
      <c r="N67" s="38">
        <f>SUMIF('Love Admin'!$A$3:$A$2829,'HAC Inc'!$B67,'Love Admin'!W$3:W$2829)</f>
        <v>0</v>
      </c>
      <c r="O67" s="38">
        <f>SUMIF('Love Admin'!$A$3:$A$2829,'HAC Inc'!$B67,'Love Admin'!X$3:X$2829)</f>
        <v>0</v>
      </c>
      <c r="P67" s="38">
        <f>SUMIF('Love Admin'!$A$3:$A$2829,'HAC Inc'!$B67,'Love Admin'!Y$3:Y$2829)</f>
        <v>0</v>
      </c>
      <c r="Q67" s="38">
        <f>SUMIF('Love Admin'!$A$3:$A$2829,'HAC Inc'!$B67,'Love Admin'!Z$3:Z$2829)</f>
        <v>0</v>
      </c>
      <c r="R67" s="38">
        <f>SUMIF('Love Admin'!$A$3:$A$2829,'HAC Inc'!$B67,'Love Admin'!AA$3:AA$2829)</f>
        <v>0</v>
      </c>
      <c r="S67" s="38">
        <f t="shared" si="0"/>
        <v>0</v>
      </c>
      <c r="T67" s="350">
        <f t="shared" si="1"/>
        <v>45.84</v>
      </c>
      <c r="W67" s="468"/>
    </row>
    <row r="68" spans="2:23">
      <c r="B68" s="5">
        <v>45819</v>
      </c>
      <c r="C68" t="s">
        <v>1185</v>
      </c>
      <c r="D68">
        <v>197.29</v>
      </c>
      <c r="E68" s="38">
        <f>SUMIF('Love Admin'!$A$3:$A$2829,'HAC Inc'!$B68,'Love Admin'!N$3:N$2829)</f>
        <v>18.32</v>
      </c>
      <c r="F68" s="38">
        <f>SUMIF('Love Admin'!$A$3:$A$2829,'HAC Inc'!$B68,'Love Admin'!O$3:O$2829)</f>
        <v>17.350000000000001</v>
      </c>
      <c r="G68" s="38">
        <f>SUMIF('Love Admin'!$A$3:$A$2829,'HAC Inc'!$B68,'Love Admin'!P$3:P$2829)</f>
        <v>0</v>
      </c>
      <c r="H68" s="38">
        <f>SUMIF('Love Admin'!$A$3:$A$2829,'HAC Inc'!$B68,'Love Admin'!Q$3:Q$2829)</f>
        <v>158.10000000000002</v>
      </c>
      <c r="I68" s="38">
        <f>SUMIF('Love Admin'!$A$3:$A$2829,'HAC Inc'!$B68,'Love Admin'!R$3:R$2829)</f>
        <v>0</v>
      </c>
      <c r="J68" s="38">
        <f>SUMIF('Love Admin'!$A$3:$A$2829,'HAC Inc'!$B68,'Love Admin'!S$3:S$2829)</f>
        <v>0</v>
      </c>
      <c r="K68" s="38">
        <f>SUMIF('Love Admin'!$A$3:$A$2829,'HAC Inc'!$B68,'Love Admin'!T$3:T$2829)</f>
        <v>0</v>
      </c>
      <c r="L68" s="38">
        <f>SUMIF('Love Admin'!$A$3:$A$2829,'HAC Inc'!$B68,'Love Admin'!U$3:U$2829)</f>
        <v>3.52</v>
      </c>
      <c r="M68" s="38">
        <f>SUMIF('Love Admin'!$A$3:$A$2829,'HAC Inc'!$B68,'Love Admin'!V$3:V$2829)</f>
        <v>0</v>
      </c>
      <c r="N68" s="38">
        <f>SUMIF('Love Admin'!$A$3:$A$2829,'HAC Inc'!$B68,'Love Admin'!W$3:W$2829)</f>
        <v>0</v>
      </c>
      <c r="O68" s="38">
        <f>SUMIF('Love Admin'!$A$3:$A$2829,'HAC Inc'!$B68,'Love Admin'!X$3:X$2829)</f>
        <v>0</v>
      </c>
      <c r="P68" s="38">
        <f>SUMIF('Love Admin'!$A$3:$A$2829,'HAC Inc'!$B68,'Love Admin'!Y$3:Y$2829)</f>
        <v>0</v>
      </c>
      <c r="Q68" s="38">
        <f>SUMIF('Love Admin'!$A$3:$A$2829,'HAC Inc'!$B68,'Love Admin'!Z$3:Z$2829)</f>
        <v>0</v>
      </c>
      <c r="R68" s="38">
        <f>SUMIF('Love Admin'!$A$3:$A$2829,'HAC Inc'!$B68,'Love Admin'!AA$3:AA$2829)</f>
        <v>0</v>
      </c>
      <c r="S68" s="38">
        <f t="shared" si="0"/>
        <v>0</v>
      </c>
      <c r="T68" s="350">
        <f t="shared" si="1"/>
        <v>197.29</v>
      </c>
      <c r="W68" s="468"/>
    </row>
    <row r="69" spans="2:23">
      <c r="B69" s="5">
        <v>45818</v>
      </c>
      <c r="C69" t="s">
        <v>1186</v>
      </c>
      <c r="D69">
        <v>88.88</v>
      </c>
      <c r="E69" s="38">
        <f>SUMIF('Love Admin'!$A$3:$A$2829,'HAC Inc'!$B69,'Love Admin'!N$3:N$2829)</f>
        <v>35.67</v>
      </c>
      <c r="F69" s="38">
        <f>SUMIF('Love Admin'!$A$3:$A$2829,'HAC Inc'!$B69,'Love Admin'!O$3:O$2829)</f>
        <v>23.13</v>
      </c>
      <c r="G69" s="38">
        <f>SUMIF('Love Admin'!$A$3:$A$2829,'HAC Inc'!$B69,'Love Admin'!P$3:P$2829)</f>
        <v>0</v>
      </c>
      <c r="H69" s="38">
        <f>SUMIF('Love Admin'!$A$3:$A$2829,'HAC Inc'!$B69,'Love Admin'!Q$3:Q$2829)</f>
        <v>19.28</v>
      </c>
      <c r="I69" s="38">
        <f>SUMIF('Love Admin'!$A$3:$A$2829,'HAC Inc'!$B69,'Love Admin'!R$3:R$2829)</f>
        <v>0</v>
      </c>
      <c r="J69" s="38">
        <f>SUMIF('Love Admin'!$A$3:$A$2829,'HAC Inc'!$B69,'Love Admin'!S$3:S$2829)</f>
        <v>0</v>
      </c>
      <c r="K69" s="38">
        <f>SUMIF('Love Admin'!$A$3:$A$2829,'HAC Inc'!$B69,'Love Admin'!T$3:T$2829)</f>
        <v>0</v>
      </c>
      <c r="L69" s="38">
        <f>SUMIF('Love Admin'!$A$3:$A$2829,'HAC Inc'!$B69,'Love Admin'!U$3:U$2829)</f>
        <v>10.799999999999999</v>
      </c>
      <c r="M69" s="38">
        <f>SUMIF('Love Admin'!$A$3:$A$2829,'HAC Inc'!$B69,'Love Admin'!V$3:V$2829)</f>
        <v>0</v>
      </c>
      <c r="N69" s="38">
        <f>SUMIF('Love Admin'!$A$3:$A$2829,'HAC Inc'!$B69,'Love Admin'!W$3:W$2829)</f>
        <v>0</v>
      </c>
      <c r="O69" s="38">
        <f>SUMIF('Love Admin'!$A$3:$A$2829,'HAC Inc'!$B69,'Love Admin'!X$3:X$2829)</f>
        <v>0</v>
      </c>
      <c r="P69" s="38">
        <f>SUMIF('Love Admin'!$A$3:$A$2829,'HAC Inc'!$B69,'Love Admin'!Y$3:Y$2829)</f>
        <v>0</v>
      </c>
      <c r="Q69" s="38">
        <f>SUMIF('Love Admin'!$A$3:$A$2829,'HAC Inc'!$B69,'Love Admin'!Z$3:Z$2829)</f>
        <v>0</v>
      </c>
      <c r="R69" s="38">
        <f>SUMIF('Love Admin'!$A$3:$A$2829,'HAC Inc'!$B69,'Love Admin'!AA$3:AA$2829)</f>
        <v>0</v>
      </c>
      <c r="S69" s="38">
        <f t="shared" ref="S69:S132" si="2">SUM(E69:R69)-D69</f>
        <v>0</v>
      </c>
      <c r="T69" s="350">
        <f t="shared" ref="T69:T132" si="3">D69-S69</f>
        <v>88.88</v>
      </c>
      <c r="W69" s="468"/>
    </row>
    <row r="70" spans="2:23">
      <c r="B70" s="5">
        <v>45814</v>
      </c>
      <c r="C70" t="s">
        <v>1187</v>
      </c>
      <c r="D70">
        <v>85.14</v>
      </c>
      <c r="E70" s="38">
        <f>SUMIF('Love Admin'!$A$3:$A$2829,'HAC Inc'!$B70,'Love Admin'!N$3:N$2829)</f>
        <v>36.64</v>
      </c>
      <c r="F70" s="38">
        <f>SUMIF('Love Admin'!$A$3:$A$2829,'HAC Inc'!$B70,'Love Admin'!O$3:O$2829)</f>
        <v>34.700000000000003</v>
      </c>
      <c r="G70" s="38">
        <f>SUMIF('Love Admin'!$A$3:$A$2829,'HAC Inc'!$B70,'Love Admin'!P$3:P$2829)</f>
        <v>13.799999999999999</v>
      </c>
      <c r="H70" s="38">
        <f>SUMIF('Love Admin'!$A$3:$A$2829,'HAC Inc'!$B70,'Love Admin'!Q$3:Q$2829)</f>
        <v>0</v>
      </c>
      <c r="I70" s="38">
        <f>SUMIF('Love Admin'!$A$3:$A$2829,'HAC Inc'!$B70,'Love Admin'!R$3:R$2829)</f>
        <v>0</v>
      </c>
      <c r="J70" s="38">
        <f>SUMIF('Love Admin'!$A$3:$A$2829,'HAC Inc'!$B70,'Love Admin'!S$3:S$2829)</f>
        <v>0</v>
      </c>
      <c r="K70" s="38">
        <f>SUMIF('Love Admin'!$A$3:$A$2829,'HAC Inc'!$B70,'Love Admin'!T$3:T$2829)</f>
        <v>0</v>
      </c>
      <c r="L70" s="38">
        <f>SUMIF('Love Admin'!$A$3:$A$2829,'HAC Inc'!$B70,'Love Admin'!U$3:U$2829)</f>
        <v>0</v>
      </c>
      <c r="M70" s="38">
        <f>SUMIF('Love Admin'!$A$3:$A$2829,'HAC Inc'!$B70,'Love Admin'!V$3:V$2829)</f>
        <v>0</v>
      </c>
      <c r="N70" s="38">
        <f>SUMIF('Love Admin'!$A$3:$A$2829,'HAC Inc'!$B70,'Love Admin'!W$3:W$2829)</f>
        <v>0</v>
      </c>
      <c r="O70" s="38">
        <f>SUMIF('Love Admin'!$A$3:$A$2829,'HAC Inc'!$B70,'Love Admin'!X$3:X$2829)</f>
        <v>0</v>
      </c>
      <c r="P70" s="38">
        <f>SUMIF('Love Admin'!$A$3:$A$2829,'HAC Inc'!$B70,'Love Admin'!Y$3:Y$2829)</f>
        <v>0</v>
      </c>
      <c r="Q70" s="38">
        <f>SUMIF('Love Admin'!$A$3:$A$2829,'HAC Inc'!$B70,'Love Admin'!Z$3:Z$2829)</f>
        <v>0</v>
      </c>
      <c r="R70" s="38">
        <f>SUMIF('Love Admin'!$A$3:$A$2829,'HAC Inc'!$B70,'Love Admin'!AA$3:AA$2829)</f>
        <v>0</v>
      </c>
      <c r="S70" s="38">
        <f t="shared" si="2"/>
        <v>0</v>
      </c>
      <c r="T70" s="350">
        <f t="shared" si="3"/>
        <v>85.14</v>
      </c>
      <c r="W70" s="468"/>
    </row>
    <row r="71" spans="2:23">
      <c r="B71" s="5">
        <v>45813</v>
      </c>
      <c r="C71" t="s">
        <v>1188</v>
      </c>
      <c r="D71">
        <v>40</v>
      </c>
      <c r="E71" s="38">
        <f>SUMIF('Love Admin'!$A$3:$A$2829,'HAC Inc'!$B71,'Love Admin'!N$3:N$2829)</f>
        <v>18.32</v>
      </c>
      <c r="F71" s="38">
        <f>SUMIF('Love Admin'!$A$3:$A$2829,'HAC Inc'!$B71,'Love Admin'!O$3:O$2829)</f>
        <v>0</v>
      </c>
      <c r="G71" s="38">
        <f>SUMIF('Love Admin'!$A$3:$A$2829,'HAC Inc'!$B71,'Love Admin'!P$3:P$2829)</f>
        <v>2.76</v>
      </c>
      <c r="H71" s="38">
        <f>SUMIF('Love Admin'!$A$3:$A$2829,'HAC Inc'!$B71,'Love Admin'!Q$3:Q$2829)</f>
        <v>0</v>
      </c>
      <c r="I71" s="38">
        <f>SUMIF('Love Admin'!$A$3:$A$2829,'HAC Inc'!$B71,'Love Admin'!R$3:R$2829)</f>
        <v>0</v>
      </c>
      <c r="J71" s="38">
        <f>SUMIF('Love Admin'!$A$3:$A$2829,'HAC Inc'!$B71,'Love Admin'!S$3:S$2829)</f>
        <v>0</v>
      </c>
      <c r="K71" s="38">
        <f>SUMIF('Love Admin'!$A$3:$A$2829,'HAC Inc'!$B71,'Love Admin'!T$3:T$2829)</f>
        <v>0</v>
      </c>
      <c r="L71" s="38">
        <f>SUMIF('Love Admin'!$A$3:$A$2829,'HAC Inc'!$B71,'Love Admin'!U$3:U$2829)</f>
        <v>18.920000000000002</v>
      </c>
      <c r="M71" s="38">
        <f>SUMIF('Love Admin'!$A$3:$A$2829,'HAC Inc'!$B71,'Love Admin'!V$3:V$2829)</f>
        <v>0</v>
      </c>
      <c r="N71" s="38">
        <f>SUMIF('Love Admin'!$A$3:$A$2829,'HAC Inc'!$B71,'Love Admin'!W$3:W$2829)</f>
        <v>0</v>
      </c>
      <c r="O71" s="38">
        <f>SUMIF('Love Admin'!$A$3:$A$2829,'HAC Inc'!$B71,'Love Admin'!X$3:X$2829)</f>
        <v>0</v>
      </c>
      <c r="P71" s="38">
        <f>SUMIF('Love Admin'!$A$3:$A$2829,'HAC Inc'!$B71,'Love Admin'!Y$3:Y$2829)</f>
        <v>0</v>
      </c>
      <c r="Q71" s="38">
        <f>SUMIF('Love Admin'!$A$3:$A$2829,'HAC Inc'!$B71,'Love Admin'!Z$3:Z$2829)</f>
        <v>0</v>
      </c>
      <c r="R71" s="38">
        <f>SUMIF('Love Admin'!$A$3:$A$2829,'HAC Inc'!$B71,'Love Admin'!AA$3:AA$2829)</f>
        <v>0</v>
      </c>
      <c r="S71" s="38">
        <f t="shared" si="2"/>
        <v>0</v>
      </c>
      <c r="T71" s="350">
        <f t="shared" si="3"/>
        <v>40</v>
      </c>
      <c r="W71" s="468"/>
    </row>
    <row r="72" spans="2:23">
      <c r="B72" s="5">
        <v>45812</v>
      </c>
      <c r="C72" t="s">
        <v>71</v>
      </c>
      <c r="D72">
        <v>2000</v>
      </c>
      <c r="T72" s="350"/>
      <c r="V72" s="350">
        <f>D72</f>
        <v>2000</v>
      </c>
      <c r="W72" s="468"/>
    </row>
    <row r="73" spans="2:23">
      <c r="B73" s="5">
        <v>45812</v>
      </c>
      <c r="C73" t="s">
        <v>1189</v>
      </c>
      <c r="D73">
        <v>56.22</v>
      </c>
      <c r="E73" s="38">
        <f>SUMIF('Love Admin'!$A$3:$A$2829,'HAC Inc'!$B73,'Love Admin'!N$3:N$2829)</f>
        <v>18.32</v>
      </c>
      <c r="F73" s="38">
        <f>SUMIF('Love Admin'!$A$3:$A$2829,'HAC Inc'!$B73,'Love Admin'!O$3:O$2829)</f>
        <v>23.13</v>
      </c>
      <c r="G73" s="38">
        <f>SUMIF('Love Admin'!$A$3:$A$2829,'HAC Inc'!$B73,'Love Admin'!P$3:P$2829)</f>
        <v>0</v>
      </c>
      <c r="H73" s="38">
        <f>SUMIF('Love Admin'!$A$3:$A$2829,'HAC Inc'!$B73,'Love Admin'!Q$3:Q$2829)</f>
        <v>0</v>
      </c>
      <c r="I73" s="38">
        <f>SUMIF('Love Admin'!$A$3:$A$2829,'HAC Inc'!$B73,'Love Admin'!R$3:R$2829)</f>
        <v>0</v>
      </c>
      <c r="J73" s="38">
        <f>SUMIF('Love Admin'!$A$3:$A$2829,'HAC Inc'!$B73,'Love Admin'!S$3:S$2829)</f>
        <v>0</v>
      </c>
      <c r="K73" s="38">
        <f>SUMIF('Love Admin'!$A$3:$A$2829,'HAC Inc'!$B73,'Love Admin'!T$3:T$2829)</f>
        <v>13.01</v>
      </c>
      <c r="L73" s="38">
        <f>SUMIF('Love Admin'!$A$3:$A$2829,'HAC Inc'!$B73,'Love Admin'!U$3:U$2829)</f>
        <v>1.76</v>
      </c>
      <c r="M73" s="38">
        <f>SUMIF('Love Admin'!$A$3:$A$2829,'HAC Inc'!$B73,'Love Admin'!V$3:V$2829)</f>
        <v>0</v>
      </c>
      <c r="N73" s="38">
        <f>SUMIF('Love Admin'!$A$3:$A$2829,'HAC Inc'!$B73,'Love Admin'!W$3:W$2829)</f>
        <v>0</v>
      </c>
      <c r="O73" s="38">
        <f>SUMIF('Love Admin'!$A$3:$A$2829,'HAC Inc'!$B73,'Love Admin'!X$3:X$2829)</f>
        <v>0</v>
      </c>
      <c r="P73" s="38">
        <f>SUMIF('Love Admin'!$A$3:$A$2829,'HAC Inc'!$B73,'Love Admin'!Y$3:Y$2829)</f>
        <v>0</v>
      </c>
      <c r="Q73" s="38">
        <f>SUMIF('Love Admin'!$A$3:$A$2829,'HAC Inc'!$B73,'Love Admin'!Z$3:Z$2829)</f>
        <v>0</v>
      </c>
      <c r="R73" s="38">
        <f>SUMIF('Love Admin'!$A$3:$A$2829,'HAC Inc'!$B73,'Love Admin'!AA$3:AA$2829)</f>
        <v>0</v>
      </c>
      <c r="S73" s="38">
        <f t="shared" si="2"/>
        <v>0</v>
      </c>
      <c r="T73" s="350">
        <f t="shared" si="3"/>
        <v>56.22</v>
      </c>
      <c r="W73" s="468"/>
    </row>
    <row r="74" spans="2:23">
      <c r="B74" s="5">
        <v>45811</v>
      </c>
      <c r="C74" t="s">
        <v>1190</v>
      </c>
      <c r="D74">
        <v>32.119999999999997</v>
      </c>
      <c r="E74" s="38">
        <f>SUMIF('Love Admin'!$A$3:$A$2829,'HAC Inc'!$B74,'Love Admin'!N$3:N$2829)</f>
        <v>17.350000000000001</v>
      </c>
      <c r="F74" s="38">
        <f>SUMIF('Love Admin'!$A$3:$A$2829,'HAC Inc'!$B74,'Love Admin'!O$3:O$2829)</f>
        <v>0</v>
      </c>
      <c r="G74" s="38">
        <f>SUMIF('Love Admin'!$A$3:$A$2829,'HAC Inc'!$B74,'Love Admin'!P$3:P$2829)</f>
        <v>0</v>
      </c>
      <c r="H74" s="38">
        <f>SUMIF('Love Admin'!$A$3:$A$2829,'HAC Inc'!$B74,'Love Admin'!Q$3:Q$2829)</f>
        <v>0</v>
      </c>
      <c r="I74" s="38">
        <f>SUMIF('Love Admin'!$A$3:$A$2829,'HAC Inc'!$B74,'Love Admin'!R$3:R$2829)</f>
        <v>0</v>
      </c>
      <c r="J74" s="38">
        <f>SUMIF('Love Admin'!$A$3:$A$2829,'HAC Inc'!$B74,'Love Admin'!S$3:S$2829)</f>
        <v>0</v>
      </c>
      <c r="K74" s="38">
        <f>SUMIF('Love Admin'!$A$3:$A$2829,'HAC Inc'!$B74,'Love Admin'!T$3:T$2829)</f>
        <v>13.01</v>
      </c>
      <c r="L74" s="38">
        <f>SUMIF('Love Admin'!$A$3:$A$2829,'HAC Inc'!$B74,'Love Admin'!U$3:U$2829)</f>
        <v>1.76</v>
      </c>
      <c r="M74" s="38">
        <f>SUMIF('Love Admin'!$A$3:$A$2829,'HAC Inc'!$B74,'Love Admin'!V$3:V$2829)</f>
        <v>0</v>
      </c>
      <c r="N74" s="38">
        <f>SUMIF('Love Admin'!$A$3:$A$2829,'HAC Inc'!$B74,'Love Admin'!W$3:W$2829)</f>
        <v>0</v>
      </c>
      <c r="O74" s="38">
        <f>SUMIF('Love Admin'!$A$3:$A$2829,'HAC Inc'!$B74,'Love Admin'!X$3:X$2829)</f>
        <v>0</v>
      </c>
      <c r="P74" s="38">
        <f>SUMIF('Love Admin'!$A$3:$A$2829,'HAC Inc'!$B74,'Love Admin'!Y$3:Y$2829)</f>
        <v>0</v>
      </c>
      <c r="Q74" s="38">
        <f>SUMIF('Love Admin'!$A$3:$A$2829,'HAC Inc'!$B74,'Love Admin'!Z$3:Z$2829)</f>
        <v>0</v>
      </c>
      <c r="R74" s="38">
        <f>SUMIF('Love Admin'!$A$3:$A$2829,'HAC Inc'!$B74,'Love Admin'!AA$3:AA$2829)</f>
        <v>0</v>
      </c>
      <c r="S74" s="38">
        <f t="shared" si="2"/>
        <v>0</v>
      </c>
      <c r="T74" s="350">
        <f t="shared" si="3"/>
        <v>32.119999999999997</v>
      </c>
      <c r="W74" s="468"/>
    </row>
    <row r="75" spans="2:23">
      <c r="B75" s="5">
        <v>45810</v>
      </c>
      <c r="C75" t="s">
        <v>1191</v>
      </c>
      <c r="D75">
        <v>24.08</v>
      </c>
      <c r="E75" s="38">
        <f>SUMIF('Love Admin'!$A$3:$A$2829,'HAC Inc'!$B75,'Love Admin'!N$3:N$2829)</f>
        <v>0</v>
      </c>
      <c r="F75" s="38">
        <f>SUMIF('Love Admin'!$A$3:$A$2829,'HAC Inc'!$B75,'Love Admin'!O$3:O$2829)</f>
        <v>0</v>
      </c>
      <c r="G75" s="38">
        <f>SUMIF('Love Admin'!$A$3:$A$2829,'HAC Inc'!$B75,'Love Admin'!P$3:P$2829)</f>
        <v>22.259999999999998</v>
      </c>
      <c r="H75" s="38">
        <f>SUMIF('Love Admin'!$A$3:$A$2829,'HAC Inc'!$B75,'Love Admin'!Q$3:Q$2829)</f>
        <v>0</v>
      </c>
      <c r="I75" s="38">
        <f>SUMIF('Love Admin'!$A$3:$A$2829,'HAC Inc'!$B75,'Love Admin'!R$3:R$2829)</f>
        <v>0</v>
      </c>
      <c r="J75" s="38">
        <f>SUMIF('Love Admin'!$A$3:$A$2829,'HAC Inc'!$B75,'Love Admin'!S$3:S$2829)</f>
        <v>0</v>
      </c>
      <c r="K75" s="38">
        <f>SUMIF('Love Admin'!$A$3:$A$2829,'HAC Inc'!$B75,'Love Admin'!T$3:T$2829)</f>
        <v>0</v>
      </c>
      <c r="L75" s="38">
        <f>SUMIF('Love Admin'!$A$3:$A$2829,'HAC Inc'!$B75,'Love Admin'!U$3:U$2829)+0.06</f>
        <v>1.82</v>
      </c>
      <c r="M75" s="38">
        <f>SUMIF('Love Admin'!$A$3:$A$2829,'HAC Inc'!$B75,'Love Admin'!V$3:V$2829)</f>
        <v>0</v>
      </c>
      <c r="N75" s="38">
        <f>SUMIF('Love Admin'!$A$3:$A$2829,'HAC Inc'!$B75,'Love Admin'!W$3:W$2829)</f>
        <v>0</v>
      </c>
      <c r="O75" s="38">
        <f>SUMIF('Love Admin'!$A$3:$A$2829,'HAC Inc'!$B75,'Love Admin'!X$3:X$2829)</f>
        <v>0</v>
      </c>
      <c r="P75" s="38">
        <f>SUMIF('Love Admin'!$A$3:$A$2829,'HAC Inc'!$B75,'Love Admin'!Y$3:Y$2829)</f>
        <v>0</v>
      </c>
      <c r="Q75" s="38">
        <f>SUMIF('Love Admin'!$A$3:$A$2829,'HAC Inc'!$B75,'Love Admin'!Z$3:Z$2829)</f>
        <v>0</v>
      </c>
      <c r="R75" s="38">
        <f>SUMIF('Love Admin'!$A$3:$A$2829,'HAC Inc'!$B75,'Love Admin'!AA$3:AA$2829)</f>
        <v>0</v>
      </c>
      <c r="S75" s="38">
        <f t="shared" si="2"/>
        <v>0</v>
      </c>
      <c r="T75" s="350">
        <f t="shared" si="3"/>
        <v>24.08</v>
      </c>
      <c r="W75" s="468"/>
    </row>
    <row r="76" spans="2:23">
      <c r="B76" s="5">
        <v>45807</v>
      </c>
      <c r="C76" t="s">
        <v>1192</v>
      </c>
      <c r="D76">
        <v>40.79</v>
      </c>
      <c r="E76" s="38">
        <f>SUMIF('Love Admin'!$A$3:$A$2829,'HAC Inc'!$B76,'Love Admin'!N$3:N$2829)</f>
        <v>0</v>
      </c>
      <c r="F76" s="38">
        <f>SUMIF('Love Admin'!$A$3:$A$2829,'HAC Inc'!$B76,'Love Admin'!O$3:O$2829)</f>
        <v>0</v>
      </c>
      <c r="G76" s="38">
        <f>SUMIF('Love Admin'!$A$3:$A$2829,'HAC Inc'!$B76,'Love Admin'!P$3:P$2829)</f>
        <v>0</v>
      </c>
      <c r="H76" s="38">
        <f>SUMIF('Love Admin'!$A$3:$A$2829,'HAC Inc'!$B76,'Love Admin'!Q$3:Q$2829)</f>
        <v>0</v>
      </c>
      <c r="I76" s="38">
        <f>SUMIF('Love Admin'!$A$3:$A$2829,'HAC Inc'!$B76,'Love Admin'!R$3:R$2829)</f>
        <v>0</v>
      </c>
      <c r="J76" s="38">
        <f>SUMIF('Love Admin'!$A$3:$A$2829,'HAC Inc'!$B76,'Love Admin'!S$3:S$2829)</f>
        <v>0</v>
      </c>
      <c r="K76" s="38">
        <f>SUMIF('Love Admin'!$A$3:$A$2829,'HAC Inc'!$B76,'Love Admin'!T$3:T$2829)</f>
        <v>39.03</v>
      </c>
      <c r="L76" s="38">
        <f>SUMIF('Love Admin'!$A$3:$A$2829,'HAC Inc'!$B76,'Love Admin'!U$3:U$2829)</f>
        <v>1.76</v>
      </c>
      <c r="M76" s="38">
        <f>SUMIF('Love Admin'!$A$3:$A$2829,'HAC Inc'!$B76,'Love Admin'!V$3:V$2829)</f>
        <v>0</v>
      </c>
      <c r="N76" s="38">
        <f>SUMIF('Love Admin'!$A$3:$A$2829,'HAC Inc'!$B76,'Love Admin'!W$3:W$2829)</f>
        <v>0</v>
      </c>
      <c r="O76" s="38">
        <f>SUMIF('Love Admin'!$A$3:$A$2829,'HAC Inc'!$B76,'Love Admin'!X$3:X$2829)</f>
        <v>0</v>
      </c>
      <c r="P76" s="38">
        <f>SUMIF('Love Admin'!$A$3:$A$2829,'HAC Inc'!$B76,'Love Admin'!Y$3:Y$2829)</f>
        <v>0</v>
      </c>
      <c r="Q76" s="38">
        <f>SUMIF('Love Admin'!$A$3:$A$2829,'HAC Inc'!$B76,'Love Admin'!Z$3:Z$2829)</f>
        <v>0</v>
      </c>
      <c r="R76" s="38">
        <f>SUMIF('Love Admin'!$A$3:$A$2829,'HAC Inc'!$B76,'Love Admin'!AA$3:AA$2829)</f>
        <v>0</v>
      </c>
      <c r="S76" s="38">
        <f t="shared" si="2"/>
        <v>0</v>
      </c>
      <c r="T76" s="350">
        <f t="shared" si="3"/>
        <v>40.79</v>
      </c>
      <c r="W76" s="468"/>
    </row>
    <row r="77" spans="2:23">
      <c r="B77" s="5">
        <v>45806</v>
      </c>
      <c r="C77" t="s">
        <v>1193</v>
      </c>
      <c r="D77">
        <v>46.73</v>
      </c>
      <c r="E77" s="38">
        <f>SUMIF('Love Admin'!$A$3:$A$2829,'HAC Inc'!$B77,'Love Admin'!N$3:N$2829)</f>
        <v>18.32</v>
      </c>
      <c r="F77" s="38">
        <f>SUMIF('Love Admin'!$A$3:$A$2829,'HAC Inc'!$B77,'Love Admin'!O$3:O$2829)</f>
        <v>23.13</v>
      </c>
      <c r="G77" s="38">
        <f>SUMIF('Love Admin'!$A$3:$A$2829,'HAC Inc'!$B77,'Love Admin'!P$3:P$2829)</f>
        <v>0</v>
      </c>
      <c r="H77" s="38">
        <f>SUMIF('Love Admin'!$A$3:$A$2829,'HAC Inc'!$B77,'Love Admin'!Q$3:Q$2829)</f>
        <v>0</v>
      </c>
      <c r="I77" s="38">
        <f>SUMIF('Love Admin'!$A$3:$A$2829,'HAC Inc'!$B77,'Love Admin'!R$3:R$2829)</f>
        <v>0</v>
      </c>
      <c r="J77" s="38">
        <f>SUMIF('Love Admin'!$A$3:$A$2829,'HAC Inc'!$B77,'Love Admin'!S$3:S$2829)</f>
        <v>0</v>
      </c>
      <c r="K77" s="38">
        <f>SUMIF('Love Admin'!$A$3:$A$2829,'HAC Inc'!$B77,'Love Admin'!T$3:T$2829)</f>
        <v>0</v>
      </c>
      <c r="L77" s="38">
        <f>SUMIF('Love Admin'!$A$3:$A$2829,'HAC Inc'!$B77,'Love Admin'!U$3:U$2829)</f>
        <v>5.28</v>
      </c>
      <c r="M77" s="38">
        <f>SUMIF('Love Admin'!$A$3:$A$2829,'HAC Inc'!$B77,'Love Admin'!V$3:V$2829)</f>
        <v>0</v>
      </c>
      <c r="N77" s="38">
        <f>SUMIF('Love Admin'!$A$3:$A$2829,'HAC Inc'!$B77,'Love Admin'!W$3:W$2829)</f>
        <v>0</v>
      </c>
      <c r="O77" s="38">
        <f>SUMIF('Love Admin'!$A$3:$A$2829,'HAC Inc'!$B77,'Love Admin'!X$3:X$2829)</f>
        <v>0</v>
      </c>
      <c r="P77" s="38">
        <f>SUMIF('Love Admin'!$A$3:$A$2829,'HAC Inc'!$B77,'Love Admin'!Y$3:Y$2829)</f>
        <v>0</v>
      </c>
      <c r="Q77" s="38">
        <f>SUMIF('Love Admin'!$A$3:$A$2829,'HAC Inc'!$B77,'Love Admin'!Z$3:Z$2829)</f>
        <v>0</v>
      </c>
      <c r="R77" s="38">
        <f>SUMIF('Love Admin'!$A$3:$A$2829,'HAC Inc'!$B77,'Love Admin'!AA$3:AA$2829)</f>
        <v>0</v>
      </c>
      <c r="S77" s="38">
        <f t="shared" si="2"/>
        <v>0</v>
      </c>
      <c r="T77" s="350">
        <f t="shared" si="3"/>
        <v>46.73</v>
      </c>
      <c r="W77" s="468"/>
    </row>
    <row r="78" spans="2:23">
      <c r="B78" s="5">
        <v>45805</v>
      </c>
      <c r="C78" t="s">
        <v>1194</v>
      </c>
      <c r="D78">
        <v>48.17</v>
      </c>
      <c r="E78" s="38">
        <f>SUMIF('Love Admin'!$A$3:$A$2829,'HAC Inc'!$B78,'Love Admin'!N$3:N$2829)</f>
        <v>0</v>
      </c>
      <c r="F78" s="38">
        <f>SUMIF('Love Admin'!$A$3:$A$2829,'HAC Inc'!$B78,'Love Admin'!O$3:O$2829)</f>
        <v>0</v>
      </c>
      <c r="G78" s="38">
        <f>SUMIF('Love Admin'!$A$3:$A$2829,'HAC Inc'!$B78,'Love Admin'!P$3:P$2829)</f>
        <v>0</v>
      </c>
      <c r="H78" s="38">
        <f>SUMIF('Love Admin'!$A$3:$A$2829,'HAC Inc'!$B78,'Love Admin'!Q$3:Q$2829)</f>
        <v>0</v>
      </c>
      <c r="I78" s="38">
        <f>SUMIF('Love Admin'!$A$3:$A$2829,'HAC Inc'!$B78,'Love Admin'!R$3:R$2829)</f>
        <v>0</v>
      </c>
      <c r="J78" s="38">
        <f>SUMIF('Love Admin'!$A$3:$A$2829,'HAC Inc'!$B78,'Love Admin'!S$3:S$2829)</f>
        <v>0</v>
      </c>
      <c r="K78" s="38">
        <f>SUMIF('Love Admin'!$A$3:$A$2829,'HAC Inc'!$B78,'Love Admin'!T$3:T$2829)</f>
        <v>42.89</v>
      </c>
      <c r="L78" s="38">
        <f>SUMIF('Love Admin'!$A$3:$A$2829,'HAC Inc'!$B78,'Love Admin'!U$3:U$2829)</f>
        <v>5.28</v>
      </c>
      <c r="M78" s="38">
        <f>SUMIF('Love Admin'!$A$3:$A$2829,'HAC Inc'!$B78,'Love Admin'!V$3:V$2829)</f>
        <v>0</v>
      </c>
      <c r="N78" s="38">
        <f>SUMIF('Love Admin'!$A$3:$A$2829,'HAC Inc'!$B78,'Love Admin'!W$3:W$2829)</f>
        <v>0</v>
      </c>
      <c r="O78" s="38">
        <f>SUMIF('Love Admin'!$A$3:$A$2829,'HAC Inc'!$B78,'Love Admin'!X$3:X$2829)</f>
        <v>0</v>
      </c>
      <c r="P78" s="38">
        <f>SUMIF('Love Admin'!$A$3:$A$2829,'HAC Inc'!$B78,'Love Admin'!Y$3:Y$2829)</f>
        <v>0</v>
      </c>
      <c r="Q78" s="38">
        <f>SUMIF('Love Admin'!$A$3:$A$2829,'HAC Inc'!$B78,'Love Admin'!Z$3:Z$2829)</f>
        <v>0</v>
      </c>
      <c r="R78" s="38">
        <f>SUMIF('Love Admin'!$A$3:$A$2829,'HAC Inc'!$B78,'Love Admin'!AA$3:AA$2829)</f>
        <v>0</v>
      </c>
      <c r="S78" s="38">
        <f t="shared" si="2"/>
        <v>0</v>
      </c>
      <c r="T78" s="350">
        <f t="shared" si="3"/>
        <v>48.17</v>
      </c>
      <c r="W78" s="468"/>
    </row>
    <row r="79" spans="2:23">
      <c r="B79" s="5">
        <v>45804</v>
      </c>
      <c r="C79" t="s">
        <v>1195</v>
      </c>
      <c r="D79">
        <v>144.77000000000001</v>
      </c>
      <c r="E79" s="38">
        <f>SUMIF('Love Admin'!$A$3:$A$2829,'HAC Inc'!$B79,'Love Admin'!N$3:N$2829)</f>
        <v>54.949999999999996</v>
      </c>
      <c r="F79" s="38">
        <f>SUMIF('Love Admin'!$A$3:$A$2829,'HAC Inc'!$B79,'Love Admin'!O$3:O$2829)</f>
        <v>72.289999999999992</v>
      </c>
      <c r="G79" s="38">
        <f>SUMIF('Love Admin'!$A$3:$A$2829,'HAC Inc'!$B79,'Love Admin'!P$3:P$2829)</f>
        <v>2.76</v>
      </c>
      <c r="H79" s="38">
        <f>SUMIF('Love Admin'!$A$3:$A$2829,'HAC Inc'!$B79,'Love Admin'!Q$3:Q$2829)</f>
        <v>0</v>
      </c>
      <c r="I79" s="38">
        <f>SUMIF('Love Admin'!$A$3:$A$2829,'HAC Inc'!$B79,'Love Admin'!R$3:R$2829)</f>
        <v>0</v>
      </c>
      <c r="J79" s="38">
        <f>SUMIF('Love Admin'!$A$3:$A$2829,'HAC Inc'!$B79,'Love Admin'!S$3:S$2829)</f>
        <v>0</v>
      </c>
      <c r="K79" s="38">
        <f>SUMIF('Love Admin'!$A$3:$A$2829,'HAC Inc'!$B79,'Love Admin'!T$3:T$2829)</f>
        <v>13.01</v>
      </c>
      <c r="L79" s="38">
        <f>SUMIF('Love Admin'!$A$3:$A$2829,'HAC Inc'!$B79,'Love Admin'!U$3:U$2829)</f>
        <v>1.76</v>
      </c>
      <c r="M79" s="38">
        <f>SUMIF('Love Admin'!$A$3:$A$2829,'HAC Inc'!$B79,'Love Admin'!V$3:V$2829)</f>
        <v>0</v>
      </c>
      <c r="N79" s="38">
        <f>SUMIF('Love Admin'!$A$3:$A$2829,'HAC Inc'!$B79,'Love Admin'!W$3:W$2829)</f>
        <v>0</v>
      </c>
      <c r="O79" s="38">
        <f>SUMIF('Love Admin'!$A$3:$A$2829,'HAC Inc'!$B79,'Love Admin'!X$3:X$2829)</f>
        <v>0</v>
      </c>
      <c r="P79" s="38">
        <f>SUMIF('Love Admin'!$A$3:$A$2829,'HAC Inc'!$B79,'Love Admin'!Y$3:Y$2829)</f>
        <v>0</v>
      </c>
      <c r="Q79" s="38">
        <f>SUMIF('Love Admin'!$A$3:$A$2829,'HAC Inc'!$B79,'Love Admin'!Z$3:Z$2829)</f>
        <v>0</v>
      </c>
      <c r="R79" s="38">
        <f>SUMIF('Love Admin'!$A$3:$A$2829,'HAC Inc'!$B79,'Love Admin'!AA$3:AA$2829)</f>
        <v>0</v>
      </c>
      <c r="S79" s="38">
        <f t="shared" si="2"/>
        <v>0</v>
      </c>
      <c r="T79" s="350">
        <f t="shared" si="3"/>
        <v>144.77000000000001</v>
      </c>
      <c r="W79" s="468"/>
    </row>
    <row r="80" spans="2:23">
      <c r="B80" s="5">
        <v>45800</v>
      </c>
      <c r="C80" t="s">
        <v>1196</v>
      </c>
      <c r="D80">
        <v>411.03</v>
      </c>
      <c r="E80" s="38">
        <f>SUMIF('Love Admin'!$A$3:$A$2829,'HAC Inc'!$B80,'Love Admin'!N$3:N$2829)</f>
        <v>146.53999999999996</v>
      </c>
      <c r="F80" s="38">
        <f>SUMIF('Love Admin'!$A$3:$A$2829,'HAC Inc'!$B80,'Love Admin'!O$3:O$2829)</f>
        <v>177.35999999999999</v>
      </c>
      <c r="G80" s="38">
        <f>SUMIF('Love Admin'!$A$3:$A$2829,'HAC Inc'!$B80,'Love Admin'!P$3:P$2829)</f>
        <v>22.08</v>
      </c>
      <c r="H80" s="38">
        <f>SUMIF('Love Admin'!$A$3:$A$2829,'HAC Inc'!$B80,'Love Admin'!Q$3:Q$2829)</f>
        <v>0</v>
      </c>
      <c r="I80" s="38">
        <f>SUMIF('Love Admin'!$A$3:$A$2829,'HAC Inc'!$B80,'Love Admin'!R$3:R$2829)</f>
        <v>0</v>
      </c>
      <c r="J80" s="38">
        <f>SUMIF('Love Admin'!$A$3:$A$2829,'HAC Inc'!$B80,'Love Admin'!S$3:S$2829)</f>
        <v>0</v>
      </c>
      <c r="K80" s="38">
        <f>SUMIF('Love Admin'!$A$3:$A$2829,'HAC Inc'!$B80,'Love Admin'!T$3:T$2829)</f>
        <v>65.05</v>
      </c>
      <c r="L80" s="38">
        <f>SUMIF('Love Admin'!$A$3:$A$2829,'HAC Inc'!$B80,'Love Admin'!U$3:U$2829)</f>
        <v>0</v>
      </c>
      <c r="M80" s="38">
        <f>SUMIF('Love Admin'!$A$3:$A$2829,'HAC Inc'!$B80,'Love Admin'!V$3:V$2829)</f>
        <v>0</v>
      </c>
      <c r="N80" s="38">
        <f>SUMIF('Love Admin'!$A$3:$A$2829,'HAC Inc'!$B80,'Love Admin'!W$3:W$2829)</f>
        <v>0</v>
      </c>
      <c r="O80" s="38">
        <f>SUMIF('Love Admin'!$A$3:$A$2829,'HAC Inc'!$B80,'Love Admin'!X$3:X$2829)</f>
        <v>0</v>
      </c>
      <c r="P80" s="38">
        <f>SUMIF('Love Admin'!$A$3:$A$2829,'HAC Inc'!$B80,'Love Admin'!Y$3:Y$2829)</f>
        <v>0</v>
      </c>
      <c r="Q80" s="38">
        <f>SUMIF('Love Admin'!$A$3:$A$2829,'HAC Inc'!$B80,'Love Admin'!Z$3:Z$2829)</f>
        <v>0</v>
      </c>
      <c r="R80" s="38">
        <f>SUMIF('Love Admin'!$A$3:$A$2829,'HAC Inc'!$B80,'Love Admin'!AA$3:AA$2829)</f>
        <v>0</v>
      </c>
      <c r="S80" s="38">
        <f t="shared" si="2"/>
        <v>0</v>
      </c>
      <c r="T80" s="350">
        <f t="shared" si="3"/>
        <v>411.03</v>
      </c>
      <c r="W80" s="468"/>
    </row>
    <row r="81" spans="2:23">
      <c r="B81" s="5">
        <v>45799</v>
      </c>
      <c r="C81" t="s">
        <v>71</v>
      </c>
      <c r="D81">
        <v>1000</v>
      </c>
      <c r="T81" s="350"/>
      <c r="V81" s="350">
        <f>D81</f>
        <v>1000</v>
      </c>
      <c r="W81" s="468"/>
    </row>
    <row r="82" spans="2:23">
      <c r="B82" s="5">
        <v>45799</v>
      </c>
      <c r="C82" t="s">
        <v>1197</v>
      </c>
      <c r="D82">
        <v>11.57</v>
      </c>
      <c r="E82" s="38">
        <f>SUMIF('Love Admin'!$A$3:$A$2829,'HAC Inc'!$B82,'Love Admin'!N$3:N$2829)</f>
        <v>0</v>
      </c>
      <c r="F82" s="38">
        <f>SUMIF('Love Admin'!$A$3:$A$2829,'HAC Inc'!$B82,'Love Admin'!O$3:O$2829)</f>
        <v>11.57</v>
      </c>
      <c r="G82" s="38">
        <f>SUMIF('Love Admin'!$A$3:$A$2829,'HAC Inc'!$B82,'Love Admin'!P$3:P$2829)</f>
        <v>0</v>
      </c>
      <c r="H82" s="38">
        <f>SUMIF('Love Admin'!$A$3:$A$2829,'HAC Inc'!$B82,'Love Admin'!Q$3:Q$2829)</f>
        <v>0</v>
      </c>
      <c r="I82" s="38">
        <f>SUMIF('Love Admin'!$A$3:$A$2829,'HAC Inc'!$B82,'Love Admin'!R$3:R$2829)</f>
        <v>0</v>
      </c>
      <c r="J82" s="38">
        <f>SUMIF('Love Admin'!$A$3:$A$2829,'HAC Inc'!$B82,'Love Admin'!S$3:S$2829)</f>
        <v>0</v>
      </c>
      <c r="K82" s="38">
        <f>SUMIF('Love Admin'!$A$3:$A$2829,'HAC Inc'!$B82,'Love Admin'!T$3:T$2829)</f>
        <v>0</v>
      </c>
      <c r="L82" s="38">
        <f>SUMIF('Love Admin'!$A$3:$A$2829,'HAC Inc'!$B82,'Love Admin'!U$3:U$2829)</f>
        <v>0</v>
      </c>
      <c r="M82" s="38">
        <f>SUMIF('Love Admin'!$A$3:$A$2829,'HAC Inc'!$B82,'Love Admin'!V$3:V$2829)</f>
        <v>0</v>
      </c>
      <c r="N82" s="38">
        <f>SUMIF('Love Admin'!$A$3:$A$2829,'HAC Inc'!$B82,'Love Admin'!W$3:W$2829)</f>
        <v>0</v>
      </c>
      <c r="O82" s="38">
        <f>SUMIF('Love Admin'!$A$3:$A$2829,'HAC Inc'!$B82,'Love Admin'!X$3:X$2829)</f>
        <v>0</v>
      </c>
      <c r="P82" s="38">
        <f>SUMIF('Love Admin'!$A$3:$A$2829,'HAC Inc'!$B82,'Love Admin'!Y$3:Y$2829)</f>
        <v>0</v>
      </c>
      <c r="Q82" s="38">
        <f>SUMIF('Love Admin'!$A$3:$A$2829,'HAC Inc'!$B82,'Love Admin'!Z$3:Z$2829)</f>
        <v>0</v>
      </c>
      <c r="R82" s="38">
        <f>SUMIF('Love Admin'!$A$3:$A$2829,'HAC Inc'!$B82,'Love Admin'!AA$3:AA$2829)</f>
        <v>0</v>
      </c>
      <c r="S82" s="38">
        <f t="shared" si="2"/>
        <v>0</v>
      </c>
      <c r="T82" s="350">
        <f t="shared" si="3"/>
        <v>11.57</v>
      </c>
      <c r="W82" s="468"/>
    </row>
    <row r="83" spans="2:23">
      <c r="B83" s="5">
        <v>45798</v>
      </c>
      <c r="C83" t="s">
        <v>1198</v>
      </c>
      <c r="D83">
        <v>18.63</v>
      </c>
      <c r="E83" s="38">
        <f>SUMIF('Love Admin'!$A$3:$A$2829,'HAC Inc'!$B83,'Love Admin'!N$3:N$2829)</f>
        <v>0</v>
      </c>
      <c r="F83" s="38">
        <f>SUMIF('Love Admin'!$A$3:$A$2829,'HAC Inc'!$B83,'Love Admin'!O$3:O$2829)</f>
        <v>0</v>
      </c>
      <c r="G83" s="38">
        <f>SUMIF('Love Admin'!$A$3:$A$2829,'HAC Inc'!$B83,'Love Admin'!P$3:P$2829)</f>
        <v>0</v>
      </c>
      <c r="H83" s="38">
        <f>SUMIF('Love Admin'!$A$3:$A$2829,'HAC Inc'!$B83,'Love Admin'!Q$3:Q$2829)</f>
        <v>0</v>
      </c>
      <c r="I83" s="38">
        <f>SUMIF('Love Admin'!$A$3:$A$2829,'HAC Inc'!$B83,'Love Admin'!R$3:R$2829)</f>
        <v>0</v>
      </c>
      <c r="J83" s="38">
        <f>SUMIF('Love Admin'!$A$3:$A$2829,'HAC Inc'!$B83,'Love Admin'!S$3:S$2829)</f>
        <v>0</v>
      </c>
      <c r="K83" s="38">
        <f>SUMIF('Love Admin'!$A$3:$A$2829,'HAC Inc'!$B83,'Love Admin'!T$3:T$2829)</f>
        <v>16.87</v>
      </c>
      <c r="L83" s="38">
        <f>SUMIF('Love Admin'!$A$3:$A$2829,'HAC Inc'!$B83,'Love Admin'!U$3:U$2829)</f>
        <v>1.76</v>
      </c>
      <c r="M83" s="38">
        <f>SUMIF('Love Admin'!$A$3:$A$2829,'HAC Inc'!$B83,'Love Admin'!V$3:V$2829)</f>
        <v>0</v>
      </c>
      <c r="N83" s="38">
        <f>SUMIF('Love Admin'!$A$3:$A$2829,'HAC Inc'!$B83,'Love Admin'!W$3:W$2829)</f>
        <v>0</v>
      </c>
      <c r="O83" s="38">
        <f>SUMIF('Love Admin'!$A$3:$A$2829,'HAC Inc'!$B83,'Love Admin'!X$3:X$2829)</f>
        <v>0</v>
      </c>
      <c r="P83" s="38">
        <f>SUMIF('Love Admin'!$A$3:$A$2829,'HAC Inc'!$B83,'Love Admin'!Y$3:Y$2829)</f>
        <v>0</v>
      </c>
      <c r="Q83" s="38">
        <f>SUMIF('Love Admin'!$A$3:$A$2829,'HAC Inc'!$B83,'Love Admin'!Z$3:Z$2829)</f>
        <v>0</v>
      </c>
      <c r="R83" s="38">
        <f>SUMIF('Love Admin'!$A$3:$A$2829,'HAC Inc'!$B83,'Love Admin'!AA$3:AA$2829)</f>
        <v>0</v>
      </c>
      <c r="S83" s="38">
        <f t="shared" si="2"/>
        <v>0</v>
      </c>
      <c r="T83" s="350">
        <f t="shared" si="3"/>
        <v>18.63</v>
      </c>
      <c r="W83" s="468"/>
    </row>
    <row r="84" spans="2:23">
      <c r="B84" s="5">
        <v>45797</v>
      </c>
      <c r="C84" t="s">
        <v>1199</v>
      </c>
      <c r="D84">
        <v>136.54</v>
      </c>
      <c r="E84" s="38">
        <f>SUMIF('Love Admin'!$A$3:$A$2829,'HAC Inc'!$B84,'Love Admin'!N$3:N$2829)</f>
        <v>54.96</v>
      </c>
      <c r="F84" s="38">
        <f>SUMIF('Love Admin'!$A$3:$A$2829,'HAC Inc'!$B84,'Love Admin'!O$3:O$2829)</f>
        <v>78.08</v>
      </c>
      <c r="G84" s="38">
        <f>SUMIF('Love Admin'!$A$3:$A$2829,'HAC Inc'!$B84,'Love Admin'!P$3:P$2829)</f>
        <v>0</v>
      </c>
      <c r="H84" s="38">
        <f>SUMIF('Love Admin'!$A$3:$A$2829,'HAC Inc'!$B84,'Love Admin'!Q$3:Q$2829)</f>
        <v>0</v>
      </c>
      <c r="I84" s="38">
        <f>SUMIF('Love Admin'!$A$3:$A$2829,'HAC Inc'!$B84,'Love Admin'!R$3:R$2829)</f>
        <v>0</v>
      </c>
      <c r="J84" s="38">
        <f>SUMIF('Love Admin'!$A$3:$A$2829,'HAC Inc'!$B84,'Love Admin'!S$3:S$2829)</f>
        <v>0</v>
      </c>
      <c r="K84" s="38">
        <f>SUMIF('Love Admin'!$A$3:$A$2829,'HAC Inc'!$B84,'Love Admin'!T$3:T$2829)</f>
        <v>0</v>
      </c>
      <c r="L84" s="38">
        <f>SUMIF('Love Admin'!$A$3:$A$2829,'HAC Inc'!$B84,'Love Admin'!U$3:U$2829)-0.02</f>
        <v>3.5</v>
      </c>
      <c r="M84" s="38">
        <f>SUMIF('Love Admin'!$A$3:$A$2829,'HAC Inc'!$B84,'Love Admin'!V$3:V$2829)</f>
        <v>0</v>
      </c>
      <c r="N84" s="38">
        <f>SUMIF('Love Admin'!$A$3:$A$2829,'HAC Inc'!$B84,'Love Admin'!W$3:W$2829)</f>
        <v>0</v>
      </c>
      <c r="O84" s="38">
        <f>SUMIF('Love Admin'!$A$3:$A$2829,'HAC Inc'!$B84,'Love Admin'!X$3:X$2829)</f>
        <v>0</v>
      </c>
      <c r="P84" s="38">
        <f>SUMIF('Love Admin'!$A$3:$A$2829,'HAC Inc'!$B84,'Love Admin'!Y$3:Y$2829)</f>
        <v>0</v>
      </c>
      <c r="Q84" s="38">
        <f>SUMIF('Love Admin'!$A$3:$A$2829,'HAC Inc'!$B84,'Love Admin'!Z$3:Z$2829)</f>
        <v>0</v>
      </c>
      <c r="R84" s="38">
        <f>SUMIF('Love Admin'!$A$3:$A$2829,'HAC Inc'!$B84,'Love Admin'!AA$3:AA$2829)</f>
        <v>0</v>
      </c>
      <c r="S84" s="38">
        <f t="shared" si="2"/>
        <v>0</v>
      </c>
      <c r="T84" s="350">
        <f t="shared" si="3"/>
        <v>136.54</v>
      </c>
      <c r="W84" s="468"/>
    </row>
    <row r="85" spans="2:23">
      <c r="B85" s="5">
        <v>45796</v>
      </c>
      <c r="C85" t="s">
        <v>1200</v>
      </c>
      <c r="D85">
        <v>4.5199999999999996</v>
      </c>
      <c r="E85" s="38">
        <f>SUMIF('Love Admin'!$A$3:$A$2829,'HAC Inc'!$B85,'Love Admin'!N$3:N$2829)</f>
        <v>0</v>
      </c>
      <c r="F85" s="38">
        <f>SUMIF('Love Admin'!$A$3:$A$2829,'HAC Inc'!$B85,'Love Admin'!O$3:O$2829)</f>
        <v>0</v>
      </c>
      <c r="G85" s="38">
        <f>SUMIF('Love Admin'!$A$3:$A$2829,'HAC Inc'!$B85,'Love Admin'!P$3:P$2829)</f>
        <v>2.76</v>
      </c>
      <c r="H85" s="38">
        <f>SUMIF('Love Admin'!$A$3:$A$2829,'HAC Inc'!$B85,'Love Admin'!Q$3:Q$2829)</f>
        <v>0</v>
      </c>
      <c r="I85" s="38">
        <f>SUMIF('Love Admin'!$A$3:$A$2829,'HAC Inc'!$B85,'Love Admin'!R$3:R$2829)</f>
        <v>0</v>
      </c>
      <c r="J85" s="38">
        <f>SUMIF('Love Admin'!$A$3:$A$2829,'HAC Inc'!$B85,'Love Admin'!S$3:S$2829)</f>
        <v>0</v>
      </c>
      <c r="K85" s="38">
        <f>SUMIF('Love Admin'!$A$3:$A$2829,'HAC Inc'!$B85,'Love Admin'!T$3:T$2829)</f>
        <v>0</v>
      </c>
      <c r="L85" s="38">
        <f>SUMIF('Love Admin'!$A$3:$A$2829,'HAC Inc'!$B85,'Love Admin'!U$3:U$2829)</f>
        <v>1.76</v>
      </c>
      <c r="M85" s="38">
        <f>SUMIF('Love Admin'!$A$3:$A$2829,'HAC Inc'!$B85,'Love Admin'!V$3:V$2829)</f>
        <v>0</v>
      </c>
      <c r="N85" s="38">
        <f>SUMIF('Love Admin'!$A$3:$A$2829,'HAC Inc'!$B85,'Love Admin'!W$3:W$2829)</f>
        <v>0</v>
      </c>
      <c r="O85" s="38">
        <f>SUMIF('Love Admin'!$A$3:$A$2829,'HAC Inc'!$B85,'Love Admin'!X$3:X$2829)</f>
        <v>0</v>
      </c>
      <c r="P85" s="38">
        <f>SUMIF('Love Admin'!$A$3:$A$2829,'HAC Inc'!$B85,'Love Admin'!Y$3:Y$2829)</f>
        <v>0</v>
      </c>
      <c r="Q85" s="38">
        <f>SUMIF('Love Admin'!$A$3:$A$2829,'HAC Inc'!$B85,'Love Admin'!Z$3:Z$2829)</f>
        <v>0</v>
      </c>
      <c r="R85" s="38">
        <f>SUMIF('Love Admin'!$A$3:$A$2829,'HAC Inc'!$B85,'Love Admin'!AA$3:AA$2829)</f>
        <v>0</v>
      </c>
      <c r="S85" s="38">
        <f t="shared" si="2"/>
        <v>0</v>
      </c>
      <c r="T85" s="350">
        <f t="shared" si="3"/>
        <v>4.5199999999999996</v>
      </c>
      <c r="W85" s="468"/>
    </row>
    <row r="86" spans="2:23">
      <c r="B86" s="5">
        <v>45793</v>
      </c>
      <c r="C86" t="s">
        <v>1201</v>
      </c>
      <c r="D86">
        <v>94.21</v>
      </c>
      <c r="E86" s="38">
        <f>SUMIF('Love Admin'!$A$3:$A$2829,'HAC Inc'!$B86,'Love Admin'!N$3:N$2829)</f>
        <v>17.350000000000001</v>
      </c>
      <c r="F86" s="38">
        <f>SUMIF('Love Admin'!$A$3:$A$2829,'HAC Inc'!$B86,'Love Admin'!O$3:O$2829)</f>
        <v>53.02</v>
      </c>
      <c r="G86" s="38">
        <f>SUMIF('Love Admin'!$A$3:$A$2829,'HAC Inc'!$B86,'Love Admin'!P$3:P$2829)</f>
        <v>22.08</v>
      </c>
      <c r="H86" s="38">
        <f>SUMIF('Love Admin'!$A$3:$A$2829,'HAC Inc'!$B86,'Love Admin'!Q$3:Q$2829)</f>
        <v>0</v>
      </c>
      <c r="I86" s="38">
        <f>SUMIF('Love Admin'!$A$3:$A$2829,'HAC Inc'!$B86,'Love Admin'!R$3:R$2829)</f>
        <v>0</v>
      </c>
      <c r="J86" s="38">
        <f>SUMIF('Love Admin'!$A$3:$A$2829,'HAC Inc'!$B86,'Love Admin'!S$3:S$2829)</f>
        <v>0</v>
      </c>
      <c r="K86" s="38">
        <f>SUMIF('Love Admin'!$A$3:$A$2829,'HAC Inc'!$B86,'Love Admin'!T$3:T$2829)</f>
        <v>0</v>
      </c>
      <c r="L86" s="38">
        <f>SUMIF('Love Admin'!$A$3:$A$2829,'HAC Inc'!$B86,'Love Admin'!U$3:U$2829)</f>
        <v>1.76</v>
      </c>
      <c r="M86" s="38">
        <f>SUMIF('Love Admin'!$A$3:$A$2829,'HAC Inc'!$B86,'Love Admin'!V$3:V$2829)</f>
        <v>0</v>
      </c>
      <c r="N86" s="38">
        <f>SUMIF('Love Admin'!$A$3:$A$2829,'HAC Inc'!$B86,'Love Admin'!W$3:W$2829)</f>
        <v>0</v>
      </c>
      <c r="O86" s="38">
        <f>SUMIF('Love Admin'!$A$3:$A$2829,'HAC Inc'!$B86,'Love Admin'!X$3:X$2829)</f>
        <v>0</v>
      </c>
      <c r="P86" s="38">
        <f>SUMIF('Love Admin'!$A$3:$A$2829,'HAC Inc'!$B86,'Love Admin'!Y$3:Y$2829)</f>
        <v>0</v>
      </c>
      <c r="Q86" s="38">
        <f>SUMIF('Love Admin'!$A$3:$A$2829,'HAC Inc'!$B86,'Love Admin'!Z$3:Z$2829)</f>
        <v>0</v>
      </c>
      <c r="R86" s="38">
        <f>SUMIF('Love Admin'!$A$3:$A$2829,'HAC Inc'!$B86,'Love Admin'!AA$3:AA$2829)</f>
        <v>0</v>
      </c>
      <c r="S86" s="38">
        <f t="shared" si="2"/>
        <v>0</v>
      </c>
      <c r="T86" s="350">
        <f t="shared" si="3"/>
        <v>94.21</v>
      </c>
      <c r="W86" s="468"/>
    </row>
    <row r="87" spans="2:23">
      <c r="B87" s="5">
        <v>45792</v>
      </c>
      <c r="C87" t="s">
        <v>1202</v>
      </c>
      <c r="D87">
        <v>22.87</v>
      </c>
      <c r="E87" s="38">
        <f>SUMIF('Love Admin'!$A$3:$A$2829,'HAC Inc'!$B87,'Love Admin'!N$3:N$2829)</f>
        <v>17.350000000000001</v>
      </c>
      <c r="F87" s="38">
        <f>SUMIF('Love Admin'!$A$3:$A$2829,'HAC Inc'!$B87,'Love Admin'!O$3:O$2829)</f>
        <v>0</v>
      </c>
      <c r="G87" s="38">
        <f>SUMIF('Love Admin'!$A$3:$A$2829,'HAC Inc'!$B87,'Love Admin'!P$3:P$2829)</f>
        <v>0</v>
      </c>
      <c r="H87" s="38">
        <f>SUMIF('Love Admin'!$A$3:$A$2829,'HAC Inc'!$B87,'Love Admin'!Q$3:Q$2829)</f>
        <v>0</v>
      </c>
      <c r="I87" s="38">
        <f>SUMIF('Love Admin'!$A$3:$A$2829,'HAC Inc'!$B87,'Love Admin'!R$3:R$2829)</f>
        <v>0</v>
      </c>
      <c r="J87" s="38">
        <f>SUMIF('Love Admin'!$A$3:$A$2829,'HAC Inc'!$B87,'Love Admin'!S$3:S$2829)</f>
        <v>0</v>
      </c>
      <c r="K87" s="38">
        <f>SUMIF('Love Admin'!$A$3:$A$2829,'HAC Inc'!$B87,'Love Admin'!T$3:T$2829)</f>
        <v>0</v>
      </c>
      <c r="L87" s="38">
        <f>SUMIF('Love Admin'!$A$3:$A$2829,'HAC Inc'!$B87,'Love Admin'!U$3:U$2829)</f>
        <v>5.52</v>
      </c>
      <c r="M87" s="38">
        <f>SUMIF('Love Admin'!$A$3:$A$2829,'HAC Inc'!$B87,'Love Admin'!V$3:V$2829)</f>
        <v>0</v>
      </c>
      <c r="N87" s="38">
        <f>SUMIF('Love Admin'!$A$3:$A$2829,'HAC Inc'!$B87,'Love Admin'!W$3:W$2829)</f>
        <v>0</v>
      </c>
      <c r="O87" s="38">
        <f>SUMIF('Love Admin'!$A$3:$A$2829,'HAC Inc'!$B87,'Love Admin'!X$3:X$2829)</f>
        <v>0</v>
      </c>
      <c r="P87" s="38">
        <f>SUMIF('Love Admin'!$A$3:$A$2829,'HAC Inc'!$B87,'Love Admin'!Y$3:Y$2829)</f>
        <v>0</v>
      </c>
      <c r="Q87" s="38">
        <f>SUMIF('Love Admin'!$A$3:$A$2829,'HAC Inc'!$B87,'Love Admin'!Z$3:Z$2829)</f>
        <v>0</v>
      </c>
      <c r="R87" s="38">
        <f>SUMIF('Love Admin'!$A$3:$A$2829,'HAC Inc'!$B87,'Love Admin'!AA$3:AA$2829)</f>
        <v>0</v>
      </c>
      <c r="S87" s="38">
        <f t="shared" si="2"/>
        <v>0</v>
      </c>
      <c r="T87" s="350">
        <f t="shared" si="3"/>
        <v>22.87</v>
      </c>
      <c r="W87" s="468"/>
    </row>
    <row r="88" spans="2:23">
      <c r="B88" s="5">
        <v>45791</v>
      </c>
      <c r="C88" t="s">
        <v>1203</v>
      </c>
      <c r="D88">
        <v>22.81</v>
      </c>
      <c r="E88" s="38">
        <f>SUMIF('Love Admin'!$A$3:$A$2829,'HAC Inc'!$B88,'Love Admin'!N$3:N$2829)</f>
        <v>0</v>
      </c>
      <c r="F88" s="38">
        <f>SUMIF('Love Admin'!$A$3:$A$2829,'HAC Inc'!$B88,'Love Admin'!O$3:O$2829)</f>
        <v>0</v>
      </c>
      <c r="G88" s="38">
        <f>SUMIF('Love Admin'!$A$3:$A$2829,'HAC Inc'!$B88,'Love Admin'!P$3:P$2829)</f>
        <v>2.76</v>
      </c>
      <c r="H88" s="38">
        <f>SUMIF('Love Admin'!$A$3:$A$2829,'HAC Inc'!$B88,'Love Admin'!Q$3:Q$2829)</f>
        <v>0</v>
      </c>
      <c r="I88" s="38">
        <f>SUMIF('Love Admin'!$A$3:$A$2829,'HAC Inc'!$B88,'Love Admin'!R$3:R$2829)</f>
        <v>0</v>
      </c>
      <c r="J88" s="38">
        <f>SUMIF('Love Admin'!$A$3:$A$2829,'HAC Inc'!$B88,'Love Admin'!S$3:S$2829)</f>
        <v>0</v>
      </c>
      <c r="K88" s="38">
        <f>SUMIF('Love Admin'!$A$3:$A$2829,'HAC Inc'!$B88,'Love Admin'!T$3:T$2829)</f>
        <v>13.01</v>
      </c>
      <c r="L88" s="38">
        <f>SUMIF('Love Admin'!$A$3:$A$2829,'HAC Inc'!$B88,'Love Admin'!U$3:U$2829)</f>
        <v>7.04</v>
      </c>
      <c r="M88" s="38">
        <f>SUMIF('Love Admin'!$A$3:$A$2829,'HAC Inc'!$B88,'Love Admin'!V$3:V$2829)</f>
        <v>0</v>
      </c>
      <c r="N88" s="38">
        <f>SUMIF('Love Admin'!$A$3:$A$2829,'HAC Inc'!$B88,'Love Admin'!W$3:W$2829)</f>
        <v>0</v>
      </c>
      <c r="O88" s="38">
        <f>SUMIF('Love Admin'!$A$3:$A$2829,'HAC Inc'!$B88,'Love Admin'!X$3:X$2829)</f>
        <v>0</v>
      </c>
      <c r="P88" s="38">
        <f>SUMIF('Love Admin'!$A$3:$A$2829,'HAC Inc'!$B88,'Love Admin'!Y$3:Y$2829)</f>
        <v>0</v>
      </c>
      <c r="Q88" s="38">
        <f>SUMIF('Love Admin'!$A$3:$A$2829,'HAC Inc'!$B88,'Love Admin'!Z$3:Z$2829)</f>
        <v>0</v>
      </c>
      <c r="R88" s="38">
        <f>SUMIF('Love Admin'!$A$3:$A$2829,'HAC Inc'!$B88,'Love Admin'!AA$3:AA$2829)</f>
        <v>0</v>
      </c>
      <c r="S88" s="38">
        <f t="shared" si="2"/>
        <v>0</v>
      </c>
      <c r="T88" s="350">
        <f t="shared" si="3"/>
        <v>22.81</v>
      </c>
      <c r="W88" s="468"/>
    </row>
    <row r="89" spans="2:23">
      <c r="B89" s="5">
        <v>45790</v>
      </c>
      <c r="C89" t="s">
        <v>1204</v>
      </c>
      <c r="D89">
        <v>69.14</v>
      </c>
      <c r="E89" s="38">
        <f>SUMIF('Love Admin'!$A$3:$A$2829,'HAC Inc'!$B89,'Love Admin'!N$3:N$2829)</f>
        <v>34.700000000000003</v>
      </c>
      <c r="F89" s="38">
        <f>SUMIF('Love Admin'!$A$3:$A$2829,'HAC Inc'!$B89,'Love Admin'!O$3:O$2829)</f>
        <v>28.92</v>
      </c>
      <c r="G89" s="38">
        <f>SUMIF('Love Admin'!$A$3:$A$2829,'HAC Inc'!$B89,'Love Admin'!P$3:P$2829)</f>
        <v>0</v>
      </c>
      <c r="H89" s="38">
        <f>SUMIF('Love Admin'!$A$3:$A$2829,'HAC Inc'!$B89,'Love Admin'!Q$3:Q$2829)</f>
        <v>0</v>
      </c>
      <c r="I89" s="38">
        <f>SUMIF('Love Admin'!$A$3:$A$2829,'HAC Inc'!$B89,'Love Admin'!R$3:R$2829)</f>
        <v>0</v>
      </c>
      <c r="J89" s="38">
        <f>SUMIF('Love Admin'!$A$3:$A$2829,'HAC Inc'!$B89,'Love Admin'!S$3:S$2829)</f>
        <v>0</v>
      </c>
      <c r="K89" s="38">
        <f>SUMIF('Love Admin'!$A$3:$A$2829,'HAC Inc'!$B89,'Love Admin'!T$3:T$2829)</f>
        <v>0</v>
      </c>
      <c r="L89" s="38">
        <f>SUMIF('Love Admin'!$A$3:$A$2829,'HAC Inc'!$B89,'Love Admin'!U$3:U$2829)</f>
        <v>5.52</v>
      </c>
      <c r="M89" s="38">
        <f>SUMIF('Love Admin'!$A$3:$A$2829,'HAC Inc'!$B89,'Love Admin'!V$3:V$2829)</f>
        <v>0</v>
      </c>
      <c r="N89" s="38">
        <f>SUMIF('Love Admin'!$A$3:$A$2829,'HAC Inc'!$B89,'Love Admin'!W$3:W$2829)</f>
        <v>0</v>
      </c>
      <c r="O89" s="38">
        <f>SUMIF('Love Admin'!$A$3:$A$2829,'HAC Inc'!$B89,'Love Admin'!X$3:X$2829)</f>
        <v>0</v>
      </c>
      <c r="P89" s="38">
        <f>SUMIF('Love Admin'!$A$3:$A$2829,'HAC Inc'!$B89,'Love Admin'!Y$3:Y$2829)</f>
        <v>0</v>
      </c>
      <c r="Q89" s="38">
        <f>SUMIF('Love Admin'!$A$3:$A$2829,'HAC Inc'!$B89,'Love Admin'!Z$3:Z$2829)</f>
        <v>0</v>
      </c>
      <c r="R89" s="38">
        <f>SUMIF('Love Admin'!$A$3:$A$2829,'HAC Inc'!$B89,'Love Admin'!AA$3:AA$2829)</f>
        <v>0</v>
      </c>
      <c r="S89" s="38">
        <f t="shared" si="2"/>
        <v>0</v>
      </c>
      <c r="T89" s="350">
        <f t="shared" si="3"/>
        <v>69.14</v>
      </c>
      <c r="W89" s="468"/>
    </row>
    <row r="90" spans="2:23">
      <c r="B90" s="5">
        <v>45790</v>
      </c>
      <c r="C90" t="s">
        <v>155</v>
      </c>
      <c r="D90">
        <v>21.35</v>
      </c>
      <c r="N90" s="38">
        <f>D90</f>
        <v>21.35</v>
      </c>
      <c r="S90" s="38">
        <f t="shared" si="2"/>
        <v>0</v>
      </c>
      <c r="T90" s="350">
        <f t="shared" si="3"/>
        <v>21.35</v>
      </c>
      <c r="W90" s="468"/>
    </row>
    <row r="91" spans="2:23">
      <c r="B91" s="5">
        <v>45789</v>
      </c>
      <c r="C91" t="s">
        <v>1205</v>
      </c>
      <c r="D91">
        <v>136.12</v>
      </c>
      <c r="E91" s="38">
        <f>SUMIF('Love Admin'!$A$3:$A$2829,'HAC Inc'!$B91,'Love Admin'!N$3:N$2829)</f>
        <v>0</v>
      </c>
      <c r="F91" s="38">
        <f>SUMIF('Love Admin'!$A$3:$A$2829,'HAC Inc'!$B91,'Love Admin'!O$3:O$2829)</f>
        <v>125.32000000000001</v>
      </c>
      <c r="G91" s="38">
        <f>SUMIF('Love Admin'!$A$3:$A$2829,'HAC Inc'!$B91,'Love Admin'!P$3:P$2829)</f>
        <v>5.52</v>
      </c>
      <c r="H91" s="38">
        <f>SUMIF('Love Admin'!$A$3:$A$2829,'HAC Inc'!$B91,'Love Admin'!Q$3:Q$2829)</f>
        <v>0</v>
      </c>
      <c r="I91" s="38">
        <f>SUMIF('Love Admin'!$A$3:$A$2829,'HAC Inc'!$B91,'Love Admin'!R$3:R$2829)</f>
        <v>0</v>
      </c>
      <c r="J91" s="38">
        <f>SUMIF('Love Admin'!$A$3:$A$2829,'HAC Inc'!$B91,'Love Admin'!S$3:S$2829)</f>
        <v>0</v>
      </c>
      <c r="K91" s="38">
        <f>SUMIF('Love Admin'!$A$3:$A$2829,'HAC Inc'!$B91,'Love Admin'!T$3:T$2829)</f>
        <v>0</v>
      </c>
      <c r="L91" s="38">
        <f>SUMIF('Love Admin'!$A$3:$A$2829,'HAC Inc'!$B91,'Love Admin'!U$3:U$2829)</f>
        <v>5.28</v>
      </c>
      <c r="M91" s="38">
        <f>SUMIF('Love Admin'!$A$3:$A$2829,'HAC Inc'!$B91,'Love Admin'!V$3:V$2829)</f>
        <v>0</v>
      </c>
      <c r="N91" s="38">
        <f>SUMIF('Love Admin'!$A$3:$A$2829,'HAC Inc'!$B91,'Love Admin'!W$3:W$2829)</f>
        <v>0</v>
      </c>
      <c r="O91" s="38">
        <f>SUMIF('Love Admin'!$A$3:$A$2829,'HAC Inc'!$B91,'Love Admin'!X$3:X$2829)</f>
        <v>0</v>
      </c>
      <c r="P91" s="38">
        <f>SUMIF('Love Admin'!$A$3:$A$2829,'HAC Inc'!$B91,'Love Admin'!Y$3:Y$2829)</f>
        <v>0</v>
      </c>
      <c r="Q91" s="38">
        <f>SUMIF('Love Admin'!$A$3:$A$2829,'HAC Inc'!$B91,'Love Admin'!Z$3:Z$2829)</f>
        <v>0</v>
      </c>
      <c r="R91" s="38">
        <f>SUMIF('Love Admin'!$A$3:$A$2829,'HAC Inc'!$B91,'Love Admin'!AA$3:AA$2829)</f>
        <v>0</v>
      </c>
      <c r="S91" s="38">
        <f t="shared" si="2"/>
        <v>0</v>
      </c>
      <c r="T91" s="350">
        <f t="shared" si="3"/>
        <v>136.12</v>
      </c>
      <c r="W91" s="468"/>
    </row>
    <row r="92" spans="2:23">
      <c r="B92" s="5">
        <v>45786</v>
      </c>
      <c r="C92" t="s">
        <v>1206</v>
      </c>
      <c r="D92">
        <v>46.14</v>
      </c>
      <c r="E92" s="38">
        <f>SUMIF('Love Admin'!$A$3:$A$2829,'HAC Inc'!$B92,'Love Admin'!N$3:N$2829)</f>
        <v>17.350000000000001</v>
      </c>
      <c r="F92" s="38">
        <f>SUMIF('Love Admin'!$A$3:$A$2829,'HAC Inc'!$B92,'Love Admin'!O$3:O$2829)</f>
        <v>26.03</v>
      </c>
      <c r="G92" s="38">
        <f>SUMIF('Love Admin'!$A$3:$A$2829,'HAC Inc'!$B92,'Love Admin'!P$3:P$2829)</f>
        <v>2.76</v>
      </c>
      <c r="H92" s="38">
        <f>SUMIF('Love Admin'!$A$3:$A$2829,'HAC Inc'!$B92,'Love Admin'!Q$3:Q$2829)</f>
        <v>0</v>
      </c>
      <c r="I92" s="38">
        <f>SUMIF('Love Admin'!$A$3:$A$2829,'HAC Inc'!$B92,'Love Admin'!R$3:R$2829)</f>
        <v>0</v>
      </c>
      <c r="J92" s="38">
        <f>SUMIF('Love Admin'!$A$3:$A$2829,'HAC Inc'!$B92,'Love Admin'!S$3:S$2829)</f>
        <v>0</v>
      </c>
      <c r="K92" s="38">
        <f>SUMIF('Love Admin'!$A$3:$A$2829,'HAC Inc'!$B92,'Love Admin'!T$3:T$2829)</f>
        <v>0</v>
      </c>
      <c r="L92" s="38">
        <f>SUMIF('Love Admin'!$A$3:$A$2829,'HAC Inc'!$B92,'Love Admin'!U$3:U$2829)</f>
        <v>0</v>
      </c>
      <c r="M92" s="38">
        <f>SUMIF('Love Admin'!$A$3:$A$2829,'HAC Inc'!$B92,'Love Admin'!V$3:V$2829)</f>
        <v>0</v>
      </c>
      <c r="N92" s="38">
        <f>SUMIF('Love Admin'!$A$3:$A$2829,'HAC Inc'!$B92,'Love Admin'!W$3:W$2829)</f>
        <v>0</v>
      </c>
      <c r="O92" s="38">
        <f>SUMIF('Love Admin'!$A$3:$A$2829,'HAC Inc'!$B92,'Love Admin'!X$3:X$2829)</f>
        <v>0</v>
      </c>
      <c r="P92" s="38">
        <f>SUMIF('Love Admin'!$A$3:$A$2829,'HAC Inc'!$B92,'Love Admin'!Y$3:Y$2829)</f>
        <v>0</v>
      </c>
      <c r="Q92" s="38">
        <f>SUMIF('Love Admin'!$A$3:$A$2829,'HAC Inc'!$B92,'Love Admin'!Z$3:Z$2829)</f>
        <v>0</v>
      </c>
      <c r="R92" s="38">
        <f>SUMIF('Love Admin'!$A$3:$A$2829,'HAC Inc'!$B92,'Love Admin'!AA$3:AA$2829)</f>
        <v>0</v>
      </c>
      <c r="S92" s="38">
        <f t="shared" si="2"/>
        <v>0</v>
      </c>
      <c r="T92" s="350">
        <f t="shared" si="3"/>
        <v>46.14</v>
      </c>
      <c r="W92" s="468"/>
    </row>
    <row r="93" spans="2:23">
      <c r="B93" s="5">
        <v>45784</v>
      </c>
      <c r="C93" t="s">
        <v>1207</v>
      </c>
      <c r="D93">
        <v>168.17</v>
      </c>
      <c r="E93" s="38">
        <f>SUMIF('Love Admin'!$A$3:$A$2829,'HAC Inc'!$B93,'Love Admin'!N$3:N$2829)</f>
        <v>34.700000000000003</v>
      </c>
      <c r="F93" s="38">
        <f>SUMIF('Love Admin'!$A$3:$A$2829,'HAC Inc'!$B93,'Love Admin'!O$3:O$2829)</f>
        <v>112.79</v>
      </c>
      <c r="G93" s="38">
        <f>SUMIF('Love Admin'!$A$3:$A$2829,'HAC Inc'!$B93,'Love Admin'!P$3:P$2829)</f>
        <v>0</v>
      </c>
      <c r="H93" s="38">
        <f>SUMIF('Love Admin'!$A$3:$A$2829,'HAC Inc'!$B93,'Love Admin'!Q$3:Q$2829)</f>
        <v>0</v>
      </c>
      <c r="I93" s="38">
        <f>SUMIF('Love Admin'!$A$3:$A$2829,'HAC Inc'!$B93,'Love Admin'!R$3:R$2829)</f>
        <v>0</v>
      </c>
      <c r="J93" s="38">
        <f>SUMIF('Love Admin'!$A$3:$A$2829,'HAC Inc'!$B93,'Love Admin'!S$3:S$2829)</f>
        <v>0</v>
      </c>
      <c r="K93" s="38">
        <f>SUMIF('Love Admin'!$A$3:$A$2829,'HAC Inc'!$B93,'Love Admin'!T$3:T$2829)</f>
        <v>0</v>
      </c>
      <c r="L93" s="38">
        <f>SUMIF('Love Admin'!$A$3:$A$2829,'HAC Inc'!$B93,'Love Admin'!U$3:U$2829)</f>
        <v>20.680000000000003</v>
      </c>
      <c r="M93" s="38">
        <f>SUMIF('Love Admin'!$A$3:$A$2829,'HAC Inc'!$B93,'Love Admin'!V$3:V$2829)</f>
        <v>0</v>
      </c>
      <c r="N93" s="38">
        <f>SUMIF('Love Admin'!$A$3:$A$2829,'HAC Inc'!$B93,'Love Admin'!W$3:W$2829)</f>
        <v>0</v>
      </c>
      <c r="O93" s="38">
        <f>SUMIF('Love Admin'!$A$3:$A$2829,'HAC Inc'!$B93,'Love Admin'!X$3:X$2829)</f>
        <v>0</v>
      </c>
      <c r="P93" s="38">
        <f>SUMIF('Love Admin'!$A$3:$A$2829,'HAC Inc'!$B93,'Love Admin'!Y$3:Y$2829)</f>
        <v>0</v>
      </c>
      <c r="Q93" s="38">
        <f>SUMIF('Love Admin'!$A$3:$A$2829,'HAC Inc'!$B93,'Love Admin'!Z$3:Z$2829)</f>
        <v>0</v>
      </c>
      <c r="R93" s="38">
        <f>SUMIF('Love Admin'!$A$3:$A$2829,'HAC Inc'!$B93,'Love Admin'!AA$3:AA$2829)</f>
        <v>0</v>
      </c>
      <c r="S93" s="38">
        <f t="shared" si="2"/>
        <v>0</v>
      </c>
      <c r="T93" s="350">
        <f t="shared" si="3"/>
        <v>168.17</v>
      </c>
      <c r="W93" s="468"/>
    </row>
    <row r="94" spans="2:23">
      <c r="B94" s="5">
        <v>45783</v>
      </c>
      <c r="C94" t="s">
        <v>1208</v>
      </c>
      <c r="D94">
        <v>500</v>
      </c>
      <c r="O94" s="38">
        <f>D94</f>
        <v>500</v>
      </c>
      <c r="S94" s="38">
        <f t="shared" si="2"/>
        <v>0</v>
      </c>
      <c r="T94" s="350">
        <f t="shared" si="3"/>
        <v>500</v>
      </c>
      <c r="W94" s="468"/>
    </row>
    <row r="95" spans="2:23">
      <c r="B95" s="5">
        <v>45783</v>
      </c>
      <c r="C95" t="s">
        <v>1209</v>
      </c>
      <c r="D95">
        <v>54.95</v>
      </c>
      <c r="E95" s="38">
        <f>SUMIF('Love Admin'!$A$3:$A$2829,'HAC Inc'!$B95,'Love Admin'!N$3:N$2829)</f>
        <v>0</v>
      </c>
      <c r="F95" s="38">
        <f>SUMIF('Love Admin'!$A$3:$A$2829,'HAC Inc'!$B95,'Love Admin'!O$3:O$2829)</f>
        <v>54.95</v>
      </c>
      <c r="G95" s="38">
        <f>SUMIF('Love Admin'!$A$3:$A$2829,'HAC Inc'!$B95,'Love Admin'!P$3:P$2829)</f>
        <v>0</v>
      </c>
      <c r="H95" s="38">
        <f>SUMIF('Love Admin'!$A$3:$A$2829,'HAC Inc'!$B95,'Love Admin'!Q$3:Q$2829)</f>
        <v>0</v>
      </c>
      <c r="I95" s="38">
        <f>SUMIF('Love Admin'!$A$3:$A$2829,'HAC Inc'!$B95,'Love Admin'!R$3:R$2829)</f>
        <v>0</v>
      </c>
      <c r="J95" s="38">
        <f>SUMIF('Love Admin'!$A$3:$A$2829,'HAC Inc'!$B95,'Love Admin'!S$3:S$2829)</f>
        <v>0</v>
      </c>
      <c r="K95" s="38">
        <f>SUMIF('Love Admin'!$A$3:$A$2829,'HAC Inc'!$B95,'Love Admin'!T$3:T$2829)</f>
        <v>0</v>
      </c>
      <c r="L95" s="38">
        <f>SUMIF('Love Admin'!$A$3:$A$2829,'HAC Inc'!$B95,'Love Admin'!U$3:U$2829)</f>
        <v>0</v>
      </c>
      <c r="M95" s="38">
        <f>SUMIF('Love Admin'!$A$3:$A$2829,'HAC Inc'!$B95,'Love Admin'!V$3:V$2829)</f>
        <v>0</v>
      </c>
      <c r="N95" s="38">
        <f>SUMIF('Love Admin'!$A$3:$A$2829,'HAC Inc'!$B95,'Love Admin'!W$3:W$2829)</f>
        <v>0</v>
      </c>
      <c r="O95" s="38">
        <f>SUMIF('Love Admin'!$A$3:$A$2829,'HAC Inc'!$B95,'Love Admin'!X$3:X$2829)</f>
        <v>0</v>
      </c>
      <c r="P95" s="38">
        <f>SUMIF('Love Admin'!$A$3:$A$2829,'HAC Inc'!$B95,'Love Admin'!Y$3:Y$2829)</f>
        <v>0</v>
      </c>
      <c r="Q95" s="38">
        <f>SUMIF('Love Admin'!$A$3:$A$2829,'HAC Inc'!$B95,'Love Admin'!Z$3:Z$2829)</f>
        <v>0</v>
      </c>
      <c r="R95" s="38">
        <f>SUMIF('Love Admin'!$A$3:$A$2829,'HAC Inc'!$B95,'Love Admin'!AA$3:AA$2829)</f>
        <v>0</v>
      </c>
      <c r="S95" s="38">
        <f t="shared" si="2"/>
        <v>0</v>
      </c>
      <c r="T95" s="350">
        <f t="shared" si="3"/>
        <v>54.95</v>
      </c>
      <c r="W95" s="468"/>
    </row>
    <row r="96" spans="2:23">
      <c r="B96" s="5">
        <v>45779</v>
      </c>
      <c r="C96" t="s">
        <v>1210</v>
      </c>
      <c r="D96">
        <v>165.19</v>
      </c>
      <c r="E96" s="38">
        <f>SUMIF('Love Admin'!$A$3:$A$2829,'HAC Inc'!$B96,'Love Admin'!N$3:N$2829)</f>
        <v>17.350000000000001</v>
      </c>
      <c r="F96" s="38">
        <f>SUMIF('Love Admin'!$A$3:$A$2829,'HAC Inc'!$B96,'Love Admin'!O$3:O$2829)</f>
        <v>128.21</v>
      </c>
      <c r="G96" s="38">
        <f>SUMIF('Love Admin'!$A$3:$A$2829,'HAC Inc'!$B96,'Love Admin'!P$3:P$2829)</f>
        <v>2.76</v>
      </c>
      <c r="H96" s="38">
        <f>SUMIF('Love Admin'!$A$3:$A$2829,'HAC Inc'!$B96,'Love Admin'!Q$3:Q$2829)</f>
        <v>0</v>
      </c>
      <c r="I96" s="38">
        <f>SUMIF('Love Admin'!$A$3:$A$2829,'HAC Inc'!$B96,'Love Admin'!R$3:R$2829)</f>
        <v>0</v>
      </c>
      <c r="J96" s="38">
        <f>SUMIF('Love Admin'!$A$3:$A$2829,'HAC Inc'!$B96,'Love Admin'!S$3:S$2829)</f>
        <v>0</v>
      </c>
      <c r="K96" s="38">
        <f>SUMIF('Love Admin'!$A$3:$A$2829,'HAC Inc'!$B96,'Love Admin'!T$3:T$2829)</f>
        <v>16.87</v>
      </c>
      <c r="L96" s="38">
        <f>SUMIF('Love Admin'!$A$3:$A$2829,'HAC Inc'!$B96,'Love Admin'!U$3:U$2829)</f>
        <v>0</v>
      </c>
      <c r="M96" s="38">
        <f>SUMIF('Love Admin'!$A$3:$A$2829,'HAC Inc'!$B96,'Love Admin'!V$3:V$2829)</f>
        <v>0</v>
      </c>
      <c r="N96" s="38">
        <f>SUMIF('Love Admin'!$A$3:$A$2829,'HAC Inc'!$B96,'Love Admin'!W$3:W$2829)</f>
        <v>0</v>
      </c>
      <c r="O96" s="38">
        <f>SUMIF('Love Admin'!$A$3:$A$2829,'HAC Inc'!$B96,'Love Admin'!X$3:X$2829)</f>
        <v>0</v>
      </c>
      <c r="P96" s="38">
        <f>SUMIF('Love Admin'!$A$3:$A$2829,'HAC Inc'!$B96,'Love Admin'!Y$3:Y$2829)</f>
        <v>0</v>
      </c>
      <c r="Q96" s="38">
        <f>SUMIF('Love Admin'!$A$3:$A$2829,'HAC Inc'!$B96,'Love Admin'!Z$3:Z$2829)</f>
        <v>0</v>
      </c>
      <c r="R96" s="38">
        <f>SUMIF('Love Admin'!$A$3:$A$2829,'HAC Inc'!$B96,'Love Admin'!AA$3:AA$2829)</f>
        <v>0</v>
      </c>
      <c r="S96" s="38">
        <f t="shared" si="2"/>
        <v>0</v>
      </c>
      <c r="T96" s="350">
        <f t="shared" si="3"/>
        <v>165.19</v>
      </c>
      <c r="W96" s="468"/>
    </row>
    <row r="97" spans="2:23">
      <c r="B97" s="5">
        <v>45778</v>
      </c>
      <c r="C97" t="s">
        <v>1211</v>
      </c>
      <c r="D97">
        <v>346.28</v>
      </c>
      <c r="E97" s="38">
        <f>SUMIF('Love Admin'!$A$3:$A$2829,'HAC Inc'!$B97,'Love Admin'!N$3:N$2829)</f>
        <v>17.350000000000001</v>
      </c>
      <c r="F97" s="38">
        <f>SUMIF('Love Admin'!$A$3:$A$2829,'HAC Inc'!$B97,'Love Admin'!O$3:O$2829)</f>
        <v>414.5200000000001</v>
      </c>
      <c r="G97" s="38">
        <f>SUMIF('Love Admin'!$A$3:$A$2829,'HAC Inc'!$B97,'Love Admin'!P$3:P$2829)</f>
        <v>0</v>
      </c>
      <c r="H97" s="38">
        <f>SUMIF('Love Admin'!$A$3:$A$2829,'HAC Inc'!$B97,'Love Admin'!Q$3:Q$2829)</f>
        <v>0</v>
      </c>
      <c r="I97" s="38">
        <f>SUMIF('Love Admin'!$A$3:$A$2829,'HAC Inc'!$B97,'Love Admin'!R$3:R$2829)</f>
        <v>0</v>
      </c>
      <c r="J97" s="38">
        <f>SUMIF('Love Admin'!$A$3:$A$2829,'HAC Inc'!$B97,'Love Admin'!S$3:S$2829)</f>
        <v>0</v>
      </c>
      <c r="K97" s="38">
        <f>SUMIF('Love Admin'!$A$3:$A$2829,'HAC Inc'!$B97,'Love Admin'!T$3:T$2829)</f>
        <v>13.01</v>
      </c>
      <c r="L97" s="38">
        <f>SUMIF('Love Admin'!$A$3:$A$2829,'HAC Inc'!$B97,'Love Admin'!U$3:U$2829)</f>
        <v>1.76</v>
      </c>
      <c r="M97" s="38">
        <f>SUMIF('Love Admin'!$A$3:$A$2829,'HAC Inc'!$B97,'Love Admin'!V$3:V$2829)</f>
        <v>0</v>
      </c>
      <c r="N97" s="38">
        <f>SUMIF('Love Admin'!$A$3:$A$2829,'HAC Inc'!$B97,'Love Admin'!W$3:W$2829)</f>
        <v>0</v>
      </c>
      <c r="O97" s="38">
        <f>SUMIF('Love Admin'!$A$3:$A$2829,'HAC Inc'!$B97,'Love Admin'!X$3:X$2829)</f>
        <v>9.64</v>
      </c>
      <c r="P97" s="38">
        <f>SUMIF('Love Admin'!$A$3:$A$2829,'HAC Inc'!$B97,'Love Admin'!Y$3:Y$2829)</f>
        <v>0</v>
      </c>
      <c r="Q97" s="38">
        <f>SUMIF('Love Admin'!$A$3:$A$2829,'HAC Inc'!$B97,'Love Admin'!Z$3:Z$2829)</f>
        <v>0</v>
      </c>
      <c r="R97" s="38">
        <v>-110</v>
      </c>
      <c r="S97" s="38">
        <f t="shared" si="2"/>
        <v>0</v>
      </c>
      <c r="T97" s="350">
        <f t="shared" si="3"/>
        <v>346.28</v>
      </c>
      <c r="W97" s="468"/>
    </row>
    <row r="98" spans="2:23">
      <c r="B98" s="5">
        <v>45777</v>
      </c>
      <c r="C98" t="s">
        <v>1212</v>
      </c>
      <c r="D98">
        <v>461.04</v>
      </c>
      <c r="E98" s="38">
        <f>SUMIF('Love Admin'!$A$3:$A$2829,'HAC Inc'!$B98,'Love Admin'!N$3:N$2829)</f>
        <v>111.81</v>
      </c>
      <c r="F98" s="38">
        <f>SUMIF('Love Admin'!$A$3:$A$2829,'HAC Inc'!$B98,'Love Admin'!O$3:O$2829)</f>
        <v>297.88000000000005</v>
      </c>
      <c r="G98" s="38">
        <f>SUMIF('Love Admin'!$A$3:$A$2829,'HAC Inc'!$B98,'Love Admin'!P$3:P$2829)</f>
        <v>0</v>
      </c>
      <c r="H98" s="38">
        <f>SUMIF('Love Admin'!$A$3:$A$2829,'HAC Inc'!$B98,'Love Admin'!Q$3:Q$2829)</f>
        <v>0</v>
      </c>
      <c r="I98" s="38">
        <f>SUMIF('Love Admin'!$A$3:$A$2829,'HAC Inc'!$B98,'Love Admin'!R$3:R$2829)</f>
        <v>0</v>
      </c>
      <c r="J98" s="38">
        <f>SUMIF('Love Admin'!$A$3:$A$2829,'HAC Inc'!$B98,'Love Admin'!S$3:S$2829)</f>
        <v>0</v>
      </c>
      <c r="K98" s="38">
        <f>SUMIF('Love Admin'!$A$3:$A$2829,'HAC Inc'!$B98,'Love Admin'!T$3:T$2829)</f>
        <v>39.03</v>
      </c>
      <c r="L98" s="38">
        <f>SUMIF('Love Admin'!$A$3:$A$2829,'HAC Inc'!$B98,'Love Admin'!U$3:U$2829)</f>
        <v>12.32</v>
      </c>
      <c r="M98" s="38">
        <f>SUMIF('Love Admin'!$A$3:$A$2829,'HAC Inc'!$B98,'Love Admin'!V$3:V$2829)</f>
        <v>0</v>
      </c>
      <c r="N98" s="38">
        <f>SUMIF('Love Admin'!$A$3:$A$2829,'HAC Inc'!$B98,'Love Admin'!W$3:W$2829)</f>
        <v>0</v>
      </c>
      <c r="O98" s="38">
        <f>SUMIF('Love Admin'!$A$3:$A$2829,'HAC Inc'!$B98,'Love Admin'!X$3:X$2829)</f>
        <v>0</v>
      </c>
      <c r="P98" s="38">
        <f>SUMIF('Love Admin'!$A$3:$A$2829,'HAC Inc'!$B98,'Love Admin'!Y$3:Y$2829)</f>
        <v>0</v>
      </c>
      <c r="Q98" s="38">
        <f>SUMIF('Love Admin'!$A$3:$A$2829,'HAC Inc'!$B98,'Love Admin'!Z$3:Z$2829)</f>
        <v>0</v>
      </c>
      <c r="R98" s="38">
        <f>SUMIF('Love Admin'!$A$3:$A$2829,'HAC Inc'!$B98,'Love Admin'!AA$3:AA$2829)</f>
        <v>0</v>
      </c>
      <c r="S98" s="38">
        <f t="shared" si="2"/>
        <v>0</v>
      </c>
      <c r="T98" s="350">
        <f t="shared" si="3"/>
        <v>461.04</v>
      </c>
      <c r="W98" s="468"/>
    </row>
    <row r="99" spans="2:23">
      <c r="B99" s="5">
        <v>45776</v>
      </c>
      <c r="C99" t="s">
        <v>259</v>
      </c>
      <c r="D99">
        <v>430</v>
      </c>
      <c r="T99" s="350"/>
      <c r="V99" s="350"/>
      <c r="W99" s="468">
        <f>D99</f>
        <v>430</v>
      </c>
    </row>
    <row r="100" spans="2:23">
      <c r="B100" s="5">
        <v>45776</v>
      </c>
      <c r="C100" t="s">
        <v>1213</v>
      </c>
      <c r="D100">
        <v>152.44999999999999</v>
      </c>
      <c r="E100" s="38">
        <f>SUMIF('Love Admin'!$A$3:$A$2829,'HAC Inc'!$B100,'Love Admin'!N$3:N$2829)</f>
        <v>0</v>
      </c>
      <c r="F100" s="38">
        <f>SUMIF('Love Admin'!$A$3:$A$2829,'HAC Inc'!$B100,'Love Admin'!O$3:O$2829)</f>
        <v>125.32000000000001</v>
      </c>
      <c r="G100" s="38">
        <f>SUMIF('Love Admin'!$A$3:$A$2829,'HAC Inc'!$B100,'Love Admin'!P$3:P$2829)+0.16</f>
        <v>25.369999999999994</v>
      </c>
      <c r="H100" s="38">
        <f>SUMIF('Love Admin'!$A$3:$A$2829,'HAC Inc'!$B100,'Love Admin'!Q$3:Q$2829)</f>
        <v>0</v>
      </c>
      <c r="I100" s="38">
        <f>SUMIF('Love Admin'!$A$3:$A$2829,'HAC Inc'!$B100,'Love Admin'!R$3:R$2829)</f>
        <v>0</v>
      </c>
      <c r="J100" s="38">
        <f>SUMIF('Love Admin'!$A$3:$A$2829,'HAC Inc'!$B100,'Love Admin'!S$3:S$2829)</f>
        <v>0</v>
      </c>
      <c r="K100" s="38">
        <f>SUMIF('Love Admin'!$A$3:$A$2829,'HAC Inc'!$B100,'Love Admin'!T$3:T$2829)</f>
        <v>0</v>
      </c>
      <c r="L100" s="38">
        <f>SUMIF('Love Admin'!$A$3:$A$2829,'HAC Inc'!$B100,'Love Admin'!U$3:U$2829)</f>
        <v>1.76</v>
      </c>
      <c r="M100" s="38">
        <f>SUMIF('Love Admin'!$A$3:$A$2829,'HAC Inc'!$B100,'Love Admin'!V$3:V$2829)</f>
        <v>0</v>
      </c>
      <c r="N100" s="38">
        <f>SUMIF('Love Admin'!$A$3:$A$2829,'HAC Inc'!$B100,'Love Admin'!W$3:W$2829)</f>
        <v>0</v>
      </c>
      <c r="O100" s="38">
        <f>SUMIF('Love Admin'!$A$3:$A$2829,'HAC Inc'!$B100,'Love Admin'!X$3:X$2829)</f>
        <v>0</v>
      </c>
      <c r="P100" s="38">
        <f>SUMIF('Love Admin'!$A$3:$A$2829,'HAC Inc'!$B100,'Love Admin'!Y$3:Y$2829)</f>
        <v>0</v>
      </c>
      <c r="Q100" s="38">
        <f>SUMIF('Love Admin'!$A$3:$A$2829,'HAC Inc'!$B100,'Love Admin'!Z$3:Z$2829)</f>
        <v>0</v>
      </c>
      <c r="R100" s="38">
        <f>SUMIF('Love Admin'!$A$3:$A$2829,'HAC Inc'!$B100,'Love Admin'!AA$3:AA$2829)</f>
        <v>0</v>
      </c>
      <c r="S100" s="38">
        <f t="shared" si="2"/>
        <v>0</v>
      </c>
      <c r="T100" s="350">
        <f t="shared" si="3"/>
        <v>152.44999999999999</v>
      </c>
      <c r="V100" s="350"/>
      <c r="W100" s="468"/>
    </row>
    <row r="101" spans="2:23">
      <c r="B101" s="5">
        <v>45775</v>
      </c>
      <c r="C101" t="s">
        <v>1214</v>
      </c>
      <c r="D101">
        <v>202.62</v>
      </c>
      <c r="E101" s="38">
        <f>SUMIF('Love Admin'!$A$3:$A$2829,'HAC Inc'!$B101,'Love Admin'!N$3:N$2829)</f>
        <v>50.129999999999995</v>
      </c>
      <c r="F101" s="38">
        <f>SUMIF('Love Admin'!$A$3:$A$2829,'HAC Inc'!$B101,'Love Admin'!O$3:O$2829)</f>
        <v>134.96</v>
      </c>
      <c r="G101" s="38">
        <f>SUMIF('Love Admin'!$A$3:$A$2829,'HAC Inc'!$B101,'Love Admin'!P$3:P$2829)</f>
        <v>2.76</v>
      </c>
      <c r="H101" s="38">
        <f>SUMIF('Love Admin'!$A$3:$A$2829,'HAC Inc'!$B101,'Love Admin'!Q$3:Q$2829)</f>
        <v>0</v>
      </c>
      <c r="I101" s="38">
        <f>SUMIF('Love Admin'!$A$3:$A$2829,'HAC Inc'!$B101,'Love Admin'!R$3:R$2829)</f>
        <v>0</v>
      </c>
      <c r="J101" s="38">
        <f>SUMIF('Love Admin'!$A$3:$A$2829,'HAC Inc'!$B101,'Love Admin'!S$3:S$2829)</f>
        <v>0</v>
      </c>
      <c r="K101" s="38">
        <f>SUMIF('Love Admin'!$A$3:$A$2829,'HAC Inc'!$B101,'Love Admin'!T$3:T$2829)</f>
        <v>13.01</v>
      </c>
      <c r="L101" s="38">
        <f>SUMIF('Love Admin'!$A$3:$A$2829,'HAC Inc'!$B101,'Love Admin'!U$3:U$2829)</f>
        <v>1.76</v>
      </c>
      <c r="M101" s="38">
        <f>SUMIF('Love Admin'!$A$3:$A$2829,'HAC Inc'!$B101,'Love Admin'!V$3:V$2829)</f>
        <v>0</v>
      </c>
      <c r="N101" s="38">
        <f>SUMIF('Love Admin'!$A$3:$A$2829,'HAC Inc'!$B101,'Love Admin'!W$3:W$2829)</f>
        <v>0</v>
      </c>
      <c r="O101" s="38">
        <f>SUMIF('Love Admin'!$A$3:$A$2829,'HAC Inc'!$B101,'Love Admin'!X$3:X$2829)</f>
        <v>0</v>
      </c>
      <c r="P101" s="38">
        <f>SUMIF('Love Admin'!$A$3:$A$2829,'HAC Inc'!$B101,'Love Admin'!Y$3:Y$2829)</f>
        <v>0</v>
      </c>
      <c r="Q101" s="38">
        <f>SUMIF('Love Admin'!$A$3:$A$2829,'HAC Inc'!$B101,'Love Admin'!Z$3:Z$2829)</f>
        <v>0</v>
      </c>
      <c r="R101" s="38">
        <f>SUMIF('Love Admin'!$A$3:$A$2829,'HAC Inc'!$B101,'Love Admin'!AA$3:AA$2829)</f>
        <v>0</v>
      </c>
      <c r="S101" s="38">
        <f t="shared" si="2"/>
        <v>0</v>
      </c>
      <c r="T101" s="350">
        <f t="shared" si="3"/>
        <v>202.62</v>
      </c>
      <c r="W101" s="468"/>
    </row>
    <row r="102" spans="2:23">
      <c r="B102" s="5">
        <v>45772</v>
      </c>
      <c r="C102" t="s">
        <v>1215</v>
      </c>
      <c r="D102">
        <v>121.46</v>
      </c>
      <c r="E102" s="38">
        <f>SUMIF('Love Admin'!$A$3:$A$2829,'HAC Inc'!$B102,'Love Admin'!N$3:N$2829)</f>
        <v>34.700000000000003</v>
      </c>
      <c r="F102" s="38">
        <f>SUMIF('Love Admin'!$A$3:$A$2829,'HAC Inc'!$B102,'Love Admin'!O$3:O$2829)</f>
        <v>86.76</v>
      </c>
      <c r="G102" s="38">
        <f>SUMIF('Love Admin'!$A$3:$A$2829,'HAC Inc'!$B102,'Love Admin'!P$3:P$2829)</f>
        <v>0</v>
      </c>
      <c r="H102" s="38">
        <f>SUMIF('Love Admin'!$A$3:$A$2829,'HAC Inc'!$B102,'Love Admin'!Q$3:Q$2829)</f>
        <v>0</v>
      </c>
      <c r="I102" s="38">
        <f>SUMIF('Love Admin'!$A$3:$A$2829,'HAC Inc'!$B102,'Love Admin'!R$3:R$2829)</f>
        <v>0</v>
      </c>
      <c r="J102" s="38">
        <f>SUMIF('Love Admin'!$A$3:$A$2829,'HAC Inc'!$B102,'Love Admin'!S$3:S$2829)</f>
        <v>0</v>
      </c>
      <c r="K102" s="38">
        <f>SUMIF('Love Admin'!$A$3:$A$2829,'HAC Inc'!$B102,'Love Admin'!T$3:T$2829)</f>
        <v>0</v>
      </c>
      <c r="L102" s="38">
        <f>SUMIF('Love Admin'!$A$3:$A$2829,'HAC Inc'!$B102,'Love Admin'!U$3:U$2829)</f>
        <v>0</v>
      </c>
      <c r="M102" s="38">
        <f>SUMIF('Love Admin'!$A$3:$A$2829,'HAC Inc'!$B102,'Love Admin'!V$3:V$2829)</f>
        <v>0</v>
      </c>
      <c r="N102" s="38">
        <f>SUMIF('Love Admin'!$A$3:$A$2829,'HAC Inc'!$B102,'Love Admin'!W$3:W$2829)</f>
        <v>0</v>
      </c>
      <c r="O102" s="38">
        <f>SUMIF('Love Admin'!$A$3:$A$2829,'HAC Inc'!$B102,'Love Admin'!X$3:X$2829)</f>
        <v>0</v>
      </c>
      <c r="P102" s="38">
        <f>SUMIF('Love Admin'!$A$3:$A$2829,'HAC Inc'!$B102,'Love Admin'!Y$3:Y$2829)</f>
        <v>0</v>
      </c>
      <c r="Q102" s="38">
        <f>SUMIF('Love Admin'!$A$3:$A$2829,'HAC Inc'!$B102,'Love Admin'!Z$3:Z$2829)</f>
        <v>0</v>
      </c>
      <c r="R102" s="38">
        <f>SUMIF('Love Admin'!$A$3:$A$2829,'HAC Inc'!$B102,'Love Admin'!AA$3:AA$2829)</f>
        <v>0</v>
      </c>
      <c r="S102" s="38">
        <f t="shared" si="2"/>
        <v>0</v>
      </c>
      <c r="T102" s="350">
        <f t="shared" si="3"/>
        <v>121.46</v>
      </c>
      <c r="W102" s="468"/>
    </row>
    <row r="103" spans="2:23">
      <c r="B103" s="5">
        <v>45771</v>
      </c>
      <c r="C103" t="s">
        <v>1216</v>
      </c>
      <c r="D103">
        <v>510.45</v>
      </c>
      <c r="E103" s="38">
        <f>SUMIF('Love Admin'!$A$3:$A$2829,'HAC Inc'!$B103,'Love Admin'!N$3:N$2829)</f>
        <v>52.050000000000004</v>
      </c>
      <c r="F103" s="38">
        <f>SUMIF('Love Admin'!$A$3:$A$2829,'HAC Inc'!$B103,'Love Admin'!O$3:O$2829)</f>
        <v>452.12000000000006</v>
      </c>
      <c r="G103" s="38">
        <f>SUMIF('Love Admin'!$A$3:$A$2829,'HAC Inc'!$B103,'Love Admin'!P$3:P$2829)</f>
        <v>2.76</v>
      </c>
      <c r="H103" s="38">
        <f>SUMIF('Love Admin'!$A$3:$A$2829,'HAC Inc'!$B103,'Love Admin'!Q$3:Q$2829)</f>
        <v>0</v>
      </c>
      <c r="I103" s="38">
        <f>SUMIF('Love Admin'!$A$3:$A$2829,'HAC Inc'!$B103,'Love Admin'!R$3:R$2829)</f>
        <v>0</v>
      </c>
      <c r="J103" s="38">
        <f>SUMIF('Love Admin'!$A$3:$A$2829,'HAC Inc'!$B103,'Love Admin'!S$3:S$2829)</f>
        <v>0</v>
      </c>
      <c r="K103" s="38">
        <f>SUMIF('Love Admin'!$A$3:$A$2829,'HAC Inc'!$B103,'Love Admin'!T$3:T$2829)</f>
        <v>0</v>
      </c>
      <c r="L103" s="38">
        <f>SUMIF('Love Admin'!$A$3:$A$2829,'HAC Inc'!$B103,'Love Admin'!U$3:U$2829)</f>
        <v>3.52</v>
      </c>
      <c r="M103" s="38">
        <f>SUMIF('Love Admin'!$A$3:$A$2829,'HAC Inc'!$B103,'Love Admin'!V$3:V$2829)</f>
        <v>0</v>
      </c>
      <c r="N103" s="38">
        <f>SUMIF('Love Admin'!$A$3:$A$2829,'HAC Inc'!$B103,'Love Admin'!W$3:W$2829)</f>
        <v>0</v>
      </c>
      <c r="O103" s="38">
        <f>SUMIF('Love Admin'!$A$3:$A$2829,'HAC Inc'!$B103,'Love Admin'!X$3:X$2829)</f>
        <v>0</v>
      </c>
      <c r="P103" s="38">
        <f>SUMIF('Love Admin'!$A$3:$A$2829,'HAC Inc'!$B103,'Love Admin'!Y$3:Y$2829)</f>
        <v>0</v>
      </c>
      <c r="Q103" s="38">
        <f>SUMIF('Love Admin'!$A$3:$A$2829,'HAC Inc'!$B103,'Love Admin'!Z$3:Z$2829)</f>
        <v>0</v>
      </c>
      <c r="R103" s="38">
        <f>SUMIF('Love Admin'!$A$3:$A$2829,'HAC Inc'!$B103,'Love Admin'!AA$3:AA$2829)</f>
        <v>0</v>
      </c>
      <c r="S103" s="38">
        <f t="shared" si="2"/>
        <v>0</v>
      </c>
      <c r="T103" s="350">
        <f t="shared" si="3"/>
        <v>510.45</v>
      </c>
      <c r="W103" s="468"/>
    </row>
    <row r="104" spans="2:23">
      <c r="B104" s="5">
        <v>45770</v>
      </c>
      <c r="C104" t="s">
        <v>1217</v>
      </c>
      <c r="D104">
        <v>345.11</v>
      </c>
      <c r="E104" s="38">
        <f>SUMIF('Love Admin'!$A$3:$A$2829,'HAC Inc'!$B104,'Love Admin'!N$3:N$2829)</f>
        <v>34.700000000000003</v>
      </c>
      <c r="F104" s="38">
        <f>SUMIF('Love Admin'!$A$3:$A$2829,'HAC Inc'!$B104,'Love Admin'!O$3:O$2829)</f>
        <v>310.41000000000008</v>
      </c>
      <c r="G104" s="38">
        <f>SUMIF('Love Admin'!$A$3:$A$2829,'HAC Inc'!$B104,'Love Admin'!P$3:P$2829)</f>
        <v>0</v>
      </c>
      <c r="H104" s="38">
        <f>SUMIF('Love Admin'!$A$3:$A$2829,'HAC Inc'!$B104,'Love Admin'!Q$3:Q$2829)</f>
        <v>0</v>
      </c>
      <c r="I104" s="38">
        <f>SUMIF('Love Admin'!$A$3:$A$2829,'HAC Inc'!$B104,'Love Admin'!R$3:R$2829)</f>
        <v>0</v>
      </c>
      <c r="J104" s="38">
        <f>SUMIF('Love Admin'!$A$3:$A$2829,'HAC Inc'!$B104,'Love Admin'!S$3:S$2829)</f>
        <v>0</v>
      </c>
      <c r="K104" s="38">
        <f>SUMIF('Love Admin'!$A$3:$A$2829,'HAC Inc'!$B104,'Love Admin'!T$3:T$2829)</f>
        <v>0</v>
      </c>
      <c r="L104" s="38">
        <f>SUMIF('Love Admin'!$A$3:$A$2829,'HAC Inc'!$B104,'Love Admin'!U$3:U$2829)</f>
        <v>0</v>
      </c>
      <c r="M104" s="38">
        <f>SUMIF('Love Admin'!$A$3:$A$2829,'HAC Inc'!$B104,'Love Admin'!V$3:V$2829)</f>
        <v>0</v>
      </c>
      <c r="N104" s="38">
        <f>SUMIF('Love Admin'!$A$3:$A$2829,'HAC Inc'!$B104,'Love Admin'!W$3:W$2829)</f>
        <v>0</v>
      </c>
      <c r="O104" s="38">
        <f>SUMIF('Love Admin'!$A$3:$A$2829,'HAC Inc'!$B104,'Love Admin'!X$3:X$2829)</f>
        <v>0</v>
      </c>
      <c r="P104" s="38">
        <f>SUMIF('Love Admin'!$A$3:$A$2829,'HAC Inc'!$B104,'Love Admin'!Y$3:Y$2829)</f>
        <v>0</v>
      </c>
      <c r="Q104" s="38">
        <f>SUMIF('Love Admin'!$A$3:$A$2829,'HAC Inc'!$B104,'Love Admin'!Z$3:Z$2829)</f>
        <v>0</v>
      </c>
      <c r="R104" s="38">
        <f>SUMIF('Love Admin'!$A$3:$A$2829,'HAC Inc'!$B104,'Love Admin'!AA$3:AA$2829)</f>
        <v>0</v>
      </c>
      <c r="S104" s="38">
        <f t="shared" si="2"/>
        <v>0</v>
      </c>
      <c r="T104" s="350">
        <f t="shared" si="3"/>
        <v>345.11</v>
      </c>
      <c r="W104" s="468"/>
    </row>
    <row r="105" spans="2:23">
      <c r="B105" s="5">
        <v>45769</v>
      </c>
      <c r="C105" t="s">
        <v>1218</v>
      </c>
      <c r="D105">
        <v>269.22000000000003</v>
      </c>
      <c r="E105" s="38">
        <f>SUMIF('Love Admin'!$A$3:$A$2829,'HAC Inc'!$B105,'Love Admin'!N$3:N$2829)</f>
        <v>52.050000000000004</v>
      </c>
      <c r="F105" s="38">
        <f>SUMIF('Love Admin'!$A$3:$A$2829,'HAC Inc'!$B105,'Love Admin'!O$3:O$2829)</f>
        <v>204.37</v>
      </c>
      <c r="G105" s="38">
        <f>SUMIF('Love Admin'!$A$3:$A$2829,'HAC Inc'!$B105,'Love Admin'!P$3:P$2829)</f>
        <v>11.04</v>
      </c>
      <c r="H105" s="38">
        <f>SUMIF('Love Admin'!$A$3:$A$2829,'HAC Inc'!$B105,'Love Admin'!Q$3:Q$2829)</f>
        <v>0</v>
      </c>
      <c r="I105" s="38">
        <f>SUMIF('Love Admin'!$A$3:$A$2829,'HAC Inc'!$B105,'Love Admin'!R$3:R$2829)</f>
        <v>0</v>
      </c>
      <c r="J105" s="38">
        <f>SUMIF('Love Admin'!$A$3:$A$2829,'HAC Inc'!$B105,'Love Admin'!S$3:S$2829)</f>
        <v>0</v>
      </c>
      <c r="K105" s="38">
        <f>SUMIF('Love Admin'!$A$3:$A$2829,'HAC Inc'!$B105,'Love Admin'!T$3:T$2829)</f>
        <v>0</v>
      </c>
      <c r="L105" s="38">
        <f>SUMIF('Love Admin'!$A$3:$A$2829,'HAC Inc'!$B105,'Love Admin'!U$3:U$2829)</f>
        <v>1.76</v>
      </c>
      <c r="M105" s="38">
        <f>SUMIF('Love Admin'!$A$3:$A$2829,'HAC Inc'!$B105,'Love Admin'!V$3:V$2829)</f>
        <v>0</v>
      </c>
      <c r="N105" s="38">
        <f>SUMIF('Love Admin'!$A$3:$A$2829,'HAC Inc'!$B105,'Love Admin'!W$3:W$2829)</f>
        <v>0</v>
      </c>
      <c r="O105" s="38">
        <f>SUMIF('Love Admin'!$A$3:$A$2829,'HAC Inc'!$B105,'Love Admin'!X$3:X$2829)</f>
        <v>0</v>
      </c>
      <c r="P105" s="38">
        <f>SUMIF('Love Admin'!$A$3:$A$2829,'HAC Inc'!$B105,'Love Admin'!Y$3:Y$2829)</f>
        <v>0</v>
      </c>
      <c r="Q105" s="38">
        <f>SUMIF('Love Admin'!$A$3:$A$2829,'HAC Inc'!$B105,'Love Admin'!Z$3:Z$2829)</f>
        <v>0</v>
      </c>
      <c r="R105" s="38">
        <f>SUMIF('Love Admin'!$A$3:$A$2829,'HAC Inc'!$B105,'Love Admin'!AA$3:AA$2829)</f>
        <v>0</v>
      </c>
      <c r="S105" s="38">
        <f t="shared" si="2"/>
        <v>0</v>
      </c>
      <c r="T105" s="350">
        <f t="shared" si="3"/>
        <v>269.22000000000003</v>
      </c>
      <c r="W105" s="468"/>
    </row>
    <row r="106" spans="2:23">
      <c r="B106" s="5">
        <v>45764</v>
      </c>
      <c r="C106" t="s">
        <v>1219</v>
      </c>
      <c r="D106">
        <v>279.39</v>
      </c>
      <c r="E106" s="38">
        <f>SUMIF('Love Admin'!$A$3:$A$2829,'HAC Inc'!$B106,'Love Admin'!N$3:N$2829)</f>
        <v>17.350000000000001</v>
      </c>
      <c r="F106" s="38">
        <f>SUMIF('Love Admin'!$A$3:$A$2829,'HAC Inc'!$B106,'Love Admin'!O$3:O$2829)</f>
        <v>260.28000000000003</v>
      </c>
      <c r="G106" s="38">
        <f>SUMIF('Love Admin'!$A$3:$A$2829,'HAC Inc'!$B106,'Love Admin'!P$3:P$2829)</f>
        <v>0</v>
      </c>
      <c r="H106" s="38">
        <f>SUMIF('Love Admin'!$A$3:$A$2829,'HAC Inc'!$B106,'Love Admin'!Q$3:Q$2829)</f>
        <v>0</v>
      </c>
      <c r="I106" s="38">
        <f>SUMIF('Love Admin'!$A$3:$A$2829,'HAC Inc'!$B106,'Love Admin'!R$3:R$2829)</f>
        <v>0</v>
      </c>
      <c r="J106" s="38">
        <f>SUMIF('Love Admin'!$A$3:$A$2829,'HAC Inc'!$B106,'Love Admin'!S$3:S$2829)</f>
        <v>0</v>
      </c>
      <c r="K106" s="38">
        <f>SUMIF('Love Admin'!$A$3:$A$2829,'HAC Inc'!$B106,'Love Admin'!T$3:T$2829)</f>
        <v>0</v>
      </c>
      <c r="L106" s="38">
        <f>SUMIF('Love Admin'!$A$3:$A$2829,'HAC Inc'!$B106,'Love Admin'!U$3:U$2829)</f>
        <v>1.76</v>
      </c>
      <c r="M106" s="38">
        <f>SUMIF('Love Admin'!$A$3:$A$2829,'HAC Inc'!$B106,'Love Admin'!V$3:V$2829)</f>
        <v>0</v>
      </c>
      <c r="N106" s="38">
        <f>SUMIF('Love Admin'!$A$3:$A$2829,'HAC Inc'!$B106,'Love Admin'!W$3:W$2829)</f>
        <v>0</v>
      </c>
      <c r="O106" s="38">
        <f>SUMIF('Love Admin'!$A$3:$A$2829,'HAC Inc'!$B106,'Love Admin'!X$3:X$2829)</f>
        <v>0</v>
      </c>
      <c r="P106" s="38">
        <f>SUMIF('Love Admin'!$A$3:$A$2829,'HAC Inc'!$B106,'Love Admin'!Y$3:Y$2829)</f>
        <v>0</v>
      </c>
      <c r="Q106" s="38">
        <f>SUMIF('Love Admin'!$A$3:$A$2829,'HAC Inc'!$B106,'Love Admin'!Z$3:Z$2829)</f>
        <v>0</v>
      </c>
      <c r="R106" s="38">
        <f>SUMIF('Love Admin'!$A$3:$A$2829,'HAC Inc'!$B106,'Love Admin'!AA$3:AA$2829)</f>
        <v>0</v>
      </c>
      <c r="S106" s="38">
        <f t="shared" si="2"/>
        <v>0</v>
      </c>
      <c r="T106" s="350">
        <f t="shared" si="3"/>
        <v>279.39</v>
      </c>
      <c r="W106" s="468"/>
    </row>
    <row r="107" spans="2:23">
      <c r="B107" s="5">
        <v>45763</v>
      </c>
      <c r="C107" t="s">
        <v>1220</v>
      </c>
      <c r="D107">
        <v>6368.1</v>
      </c>
      <c r="E107" s="38">
        <f>SUMIF('Love Admin'!$A$3:$A$2829,'HAC Inc'!$B107,'Love Admin'!N$3:N$2829)</f>
        <v>173.49999999999997</v>
      </c>
      <c r="F107" s="38">
        <f>SUMIF('Love Admin'!$A$3:$A$2829,'HAC Inc'!$B107,'Love Admin'!O$3:O$2829)</f>
        <v>6082.8399999999974</v>
      </c>
      <c r="G107" s="38">
        <f>SUMIF('Love Admin'!$A$3:$A$2829,'HAC Inc'!$B107,'Love Admin'!P$3:P$2829)</f>
        <v>0</v>
      </c>
      <c r="H107" s="38">
        <f>SUMIF('Love Admin'!$A$3:$A$2829,'HAC Inc'!$B107,'Love Admin'!Q$3:Q$2829)</f>
        <v>0</v>
      </c>
      <c r="I107" s="38">
        <f>SUMIF('Love Admin'!$A$3:$A$2829,'HAC Inc'!$B107,'Love Admin'!R$3:R$2829)</f>
        <v>0</v>
      </c>
      <c r="J107" s="38">
        <f>SUMIF('Love Admin'!$A$3:$A$2829,'HAC Inc'!$B107,'Love Admin'!S$3:S$2829)</f>
        <v>0</v>
      </c>
      <c r="K107" s="38">
        <f>SUMIF('Love Admin'!$A$3:$A$2829,'HAC Inc'!$B107,'Love Admin'!T$3:T$2829)</f>
        <v>0</v>
      </c>
      <c r="L107" s="38">
        <f>SUMIF('Love Admin'!$A$3:$A$2829,'HAC Inc'!$B107,'Love Admin'!U$3:U$2829)</f>
        <v>1.76</v>
      </c>
      <c r="M107" s="38">
        <f>SUMIF('Love Admin'!$A$3:$A$2829,'HAC Inc'!$B107,'Love Admin'!V$3:V$2829)</f>
        <v>0</v>
      </c>
      <c r="N107" s="38">
        <f>SUMIF('Love Admin'!$A$3:$A$2829,'HAC Inc'!$B107,'Love Admin'!W$3:W$2829)</f>
        <v>0</v>
      </c>
      <c r="O107" s="38">
        <f>SUMIF('Love Admin'!$A$3:$A$2829,'HAC Inc'!$B107,'Love Admin'!X$3:X$2829)</f>
        <v>0</v>
      </c>
      <c r="P107" s="38">
        <f>SUMIF('Love Admin'!$A$3:$A$2829,'HAC Inc'!$B107,'Love Admin'!Y$3:Y$2829)</f>
        <v>0</v>
      </c>
      <c r="Q107" s="38">
        <f>SUMIF('Love Admin'!$A$3:$A$2829,'HAC Inc'!$B107,'Love Admin'!Z$3:Z$2829)</f>
        <v>0</v>
      </c>
      <c r="R107" s="38">
        <v>110</v>
      </c>
      <c r="S107" s="38">
        <f t="shared" si="2"/>
        <v>0</v>
      </c>
      <c r="T107" s="350">
        <f t="shared" si="3"/>
        <v>6368.1</v>
      </c>
      <c r="W107" s="468"/>
    </row>
    <row r="108" spans="2:23">
      <c r="B108" s="5">
        <v>45762</v>
      </c>
      <c r="C108" t="s">
        <v>1221</v>
      </c>
      <c r="D108">
        <v>61.12</v>
      </c>
      <c r="E108" s="38">
        <f>SUMIF('Love Admin'!$A$3:$A$2829,'HAC Inc'!$B108,'Love Admin'!N$3:N$2829)</f>
        <v>25.06</v>
      </c>
      <c r="F108" s="38">
        <f>SUMIF('Love Admin'!$A$3:$A$2829,'HAC Inc'!$B108,'Love Admin'!O$3:O$2829)</f>
        <v>0</v>
      </c>
      <c r="G108" s="38">
        <f>SUMIF('Love Admin'!$A$3:$A$2829,'HAC Inc'!$B108,'Love Admin'!P$3:P$2829)</f>
        <v>2.76</v>
      </c>
      <c r="H108" s="38">
        <f>SUMIF('Love Admin'!$A$3:$A$2829,'HAC Inc'!$B108,'Love Admin'!Q$3:Q$2829)</f>
        <v>0</v>
      </c>
      <c r="I108" s="38">
        <f>SUMIF('Love Admin'!$A$3:$A$2829,'HAC Inc'!$B108,'Love Admin'!R$3:R$2829)</f>
        <v>0</v>
      </c>
      <c r="J108" s="38">
        <f>SUMIF('Love Admin'!$A$3:$A$2829,'HAC Inc'!$B108,'Love Admin'!S$3:S$2829)</f>
        <v>0</v>
      </c>
      <c r="K108" s="38">
        <f>SUMIF('Love Admin'!$A$3:$A$2829,'HAC Inc'!$B108,'Love Admin'!T$3:T$2829)</f>
        <v>26.02</v>
      </c>
      <c r="L108" s="38">
        <f>SUMIF('Love Admin'!$A$3:$A$2829,'HAC Inc'!$B108,'Love Admin'!U$3:U$2829)</f>
        <v>7.2799999999999994</v>
      </c>
      <c r="M108" s="38">
        <f>SUMIF('Love Admin'!$A$3:$A$2829,'HAC Inc'!$B108,'Love Admin'!V$3:V$2829)</f>
        <v>0</v>
      </c>
      <c r="N108" s="38">
        <f>SUMIF('Love Admin'!$A$3:$A$2829,'HAC Inc'!$B108,'Love Admin'!W$3:W$2829)</f>
        <v>0</v>
      </c>
      <c r="O108" s="38">
        <f>SUMIF('Love Admin'!$A$3:$A$2829,'HAC Inc'!$B108,'Love Admin'!X$3:X$2829)</f>
        <v>0</v>
      </c>
      <c r="P108" s="38">
        <f>SUMIF('Love Admin'!$A$3:$A$2829,'HAC Inc'!$B108,'Love Admin'!Y$3:Y$2829)</f>
        <v>0</v>
      </c>
      <c r="Q108" s="38">
        <f>SUMIF('Love Admin'!$A$3:$A$2829,'HAC Inc'!$B108,'Love Admin'!Z$3:Z$2829)</f>
        <v>0</v>
      </c>
      <c r="R108" s="38">
        <f>SUMIF('Love Admin'!$A$3:$A$2829,'HAC Inc'!$B108,'Love Admin'!AA$3:AA$2829)</f>
        <v>0</v>
      </c>
      <c r="S108" s="38">
        <f t="shared" si="2"/>
        <v>0</v>
      </c>
      <c r="T108" s="350">
        <f t="shared" si="3"/>
        <v>61.12</v>
      </c>
      <c r="W108" s="468"/>
    </row>
    <row r="109" spans="2:23">
      <c r="B109" s="5">
        <v>45761</v>
      </c>
      <c r="C109" t="s">
        <v>1222</v>
      </c>
      <c r="D109">
        <v>27.79</v>
      </c>
      <c r="E109" s="38">
        <f>SUMIF('Love Admin'!$A$3:$A$2829,'HAC Inc'!$B109,'Love Admin'!N$3:N$2829)</f>
        <v>0</v>
      </c>
      <c r="F109" s="38">
        <f>SUMIF('Love Admin'!$A$3:$A$2829,'HAC Inc'!$B109,'Love Admin'!O$3:O$2829)</f>
        <v>0</v>
      </c>
      <c r="G109" s="38">
        <f>SUMIF('Love Admin'!$A$3:$A$2829,'HAC Inc'!$B109,'Love Admin'!P$3:P$2829)</f>
        <v>0</v>
      </c>
      <c r="H109" s="38">
        <f>SUMIF('Love Admin'!$A$3:$A$2829,'HAC Inc'!$B109,'Love Admin'!Q$3:Q$2829)</f>
        <v>0</v>
      </c>
      <c r="I109" s="38">
        <f>SUMIF('Love Admin'!$A$3:$A$2829,'HAC Inc'!$B109,'Love Admin'!R$3:R$2829)</f>
        <v>0</v>
      </c>
      <c r="J109" s="38">
        <f>SUMIF('Love Admin'!$A$3:$A$2829,'HAC Inc'!$B109,'Love Admin'!S$3:S$2829)</f>
        <v>0</v>
      </c>
      <c r="K109" s="38">
        <f>SUMIF('Love Admin'!$A$3:$A$2829,'HAC Inc'!$B109,'Love Admin'!T$3:T$2829)</f>
        <v>26.03</v>
      </c>
      <c r="L109" s="38">
        <f>SUMIF('Love Admin'!$A$3:$A$2829,'HAC Inc'!$B109,'Love Admin'!U$3:U$2829)</f>
        <v>1.76</v>
      </c>
      <c r="M109" s="38">
        <f>SUMIF('Love Admin'!$A$3:$A$2829,'HAC Inc'!$B109,'Love Admin'!V$3:V$2829)</f>
        <v>0</v>
      </c>
      <c r="N109" s="38">
        <f>SUMIF('Love Admin'!$A$3:$A$2829,'HAC Inc'!$B109,'Love Admin'!W$3:W$2829)</f>
        <v>0</v>
      </c>
      <c r="O109" s="38">
        <f>SUMIF('Love Admin'!$A$3:$A$2829,'HAC Inc'!$B109,'Love Admin'!X$3:X$2829)</f>
        <v>0</v>
      </c>
      <c r="P109" s="38">
        <f>SUMIF('Love Admin'!$A$3:$A$2829,'HAC Inc'!$B109,'Love Admin'!Y$3:Y$2829)</f>
        <v>0</v>
      </c>
      <c r="Q109" s="38">
        <f>SUMIF('Love Admin'!$A$3:$A$2829,'HAC Inc'!$B109,'Love Admin'!Z$3:Z$2829)</f>
        <v>0</v>
      </c>
      <c r="R109" s="38">
        <f>SUMIF('Love Admin'!$A$3:$A$2829,'HAC Inc'!$B109,'Love Admin'!AA$3:AA$2829)</f>
        <v>0</v>
      </c>
      <c r="S109" s="38">
        <f t="shared" si="2"/>
        <v>0</v>
      </c>
      <c r="T109" s="350">
        <f t="shared" si="3"/>
        <v>27.79</v>
      </c>
      <c r="W109" s="468"/>
    </row>
    <row r="110" spans="2:23">
      <c r="B110" s="5">
        <v>45758</v>
      </c>
      <c r="C110" t="s">
        <v>1223</v>
      </c>
      <c r="D110">
        <v>59.47</v>
      </c>
      <c r="E110" s="38">
        <f>SUMIF('Love Admin'!$A$3:$A$2829,'HAC Inc'!$B110,'Love Admin'!N$3:N$2829)</f>
        <v>25.06</v>
      </c>
      <c r="F110" s="38">
        <f>SUMIF('Love Admin'!$A$3:$A$2829,'HAC Inc'!$B110,'Love Admin'!O$3:O$2829)</f>
        <v>11.57</v>
      </c>
      <c r="G110" s="38">
        <f>SUMIF('Love Admin'!$A$3:$A$2829,'HAC Inc'!$B110,'Love Admin'!P$3:P$2829)</f>
        <v>19.32</v>
      </c>
      <c r="H110" s="38">
        <f>SUMIF('Love Admin'!$A$3:$A$2829,'HAC Inc'!$B110,'Love Admin'!Q$3:Q$2829)</f>
        <v>0</v>
      </c>
      <c r="I110" s="38">
        <f>SUMIF('Love Admin'!$A$3:$A$2829,'HAC Inc'!$B110,'Love Admin'!R$3:R$2829)</f>
        <v>0</v>
      </c>
      <c r="J110" s="38">
        <f>SUMIF('Love Admin'!$A$3:$A$2829,'HAC Inc'!$B110,'Love Admin'!S$3:S$2829)</f>
        <v>0</v>
      </c>
      <c r="K110" s="38">
        <f>SUMIF('Love Admin'!$A$3:$A$2829,'HAC Inc'!$B110,'Love Admin'!T$3:T$2829)</f>
        <v>0</v>
      </c>
      <c r="L110" s="38">
        <f>SUMIF('Love Admin'!$A$3:$A$2829,'HAC Inc'!$B110,'Love Admin'!U$3:U$2829)</f>
        <v>3.52</v>
      </c>
      <c r="M110" s="38">
        <f>SUMIF('Love Admin'!$A$3:$A$2829,'HAC Inc'!$B110,'Love Admin'!V$3:V$2829)</f>
        <v>0</v>
      </c>
      <c r="N110" s="38">
        <f>SUMIF('Love Admin'!$A$3:$A$2829,'HAC Inc'!$B110,'Love Admin'!W$3:W$2829)</f>
        <v>0</v>
      </c>
      <c r="O110" s="38">
        <f>SUMIF('Love Admin'!$A$3:$A$2829,'HAC Inc'!$B110,'Love Admin'!X$3:X$2829)</f>
        <v>0</v>
      </c>
      <c r="P110" s="38">
        <f>SUMIF('Love Admin'!$A$3:$A$2829,'HAC Inc'!$B110,'Love Admin'!Y$3:Y$2829)</f>
        <v>0</v>
      </c>
      <c r="Q110" s="38">
        <f>SUMIF('Love Admin'!$A$3:$A$2829,'HAC Inc'!$B110,'Love Admin'!Z$3:Z$2829)</f>
        <v>0</v>
      </c>
      <c r="R110" s="38">
        <f>SUMIF('Love Admin'!$A$3:$A$2829,'HAC Inc'!$B110,'Love Admin'!AA$3:AA$2829)</f>
        <v>0</v>
      </c>
      <c r="S110" s="38">
        <f t="shared" si="2"/>
        <v>0</v>
      </c>
      <c r="T110" s="350">
        <f t="shared" si="3"/>
        <v>59.47</v>
      </c>
      <c r="W110" s="468"/>
    </row>
    <row r="111" spans="2:23">
      <c r="B111" s="5">
        <v>45757</v>
      </c>
      <c r="C111" t="s">
        <v>1224</v>
      </c>
      <c r="D111">
        <v>5.52</v>
      </c>
      <c r="E111" s="38">
        <f>SUMIF('Love Admin'!$A$3:$A$2829,'HAC Inc'!$B111,'Love Admin'!N$3:N$2829)</f>
        <v>0</v>
      </c>
      <c r="F111" s="38">
        <f>SUMIF('Love Admin'!$A$3:$A$2829,'HAC Inc'!$B111,'Love Admin'!O$3:O$2829)</f>
        <v>0</v>
      </c>
      <c r="G111" s="38">
        <f>SUMIF('Love Admin'!$A$3:$A$2829,'HAC Inc'!$B111,'Love Admin'!P$3:P$2829)</f>
        <v>0</v>
      </c>
      <c r="H111" s="38">
        <f>SUMIF('Love Admin'!$A$3:$A$2829,'HAC Inc'!$B111,'Love Admin'!Q$3:Q$2829)</f>
        <v>0</v>
      </c>
      <c r="I111" s="38">
        <f>SUMIF('Love Admin'!$A$3:$A$2829,'HAC Inc'!$B111,'Love Admin'!R$3:R$2829)</f>
        <v>0</v>
      </c>
      <c r="J111" s="38">
        <f>SUMIF('Love Admin'!$A$3:$A$2829,'HAC Inc'!$B111,'Love Admin'!S$3:S$2829)</f>
        <v>0</v>
      </c>
      <c r="K111" s="38">
        <f>SUMIF('Love Admin'!$A$3:$A$2829,'HAC Inc'!$B111,'Love Admin'!T$3:T$2829)</f>
        <v>0</v>
      </c>
      <c r="L111" s="38">
        <f>SUMIF('Love Admin'!$A$3:$A$2829,'HAC Inc'!$B111,'Love Admin'!U$3:U$2829)</f>
        <v>5.52</v>
      </c>
      <c r="M111" s="38">
        <f>SUMIF('Love Admin'!$A$3:$A$2829,'HAC Inc'!$B111,'Love Admin'!V$3:V$2829)</f>
        <v>0</v>
      </c>
      <c r="N111" s="38">
        <f>SUMIF('Love Admin'!$A$3:$A$2829,'HAC Inc'!$B111,'Love Admin'!W$3:W$2829)</f>
        <v>0</v>
      </c>
      <c r="O111" s="38">
        <f>SUMIF('Love Admin'!$A$3:$A$2829,'HAC Inc'!$B111,'Love Admin'!X$3:X$2829)</f>
        <v>0</v>
      </c>
      <c r="P111" s="38">
        <f>SUMIF('Love Admin'!$A$3:$A$2829,'HAC Inc'!$B111,'Love Admin'!Y$3:Y$2829)</f>
        <v>0</v>
      </c>
      <c r="Q111" s="38">
        <f>SUMIF('Love Admin'!$A$3:$A$2829,'HAC Inc'!$B111,'Love Admin'!Z$3:Z$2829)</f>
        <v>0</v>
      </c>
      <c r="R111" s="38">
        <f>SUMIF('Love Admin'!$A$3:$A$2829,'HAC Inc'!$B111,'Love Admin'!AA$3:AA$2829)</f>
        <v>0</v>
      </c>
      <c r="S111" s="38">
        <f t="shared" si="2"/>
        <v>0</v>
      </c>
      <c r="T111" s="350">
        <f t="shared" si="3"/>
        <v>5.52</v>
      </c>
      <c r="W111" s="468"/>
    </row>
    <row r="112" spans="2:23">
      <c r="B112" s="5">
        <v>45756</v>
      </c>
      <c r="C112" t="s">
        <v>1225</v>
      </c>
      <c r="D112">
        <v>5.28</v>
      </c>
      <c r="E112" s="38">
        <f>SUMIF('Love Admin'!$A$3:$A$2829,'HAC Inc'!$B112,'Love Admin'!N$3:N$2829)</f>
        <v>0</v>
      </c>
      <c r="F112" s="38">
        <f>SUMIF('Love Admin'!$A$3:$A$2829,'HAC Inc'!$B112,'Love Admin'!O$3:O$2829)</f>
        <v>0</v>
      </c>
      <c r="G112" s="38">
        <f>SUMIF('Love Admin'!$A$3:$A$2829,'HAC Inc'!$B112,'Love Admin'!P$3:P$2829)</f>
        <v>0</v>
      </c>
      <c r="H112" s="38">
        <f>SUMIF('Love Admin'!$A$3:$A$2829,'HAC Inc'!$B112,'Love Admin'!Q$3:Q$2829)</f>
        <v>0</v>
      </c>
      <c r="I112" s="38">
        <f>SUMIF('Love Admin'!$A$3:$A$2829,'HAC Inc'!$B112,'Love Admin'!R$3:R$2829)</f>
        <v>0</v>
      </c>
      <c r="J112" s="38">
        <f>SUMIF('Love Admin'!$A$3:$A$2829,'HAC Inc'!$B112,'Love Admin'!S$3:S$2829)</f>
        <v>0</v>
      </c>
      <c r="K112" s="38">
        <f>SUMIF('Love Admin'!$A$3:$A$2829,'HAC Inc'!$B112,'Love Admin'!T$3:T$2829)</f>
        <v>0</v>
      </c>
      <c r="L112" s="38">
        <f>SUMIF('Love Admin'!$A$3:$A$2829,'HAC Inc'!$B112,'Love Admin'!U$3:U$2829)</f>
        <v>5.28</v>
      </c>
      <c r="M112" s="38">
        <f>SUMIF('Love Admin'!$A$3:$A$2829,'HAC Inc'!$B112,'Love Admin'!V$3:V$2829)</f>
        <v>0</v>
      </c>
      <c r="N112" s="38">
        <f>SUMIF('Love Admin'!$A$3:$A$2829,'HAC Inc'!$B112,'Love Admin'!W$3:W$2829)</f>
        <v>0</v>
      </c>
      <c r="O112" s="38">
        <f>SUMIF('Love Admin'!$A$3:$A$2829,'HAC Inc'!$B112,'Love Admin'!X$3:X$2829)</f>
        <v>0</v>
      </c>
      <c r="P112" s="38">
        <f>SUMIF('Love Admin'!$A$3:$A$2829,'HAC Inc'!$B112,'Love Admin'!Y$3:Y$2829)</f>
        <v>0</v>
      </c>
      <c r="Q112" s="38">
        <f>SUMIF('Love Admin'!$A$3:$A$2829,'HAC Inc'!$B112,'Love Admin'!Z$3:Z$2829)</f>
        <v>0</v>
      </c>
      <c r="R112" s="38">
        <f>SUMIF('Love Admin'!$A$3:$A$2829,'HAC Inc'!$B112,'Love Admin'!AA$3:AA$2829)</f>
        <v>0</v>
      </c>
      <c r="S112" s="38">
        <f t="shared" si="2"/>
        <v>0</v>
      </c>
      <c r="T112" s="350">
        <f t="shared" si="3"/>
        <v>5.28</v>
      </c>
      <c r="W112" s="468"/>
    </row>
    <row r="113" spans="2:23">
      <c r="B113" s="5">
        <v>45755</v>
      </c>
      <c r="C113" t="s">
        <v>1226</v>
      </c>
      <c r="D113">
        <v>5.52</v>
      </c>
      <c r="E113" s="38">
        <f>SUMIF('Love Admin'!$A$3:$A$2829,'HAC Inc'!$B113,'Love Admin'!N$3:N$2829)</f>
        <v>0</v>
      </c>
      <c r="F113" s="38">
        <f>SUMIF('Love Admin'!$A$3:$A$2829,'HAC Inc'!$B113,'Love Admin'!O$3:O$2829)</f>
        <v>0</v>
      </c>
      <c r="G113" s="38">
        <f>SUMIF('Love Admin'!$A$3:$A$2829,'HAC Inc'!$B113,'Love Admin'!P$3:P$2829)</f>
        <v>5.52</v>
      </c>
      <c r="H113" s="38">
        <f>SUMIF('Love Admin'!$A$3:$A$2829,'HAC Inc'!$B113,'Love Admin'!Q$3:Q$2829)</f>
        <v>0</v>
      </c>
      <c r="I113" s="38">
        <f>SUMIF('Love Admin'!$A$3:$A$2829,'HAC Inc'!$B113,'Love Admin'!R$3:R$2829)</f>
        <v>0</v>
      </c>
      <c r="J113" s="38">
        <f>SUMIF('Love Admin'!$A$3:$A$2829,'HAC Inc'!$B113,'Love Admin'!S$3:S$2829)</f>
        <v>0</v>
      </c>
      <c r="K113" s="38">
        <f>SUMIF('Love Admin'!$A$3:$A$2829,'HAC Inc'!$B113,'Love Admin'!T$3:T$2829)</f>
        <v>0</v>
      </c>
      <c r="L113" s="38">
        <f>SUMIF('Love Admin'!$A$3:$A$2829,'HAC Inc'!$B113,'Love Admin'!U$3:U$2829)</f>
        <v>0</v>
      </c>
      <c r="M113" s="38">
        <f>SUMIF('Love Admin'!$A$3:$A$2829,'HAC Inc'!$B113,'Love Admin'!V$3:V$2829)</f>
        <v>0</v>
      </c>
      <c r="N113" s="38">
        <f>SUMIF('Love Admin'!$A$3:$A$2829,'HAC Inc'!$B113,'Love Admin'!W$3:W$2829)</f>
        <v>0</v>
      </c>
      <c r="O113" s="38">
        <f>SUMIF('Love Admin'!$A$3:$A$2829,'HAC Inc'!$B113,'Love Admin'!X$3:X$2829)</f>
        <v>0</v>
      </c>
      <c r="P113" s="38">
        <f>SUMIF('Love Admin'!$A$3:$A$2829,'HAC Inc'!$B113,'Love Admin'!Y$3:Y$2829)</f>
        <v>0</v>
      </c>
      <c r="Q113" s="38">
        <f>SUMIF('Love Admin'!$A$3:$A$2829,'HAC Inc'!$B113,'Love Admin'!Z$3:Z$2829)</f>
        <v>0</v>
      </c>
      <c r="R113" s="38">
        <f>SUMIF('Love Admin'!$A$3:$A$2829,'HAC Inc'!$B113,'Love Admin'!AA$3:AA$2829)</f>
        <v>0</v>
      </c>
      <c r="S113" s="38">
        <f t="shared" si="2"/>
        <v>0</v>
      </c>
      <c r="T113" s="350">
        <f t="shared" si="3"/>
        <v>5.52</v>
      </c>
      <c r="W113" s="468"/>
    </row>
    <row r="114" spans="2:23">
      <c r="B114" s="5">
        <v>45754</v>
      </c>
      <c r="C114" t="s">
        <v>1227</v>
      </c>
      <c r="D114">
        <v>18.920000000000002</v>
      </c>
      <c r="E114" s="38">
        <f>SUMIF('Love Admin'!$A$3:$A$2829,'HAC Inc'!$B114,'Love Admin'!N$3:N$2829)</f>
        <v>0</v>
      </c>
      <c r="F114" s="38">
        <f>SUMIF('Love Admin'!$A$3:$A$2829,'HAC Inc'!$B114,'Love Admin'!O$3:O$2829)</f>
        <v>0</v>
      </c>
      <c r="G114" s="38">
        <f>SUMIF('Love Admin'!$A$3:$A$2829,'HAC Inc'!$B114,'Love Admin'!P$3:P$2829)</f>
        <v>0</v>
      </c>
      <c r="H114" s="38">
        <f>SUMIF('Love Admin'!$A$3:$A$2829,'HAC Inc'!$B114,'Love Admin'!Q$3:Q$2829)</f>
        <v>0</v>
      </c>
      <c r="I114" s="38">
        <f>SUMIF('Love Admin'!$A$3:$A$2829,'HAC Inc'!$B114,'Love Admin'!R$3:R$2829)</f>
        <v>0</v>
      </c>
      <c r="J114" s="38">
        <f>SUMIF('Love Admin'!$A$3:$A$2829,'HAC Inc'!$B114,'Love Admin'!S$3:S$2829)</f>
        <v>0</v>
      </c>
      <c r="K114" s="38">
        <f>SUMIF('Love Admin'!$A$3:$A$2829,'HAC Inc'!$B114,'Love Admin'!T$3:T$2829)</f>
        <v>0</v>
      </c>
      <c r="L114" s="38">
        <f>SUMIF('Love Admin'!$A$3:$A$2829,'HAC Inc'!$B114,'Love Admin'!U$3:U$2829)</f>
        <v>18.920000000000002</v>
      </c>
      <c r="M114" s="38">
        <f>SUMIF('Love Admin'!$A$3:$A$2829,'HAC Inc'!$B114,'Love Admin'!V$3:V$2829)</f>
        <v>0</v>
      </c>
      <c r="N114" s="38">
        <f>SUMIF('Love Admin'!$A$3:$A$2829,'HAC Inc'!$B114,'Love Admin'!W$3:W$2829)</f>
        <v>0</v>
      </c>
      <c r="O114" s="38">
        <f>SUMIF('Love Admin'!$A$3:$A$2829,'HAC Inc'!$B114,'Love Admin'!X$3:X$2829)</f>
        <v>0</v>
      </c>
      <c r="P114" s="38">
        <f>SUMIF('Love Admin'!$A$3:$A$2829,'HAC Inc'!$B114,'Love Admin'!Y$3:Y$2829)</f>
        <v>0</v>
      </c>
      <c r="Q114" s="38">
        <f>SUMIF('Love Admin'!$A$3:$A$2829,'HAC Inc'!$B114,'Love Admin'!Z$3:Z$2829)</f>
        <v>0</v>
      </c>
      <c r="R114" s="38">
        <f>SUMIF('Love Admin'!$A$3:$A$2829,'HAC Inc'!$B114,'Love Admin'!AA$3:AA$2829)</f>
        <v>0</v>
      </c>
      <c r="S114" s="38">
        <f t="shared" si="2"/>
        <v>0</v>
      </c>
      <c r="T114" s="350">
        <f t="shared" si="3"/>
        <v>18.920000000000002</v>
      </c>
      <c r="W114" s="468"/>
    </row>
    <row r="115" spans="2:23">
      <c r="B115" s="5">
        <v>45751</v>
      </c>
      <c r="C115" t="s">
        <v>1228</v>
      </c>
      <c r="D115">
        <v>16.559999999999999</v>
      </c>
      <c r="E115" s="38">
        <f>SUMIF('Love Admin'!$A$3:$A$2829,'HAC Inc'!$B115,'Love Admin'!N$3:N$2829)</f>
        <v>0</v>
      </c>
      <c r="F115" s="38">
        <f>SUMIF('Love Admin'!$A$3:$A$2829,'HAC Inc'!$B115,'Love Admin'!O$3:O$2829)</f>
        <v>0</v>
      </c>
      <c r="G115" s="38">
        <f>SUMIF('Love Admin'!$A$3:$A$2829,'HAC Inc'!$B115,'Love Admin'!P$3:P$2829)</f>
        <v>16.559999999999999</v>
      </c>
      <c r="H115" s="38">
        <f>SUMIF('Love Admin'!$A$3:$A$2829,'HAC Inc'!$B115,'Love Admin'!Q$3:Q$2829)</f>
        <v>0</v>
      </c>
      <c r="I115" s="38">
        <f>SUMIF('Love Admin'!$A$3:$A$2829,'HAC Inc'!$B115,'Love Admin'!R$3:R$2829)</f>
        <v>0</v>
      </c>
      <c r="J115" s="38">
        <f>SUMIF('Love Admin'!$A$3:$A$2829,'HAC Inc'!$B115,'Love Admin'!S$3:S$2829)</f>
        <v>0</v>
      </c>
      <c r="K115" s="38">
        <f>SUMIF('Love Admin'!$A$3:$A$2829,'HAC Inc'!$B115,'Love Admin'!T$3:T$2829)</f>
        <v>0</v>
      </c>
      <c r="L115" s="38">
        <f>SUMIF('Love Admin'!$A$3:$A$2829,'HAC Inc'!$B115,'Love Admin'!U$3:U$2829)</f>
        <v>0</v>
      </c>
      <c r="M115" s="38">
        <f>SUMIF('Love Admin'!$A$3:$A$2829,'HAC Inc'!$B115,'Love Admin'!V$3:V$2829)</f>
        <v>0</v>
      </c>
      <c r="N115" s="38">
        <f>SUMIF('Love Admin'!$A$3:$A$2829,'HAC Inc'!$B115,'Love Admin'!W$3:W$2829)</f>
        <v>0</v>
      </c>
      <c r="O115" s="38">
        <f>SUMIF('Love Admin'!$A$3:$A$2829,'HAC Inc'!$B115,'Love Admin'!X$3:X$2829)</f>
        <v>0</v>
      </c>
      <c r="P115" s="38">
        <f>SUMIF('Love Admin'!$A$3:$A$2829,'HAC Inc'!$B115,'Love Admin'!Y$3:Y$2829)</f>
        <v>0</v>
      </c>
      <c r="Q115" s="38">
        <f>SUMIF('Love Admin'!$A$3:$A$2829,'HAC Inc'!$B115,'Love Admin'!Z$3:Z$2829)</f>
        <v>0</v>
      </c>
      <c r="R115" s="38">
        <f>SUMIF('Love Admin'!$A$3:$A$2829,'HAC Inc'!$B115,'Love Admin'!AA$3:AA$2829)</f>
        <v>0</v>
      </c>
      <c r="S115" s="38">
        <f t="shared" si="2"/>
        <v>0</v>
      </c>
      <c r="T115" s="350">
        <f t="shared" si="3"/>
        <v>16.559999999999999</v>
      </c>
      <c r="W115" s="468"/>
    </row>
    <row r="116" spans="2:23">
      <c r="B116" s="5">
        <v>45750</v>
      </c>
      <c r="C116" t="s">
        <v>1229</v>
      </c>
      <c r="D116">
        <v>1.76</v>
      </c>
      <c r="E116" s="38">
        <f>SUMIF('Love Admin'!$A$3:$A$2829,'HAC Inc'!$B116,'Love Admin'!N$3:N$2829)</f>
        <v>0</v>
      </c>
      <c r="F116" s="38">
        <f>SUMIF('Love Admin'!$A$3:$A$2829,'HAC Inc'!$B116,'Love Admin'!O$3:O$2829)</f>
        <v>0</v>
      </c>
      <c r="G116" s="38">
        <f>SUMIF('Love Admin'!$A$3:$A$2829,'HAC Inc'!$B116,'Love Admin'!P$3:P$2829)</f>
        <v>0</v>
      </c>
      <c r="H116" s="38">
        <f>SUMIF('Love Admin'!$A$3:$A$2829,'HAC Inc'!$B116,'Love Admin'!Q$3:Q$2829)</f>
        <v>0</v>
      </c>
      <c r="I116" s="38">
        <f>SUMIF('Love Admin'!$A$3:$A$2829,'HAC Inc'!$B116,'Love Admin'!R$3:R$2829)</f>
        <v>0</v>
      </c>
      <c r="J116" s="38">
        <f>SUMIF('Love Admin'!$A$3:$A$2829,'HAC Inc'!$B116,'Love Admin'!S$3:S$2829)</f>
        <v>0</v>
      </c>
      <c r="K116" s="38">
        <f>SUMIF('Love Admin'!$A$3:$A$2829,'HAC Inc'!$B116,'Love Admin'!T$3:T$2829)</f>
        <v>0</v>
      </c>
      <c r="L116" s="38">
        <f>SUMIF('Love Admin'!$A$3:$A$2829,'HAC Inc'!$B116,'Love Admin'!U$3:U$2829)</f>
        <v>1.76</v>
      </c>
      <c r="M116" s="38">
        <f>SUMIF('Love Admin'!$A$3:$A$2829,'HAC Inc'!$B116,'Love Admin'!V$3:V$2829)</f>
        <v>0</v>
      </c>
      <c r="N116" s="38">
        <f>SUMIF('Love Admin'!$A$3:$A$2829,'HAC Inc'!$B116,'Love Admin'!W$3:W$2829)</f>
        <v>0</v>
      </c>
      <c r="O116" s="38">
        <f>SUMIF('Love Admin'!$A$3:$A$2829,'HAC Inc'!$B116,'Love Admin'!X$3:X$2829)</f>
        <v>0</v>
      </c>
      <c r="P116" s="38">
        <f>SUMIF('Love Admin'!$A$3:$A$2829,'HAC Inc'!$B116,'Love Admin'!Y$3:Y$2829)</f>
        <v>0</v>
      </c>
      <c r="Q116" s="38">
        <f>SUMIF('Love Admin'!$A$3:$A$2829,'HAC Inc'!$B116,'Love Admin'!Z$3:Z$2829)</f>
        <v>0</v>
      </c>
      <c r="R116" s="38">
        <f>SUMIF('Love Admin'!$A$3:$A$2829,'HAC Inc'!$B116,'Love Admin'!AA$3:AA$2829)</f>
        <v>0</v>
      </c>
      <c r="S116" s="38">
        <f t="shared" si="2"/>
        <v>0</v>
      </c>
      <c r="T116" s="350">
        <f t="shared" si="3"/>
        <v>1.76</v>
      </c>
      <c r="W116" s="468"/>
    </row>
    <row r="117" spans="2:23">
      <c r="B117" s="5">
        <v>45748</v>
      </c>
      <c r="C117" t="s">
        <v>71</v>
      </c>
      <c r="D117">
        <v>1000</v>
      </c>
      <c r="T117" s="350"/>
      <c r="V117" s="350">
        <f>D117</f>
        <v>1000</v>
      </c>
      <c r="W117" s="468"/>
    </row>
    <row r="118" spans="2:23">
      <c r="B118" s="5">
        <v>45748</v>
      </c>
      <c r="C118" t="s">
        <v>1230</v>
      </c>
      <c r="D118">
        <v>19.29</v>
      </c>
      <c r="E118" s="38">
        <f>SUMIF('Love Admin'!$A$3:$A$2829,'HAC Inc'!$B118,'Love Admin'!N$3:N$2829)</f>
        <v>0</v>
      </c>
      <c r="F118" s="38">
        <f>SUMIF('Love Admin'!$A$3:$A$2829,'HAC Inc'!$B118,'Love Admin'!O$3:O$2829)</f>
        <v>0</v>
      </c>
      <c r="G118" s="38">
        <f>SUMIF('Love Admin'!$A$3:$A$2829,'HAC Inc'!$B118,'Love Admin'!P$3:P$2829)</f>
        <v>2.76</v>
      </c>
      <c r="H118" s="38">
        <f>SUMIF('Love Admin'!$A$3:$A$2829,'HAC Inc'!$B118,'Love Admin'!Q$3:Q$2829)</f>
        <v>0</v>
      </c>
      <c r="I118" s="38">
        <f>SUMIF('Love Admin'!$A$3:$A$2829,'HAC Inc'!$B118,'Love Admin'!R$3:R$2829)</f>
        <v>0</v>
      </c>
      <c r="J118" s="38">
        <f>SUMIF('Love Admin'!$A$3:$A$2829,'HAC Inc'!$B118,'Love Admin'!S$3:S$2829)</f>
        <v>0</v>
      </c>
      <c r="K118" s="38">
        <f>SUMIF('Love Admin'!$A$3:$A$2829,'HAC Inc'!$B118,'Love Admin'!T$3:T$2829)</f>
        <v>13.01</v>
      </c>
      <c r="L118" s="38">
        <f>SUMIF('Love Admin'!$A$3:$A$2829,'HAC Inc'!$B118,'Love Admin'!U$3:U$2829)</f>
        <v>3.52</v>
      </c>
      <c r="M118" s="38">
        <f>SUMIF('Love Admin'!$A$3:$A$2829,'HAC Inc'!$B118,'Love Admin'!V$3:V$2829)</f>
        <v>0</v>
      </c>
      <c r="N118" s="38">
        <f>SUMIF('Love Admin'!$A$3:$A$2829,'HAC Inc'!$B118,'Love Admin'!W$3:W$2829)</f>
        <v>0</v>
      </c>
      <c r="O118" s="38">
        <f>SUMIF('Love Admin'!$A$3:$A$2829,'HAC Inc'!$B118,'Love Admin'!X$3:X$2829)</f>
        <v>0</v>
      </c>
      <c r="P118" s="38">
        <f>SUMIF('Love Admin'!$A$3:$A$2829,'HAC Inc'!$B118,'Love Admin'!Y$3:Y$2829)</f>
        <v>0</v>
      </c>
      <c r="Q118" s="38">
        <f>SUMIF('Love Admin'!$A$3:$A$2829,'HAC Inc'!$B118,'Love Admin'!Z$3:Z$2829)</f>
        <v>0</v>
      </c>
      <c r="R118" s="38">
        <f>SUMIF('Love Admin'!$A$3:$A$2829,'HAC Inc'!$B118,'Love Admin'!AA$3:AA$2829)</f>
        <v>0</v>
      </c>
      <c r="S118" s="38">
        <f t="shared" si="2"/>
        <v>0</v>
      </c>
      <c r="T118" s="350">
        <f t="shared" si="3"/>
        <v>19.29</v>
      </c>
      <c r="W118" s="468"/>
    </row>
    <row r="119" spans="2:23">
      <c r="B119" s="5">
        <v>45747</v>
      </c>
      <c r="C119" t="s">
        <v>1231</v>
      </c>
      <c r="D119">
        <v>4.5199999999999996</v>
      </c>
      <c r="E119" s="38">
        <f>SUMIF('Love Admin'!$A$3:$A$2829,'HAC Inc'!$B119,'Love Admin'!N$3:N$2829)</f>
        <v>0</v>
      </c>
      <c r="F119" s="38">
        <f>SUMIF('Love Admin'!$A$3:$A$2829,'HAC Inc'!$B119,'Love Admin'!O$3:O$2829)</f>
        <v>0</v>
      </c>
      <c r="G119" s="38">
        <f>SUMIF('Love Admin'!$A$3:$A$2829,'HAC Inc'!$B119,'Love Admin'!P$3:P$2829)</f>
        <v>2.76</v>
      </c>
      <c r="H119" s="38">
        <f>SUMIF('Love Admin'!$A$3:$A$2829,'HAC Inc'!$B119,'Love Admin'!Q$3:Q$2829)</f>
        <v>0</v>
      </c>
      <c r="I119" s="38">
        <f>SUMIF('Love Admin'!$A$3:$A$2829,'HAC Inc'!$B119,'Love Admin'!R$3:R$2829)</f>
        <v>0</v>
      </c>
      <c r="J119" s="38">
        <f>SUMIF('Love Admin'!$A$3:$A$2829,'HAC Inc'!$B119,'Love Admin'!S$3:S$2829)</f>
        <v>0</v>
      </c>
      <c r="K119" s="38">
        <f>SUMIF('Love Admin'!$A$3:$A$2829,'HAC Inc'!$B119,'Love Admin'!T$3:T$2829)</f>
        <v>0</v>
      </c>
      <c r="L119" s="38">
        <f>SUMIF('Love Admin'!$A$3:$A$2829,'HAC Inc'!$B119,'Love Admin'!U$3:U$2829)</f>
        <v>1.76</v>
      </c>
      <c r="M119" s="38">
        <f>SUMIF('Love Admin'!$A$3:$A$2829,'HAC Inc'!$B119,'Love Admin'!V$3:V$2829)</f>
        <v>0</v>
      </c>
      <c r="N119" s="38">
        <f>SUMIF('Love Admin'!$A$3:$A$2829,'HAC Inc'!$B119,'Love Admin'!W$3:W$2829)</f>
        <v>0</v>
      </c>
      <c r="O119" s="38">
        <f>SUMIF('Love Admin'!$A$3:$A$2829,'HAC Inc'!$B119,'Love Admin'!X$3:X$2829)</f>
        <v>0</v>
      </c>
      <c r="P119" s="38">
        <f>SUMIF('Love Admin'!$A$3:$A$2829,'HAC Inc'!$B119,'Love Admin'!Y$3:Y$2829)</f>
        <v>0</v>
      </c>
      <c r="Q119" s="38">
        <f>SUMIF('Love Admin'!$A$3:$A$2829,'HAC Inc'!$B119,'Love Admin'!Z$3:Z$2829)</f>
        <v>0</v>
      </c>
      <c r="R119" s="38">
        <f>SUMIF('Love Admin'!$A$3:$A$2829,'HAC Inc'!$B119,'Love Admin'!AA$3:AA$2829)</f>
        <v>0</v>
      </c>
      <c r="S119" s="38">
        <f t="shared" si="2"/>
        <v>0</v>
      </c>
      <c r="T119" s="350">
        <f t="shared" si="3"/>
        <v>4.5199999999999996</v>
      </c>
      <c r="W119" s="468"/>
    </row>
    <row r="120" spans="2:23">
      <c r="B120" s="5">
        <v>45744</v>
      </c>
      <c r="C120" t="s">
        <v>1232</v>
      </c>
      <c r="D120">
        <v>16.32</v>
      </c>
      <c r="E120" s="38">
        <f>SUMIF('Love Admin'!$A$3:$A$2829,'HAC Inc'!$B120,'Love Admin'!N$3:N$2829)</f>
        <v>0</v>
      </c>
      <c r="F120" s="38">
        <f>SUMIF('Love Admin'!$A$3:$A$2829,'HAC Inc'!$B120,'Love Admin'!O$3:O$2829)</f>
        <v>0</v>
      </c>
      <c r="G120" s="38">
        <f>SUMIF('Love Admin'!$A$3:$A$2829,'HAC Inc'!$B120,'Love Admin'!P$3:P$2829)</f>
        <v>11.04</v>
      </c>
      <c r="H120" s="38">
        <f>SUMIF('Love Admin'!$A$3:$A$2829,'HAC Inc'!$B120,'Love Admin'!Q$3:Q$2829)</f>
        <v>0</v>
      </c>
      <c r="I120" s="38">
        <f>SUMIF('Love Admin'!$A$3:$A$2829,'HAC Inc'!$B120,'Love Admin'!R$3:R$2829)</f>
        <v>0</v>
      </c>
      <c r="J120" s="38">
        <f>SUMIF('Love Admin'!$A$3:$A$2829,'HAC Inc'!$B120,'Love Admin'!S$3:S$2829)</f>
        <v>0</v>
      </c>
      <c r="K120" s="38">
        <f>SUMIF('Love Admin'!$A$3:$A$2829,'HAC Inc'!$B120,'Love Admin'!T$3:T$2829)</f>
        <v>0</v>
      </c>
      <c r="L120" s="38">
        <f>SUMIF('Love Admin'!$A$3:$A$2829,'HAC Inc'!$B120,'Love Admin'!U$3:U$2829)</f>
        <v>5.28</v>
      </c>
      <c r="M120" s="38">
        <f>SUMIF('Love Admin'!$A$3:$A$2829,'HAC Inc'!$B120,'Love Admin'!V$3:V$2829)</f>
        <v>0</v>
      </c>
      <c r="N120" s="38">
        <f>SUMIF('Love Admin'!$A$3:$A$2829,'HAC Inc'!$B120,'Love Admin'!W$3:W$2829)</f>
        <v>0</v>
      </c>
      <c r="O120" s="38">
        <f>SUMIF('Love Admin'!$A$3:$A$2829,'HAC Inc'!$B120,'Love Admin'!X$3:X$2829)</f>
        <v>0</v>
      </c>
      <c r="P120" s="38">
        <f>SUMIF('Love Admin'!$A$3:$A$2829,'HAC Inc'!$B120,'Love Admin'!Y$3:Y$2829)</f>
        <v>0</v>
      </c>
      <c r="Q120" s="38">
        <f>SUMIF('Love Admin'!$A$3:$A$2829,'HAC Inc'!$B120,'Love Admin'!Z$3:Z$2829)</f>
        <v>0</v>
      </c>
      <c r="R120" s="38">
        <f>SUMIF('Love Admin'!$A$3:$A$2829,'HAC Inc'!$B120,'Love Admin'!AA$3:AA$2829)</f>
        <v>0</v>
      </c>
      <c r="S120" s="38">
        <f t="shared" si="2"/>
        <v>0</v>
      </c>
      <c r="T120" s="350">
        <f t="shared" si="3"/>
        <v>16.32</v>
      </c>
      <c r="W120" s="468"/>
    </row>
    <row r="121" spans="2:23">
      <c r="B121" s="5">
        <v>45743</v>
      </c>
      <c r="C121" t="s">
        <v>1233</v>
      </c>
      <c r="D121">
        <v>18.32</v>
      </c>
      <c r="E121" s="38">
        <f>SUMIF('Love Admin'!$A$3:$A$2829,'HAC Inc'!$B121,'Love Admin'!N$3:N$2829)</f>
        <v>0</v>
      </c>
      <c r="F121" s="38">
        <f>SUMIF('Love Admin'!$A$3:$A$2829,'HAC Inc'!$B121,'Love Admin'!O$3:O$2829)</f>
        <v>0</v>
      </c>
      <c r="G121" s="38">
        <f>SUMIF('Love Admin'!$A$3:$A$2829,'HAC Inc'!$B121,'Love Admin'!P$3:P$2829)</f>
        <v>16.559999999999999</v>
      </c>
      <c r="H121" s="38">
        <f>SUMIF('Love Admin'!$A$3:$A$2829,'HAC Inc'!$B121,'Love Admin'!Q$3:Q$2829)</f>
        <v>0</v>
      </c>
      <c r="I121" s="38">
        <f>SUMIF('Love Admin'!$A$3:$A$2829,'HAC Inc'!$B121,'Love Admin'!R$3:R$2829)</f>
        <v>0</v>
      </c>
      <c r="J121" s="38">
        <f>SUMIF('Love Admin'!$A$3:$A$2829,'HAC Inc'!$B121,'Love Admin'!S$3:S$2829)</f>
        <v>0</v>
      </c>
      <c r="K121" s="38">
        <f>SUMIF('Love Admin'!$A$3:$A$2829,'HAC Inc'!$B121,'Love Admin'!T$3:T$2829)</f>
        <v>0</v>
      </c>
      <c r="L121" s="38">
        <f>SUMIF('Love Admin'!$A$3:$A$2829,'HAC Inc'!$B121,'Love Admin'!U$3:U$2829)</f>
        <v>1.76</v>
      </c>
      <c r="M121" s="38">
        <f>SUMIF('Love Admin'!$A$3:$A$2829,'HAC Inc'!$B121,'Love Admin'!V$3:V$2829)</f>
        <v>0</v>
      </c>
      <c r="N121" s="38">
        <f>SUMIF('Love Admin'!$A$3:$A$2829,'HAC Inc'!$B121,'Love Admin'!W$3:W$2829)</f>
        <v>0</v>
      </c>
      <c r="O121" s="38">
        <f>SUMIF('Love Admin'!$A$3:$A$2829,'HAC Inc'!$B121,'Love Admin'!X$3:X$2829)</f>
        <v>0</v>
      </c>
      <c r="P121" s="38">
        <f>SUMIF('Love Admin'!$A$3:$A$2829,'HAC Inc'!$B121,'Love Admin'!Y$3:Y$2829)</f>
        <v>0</v>
      </c>
      <c r="Q121" s="38">
        <f>SUMIF('Love Admin'!$A$3:$A$2829,'HAC Inc'!$B121,'Love Admin'!Z$3:Z$2829)</f>
        <v>0</v>
      </c>
      <c r="R121" s="38">
        <f>SUMIF('Love Admin'!$A$3:$A$2829,'HAC Inc'!$B121,'Love Admin'!AA$3:AA$2829)</f>
        <v>0</v>
      </c>
      <c r="S121" s="38">
        <f t="shared" si="2"/>
        <v>0</v>
      </c>
      <c r="T121" s="350">
        <f t="shared" si="3"/>
        <v>18.32</v>
      </c>
      <c r="W121" s="468"/>
    </row>
    <row r="122" spans="2:23">
      <c r="B122" s="5">
        <v>45742</v>
      </c>
      <c r="C122" t="s">
        <v>1234</v>
      </c>
      <c r="D122">
        <v>1.76</v>
      </c>
      <c r="E122" s="38">
        <f>SUMIF('Love Admin'!$A$3:$A$2829,'HAC Inc'!$B122,'Love Admin'!N$3:N$2829)</f>
        <v>0</v>
      </c>
      <c r="F122" s="38">
        <f>SUMIF('Love Admin'!$A$3:$A$2829,'HAC Inc'!$B122,'Love Admin'!O$3:O$2829)</f>
        <v>0</v>
      </c>
      <c r="G122" s="38">
        <f>SUMIF('Love Admin'!$A$3:$A$2829,'HAC Inc'!$B122,'Love Admin'!P$3:P$2829)</f>
        <v>0</v>
      </c>
      <c r="H122" s="38">
        <f>SUMIF('Love Admin'!$A$3:$A$2829,'HAC Inc'!$B122,'Love Admin'!Q$3:Q$2829)</f>
        <v>0</v>
      </c>
      <c r="I122" s="38">
        <f>SUMIF('Love Admin'!$A$3:$A$2829,'HAC Inc'!$B122,'Love Admin'!R$3:R$2829)</f>
        <v>0</v>
      </c>
      <c r="J122" s="38">
        <f>SUMIF('Love Admin'!$A$3:$A$2829,'HAC Inc'!$B122,'Love Admin'!S$3:S$2829)</f>
        <v>0</v>
      </c>
      <c r="K122" s="38">
        <f>SUMIF('Love Admin'!$A$3:$A$2829,'HAC Inc'!$B122,'Love Admin'!T$3:T$2829)</f>
        <v>0</v>
      </c>
      <c r="L122" s="38">
        <f>SUMIF('Love Admin'!$A$3:$A$2829,'HAC Inc'!$B122,'Love Admin'!U$3:U$2829)</f>
        <v>1.76</v>
      </c>
      <c r="M122" s="38">
        <f>SUMIF('Love Admin'!$A$3:$A$2829,'HAC Inc'!$B122,'Love Admin'!V$3:V$2829)</f>
        <v>0</v>
      </c>
      <c r="N122" s="38">
        <f>SUMIF('Love Admin'!$A$3:$A$2829,'HAC Inc'!$B122,'Love Admin'!W$3:W$2829)</f>
        <v>0</v>
      </c>
      <c r="O122" s="38">
        <f>SUMIF('Love Admin'!$A$3:$A$2829,'HAC Inc'!$B122,'Love Admin'!X$3:X$2829)</f>
        <v>0</v>
      </c>
      <c r="P122" s="38">
        <f>SUMIF('Love Admin'!$A$3:$A$2829,'HAC Inc'!$B122,'Love Admin'!Y$3:Y$2829)</f>
        <v>0</v>
      </c>
      <c r="Q122" s="38">
        <f>SUMIF('Love Admin'!$A$3:$A$2829,'HAC Inc'!$B122,'Love Admin'!Z$3:Z$2829)</f>
        <v>0</v>
      </c>
      <c r="R122" s="38">
        <f>SUMIF('Love Admin'!$A$3:$A$2829,'HAC Inc'!$B122,'Love Admin'!AA$3:AA$2829)</f>
        <v>0</v>
      </c>
      <c r="S122" s="38">
        <f t="shared" si="2"/>
        <v>0</v>
      </c>
      <c r="T122" s="350">
        <f t="shared" si="3"/>
        <v>1.76</v>
      </c>
      <c r="W122" s="468"/>
    </row>
    <row r="123" spans="2:23">
      <c r="B123" s="5">
        <v>45741</v>
      </c>
      <c r="C123" t="s">
        <v>1235</v>
      </c>
      <c r="D123">
        <v>29.54</v>
      </c>
      <c r="E123" s="38">
        <f>SUMIF('Love Admin'!$A$3:$A$2829,'HAC Inc'!$B123,'Love Admin'!N$3:N$2829)</f>
        <v>0</v>
      </c>
      <c r="F123" s="38">
        <f>SUMIF('Love Admin'!$A$3:$A$2829,'HAC Inc'!$B123,'Love Admin'!O$3:O$2829)</f>
        <v>0</v>
      </c>
      <c r="G123" s="38">
        <f>SUMIF('Love Admin'!$A$3:$A$2829,'HAC Inc'!$B123,'Love Admin'!P$3:P$2829)</f>
        <v>0</v>
      </c>
      <c r="H123" s="38">
        <f>SUMIF('Love Admin'!$A$3:$A$2829,'HAC Inc'!$B123,'Love Admin'!Q$3:Q$2829)</f>
        <v>0</v>
      </c>
      <c r="I123" s="38">
        <f>SUMIF('Love Admin'!$A$3:$A$2829,'HAC Inc'!$B123,'Love Admin'!R$3:R$2829)</f>
        <v>0</v>
      </c>
      <c r="J123" s="38">
        <f>SUMIF('Love Admin'!$A$3:$A$2829,'HAC Inc'!$B123,'Love Admin'!S$3:S$2829)</f>
        <v>0</v>
      </c>
      <c r="K123" s="38">
        <f>SUMIF('Love Admin'!$A$3:$A$2829,'HAC Inc'!$B123,'Love Admin'!T$3:T$2829)</f>
        <v>26.02</v>
      </c>
      <c r="L123" s="38">
        <f>SUMIF('Love Admin'!$A$3:$A$2829,'HAC Inc'!$B123,'Love Admin'!U$3:U$2829)</f>
        <v>3.52</v>
      </c>
      <c r="M123" s="38">
        <f>SUMIF('Love Admin'!$A$3:$A$2829,'HAC Inc'!$B123,'Love Admin'!V$3:V$2829)</f>
        <v>0</v>
      </c>
      <c r="N123" s="38">
        <f>SUMIF('Love Admin'!$A$3:$A$2829,'HAC Inc'!$B123,'Love Admin'!W$3:W$2829)</f>
        <v>0</v>
      </c>
      <c r="O123" s="38">
        <f>SUMIF('Love Admin'!$A$3:$A$2829,'HAC Inc'!$B123,'Love Admin'!X$3:X$2829)</f>
        <v>0</v>
      </c>
      <c r="P123" s="38">
        <f>SUMIF('Love Admin'!$A$3:$A$2829,'HAC Inc'!$B123,'Love Admin'!Y$3:Y$2829)</f>
        <v>0</v>
      </c>
      <c r="Q123" s="38">
        <f>SUMIF('Love Admin'!$A$3:$A$2829,'HAC Inc'!$B123,'Love Admin'!Z$3:Z$2829)</f>
        <v>0</v>
      </c>
      <c r="R123" s="38">
        <f>SUMIF('Love Admin'!$A$3:$A$2829,'HAC Inc'!$B123,'Love Admin'!AA$3:AA$2829)</f>
        <v>0</v>
      </c>
      <c r="S123" s="38">
        <f t="shared" si="2"/>
        <v>0</v>
      </c>
      <c r="T123" s="350">
        <f t="shared" si="3"/>
        <v>29.54</v>
      </c>
      <c r="W123" s="468"/>
    </row>
    <row r="124" spans="2:23">
      <c r="B124" s="5">
        <v>45740</v>
      </c>
      <c r="C124" t="s">
        <v>1236</v>
      </c>
      <c r="D124">
        <v>42.41</v>
      </c>
      <c r="E124" s="38">
        <f>SUMIF('Love Admin'!$A$3:$A$2829,'HAC Inc'!$B124,'Love Admin'!N$3:N$2829)</f>
        <v>25.06</v>
      </c>
      <c r="F124" s="38">
        <f>SUMIF('Love Admin'!$A$3:$A$2829,'HAC Inc'!$B124,'Love Admin'!O$3:O$2829)</f>
        <v>17.350000000000001</v>
      </c>
      <c r="G124" s="38">
        <f>SUMIF('Love Admin'!$A$3:$A$2829,'HAC Inc'!$B124,'Love Admin'!P$3:P$2829)</f>
        <v>0</v>
      </c>
      <c r="H124" s="38">
        <f>SUMIF('Love Admin'!$A$3:$A$2829,'HAC Inc'!$B124,'Love Admin'!Q$3:Q$2829)</f>
        <v>0</v>
      </c>
      <c r="I124" s="38">
        <f>SUMIF('Love Admin'!$A$3:$A$2829,'HAC Inc'!$B124,'Love Admin'!R$3:R$2829)</f>
        <v>0</v>
      </c>
      <c r="J124" s="38">
        <f>SUMIF('Love Admin'!$A$3:$A$2829,'HAC Inc'!$B124,'Love Admin'!S$3:S$2829)</f>
        <v>0</v>
      </c>
      <c r="K124" s="38">
        <f>SUMIF('Love Admin'!$A$3:$A$2829,'HAC Inc'!$B124,'Love Admin'!T$3:T$2829)</f>
        <v>0</v>
      </c>
      <c r="L124" s="38">
        <f>SUMIF('Love Admin'!$A$3:$A$2829,'HAC Inc'!$B124,'Love Admin'!U$3:U$2829)</f>
        <v>0</v>
      </c>
      <c r="M124" s="38">
        <f>SUMIF('Love Admin'!$A$3:$A$2829,'HAC Inc'!$B124,'Love Admin'!V$3:V$2829)</f>
        <v>0</v>
      </c>
      <c r="N124" s="38">
        <f>SUMIF('Love Admin'!$A$3:$A$2829,'HAC Inc'!$B124,'Love Admin'!W$3:W$2829)</f>
        <v>0</v>
      </c>
      <c r="O124" s="38">
        <f>SUMIF('Love Admin'!$A$3:$A$2829,'HAC Inc'!$B124,'Love Admin'!X$3:X$2829)</f>
        <v>0</v>
      </c>
      <c r="P124" s="38">
        <f>SUMIF('Love Admin'!$A$3:$A$2829,'HAC Inc'!$B124,'Love Admin'!Y$3:Y$2829)</f>
        <v>0</v>
      </c>
      <c r="Q124" s="38">
        <f>SUMIF('Love Admin'!$A$3:$A$2829,'HAC Inc'!$B124,'Love Admin'!Z$3:Z$2829)</f>
        <v>0</v>
      </c>
      <c r="R124" s="38">
        <f>SUMIF('Love Admin'!$A$3:$A$2829,'HAC Inc'!$B124,'Love Admin'!AA$3:AA$2829)</f>
        <v>0</v>
      </c>
      <c r="S124" s="38">
        <f t="shared" si="2"/>
        <v>0</v>
      </c>
      <c r="T124" s="350">
        <f t="shared" si="3"/>
        <v>42.41</v>
      </c>
      <c r="W124" s="468"/>
    </row>
    <row r="125" spans="2:23">
      <c r="B125" s="5">
        <v>45737</v>
      </c>
      <c r="C125" t="s">
        <v>1237</v>
      </c>
      <c r="D125">
        <v>1609.43</v>
      </c>
      <c r="R125" s="38">
        <f>D125</f>
        <v>1609.43</v>
      </c>
      <c r="S125" s="38">
        <f t="shared" si="2"/>
        <v>0</v>
      </c>
      <c r="T125" s="350">
        <f t="shared" si="3"/>
        <v>1609.43</v>
      </c>
      <c r="W125" s="468"/>
    </row>
    <row r="126" spans="2:23">
      <c r="B126" s="5">
        <v>45737</v>
      </c>
      <c r="C126" t="s">
        <v>1238</v>
      </c>
      <c r="D126">
        <v>63.49</v>
      </c>
      <c r="E126" s="38">
        <f>SUMIF('Love Admin'!$A$3:$A$2829,'HAC Inc'!$B126,'Love Admin'!N$3:N$2829)</f>
        <v>25.06</v>
      </c>
      <c r="F126" s="38">
        <f>SUMIF('Love Admin'!$A$3:$A$2829,'HAC Inc'!$B126,'Love Admin'!O$3:O$2829)</f>
        <v>17.350000000000001</v>
      </c>
      <c r="G126" s="38">
        <f>SUMIF('Love Admin'!$A$3:$A$2829,'HAC Inc'!$B126,'Love Admin'!P$3:P$2829)</f>
        <v>19.32</v>
      </c>
      <c r="H126" s="38">
        <f>SUMIF('Love Admin'!$A$3:$A$2829,'HAC Inc'!$B126,'Love Admin'!Q$3:Q$2829)</f>
        <v>0</v>
      </c>
      <c r="I126" s="38">
        <f>SUMIF('Love Admin'!$A$3:$A$2829,'HAC Inc'!$B126,'Love Admin'!R$3:R$2829)</f>
        <v>0</v>
      </c>
      <c r="J126" s="38">
        <f>SUMIF('Love Admin'!$A$3:$A$2829,'HAC Inc'!$B126,'Love Admin'!S$3:S$2829)</f>
        <v>0</v>
      </c>
      <c r="K126" s="38">
        <f>SUMIF('Love Admin'!$A$3:$A$2829,'HAC Inc'!$B126,'Love Admin'!T$3:T$2829)</f>
        <v>0</v>
      </c>
      <c r="L126" s="38">
        <f>SUMIF('Love Admin'!$A$3:$A$2829,'HAC Inc'!$B126,'Love Admin'!U$3:U$2829)</f>
        <v>1.76</v>
      </c>
      <c r="M126" s="38">
        <f>SUMIF('Love Admin'!$A$3:$A$2829,'HAC Inc'!$B126,'Love Admin'!V$3:V$2829)</f>
        <v>0</v>
      </c>
      <c r="N126" s="38">
        <f>SUMIF('Love Admin'!$A$3:$A$2829,'HAC Inc'!$B126,'Love Admin'!W$3:W$2829)</f>
        <v>0</v>
      </c>
      <c r="O126" s="38">
        <f>SUMIF('Love Admin'!$A$3:$A$2829,'HAC Inc'!$B126,'Love Admin'!X$3:X$2829)</f>
        <v>0</v>
      </c>
      <c r="P126" s="38">
        <f>SUMIF('Love Admin'!$A$3:$A$2829,'HAC Inc'!$B126,'Love Admin'!Y$3:Y$2829)</f>
        <v>0</v>
      </c>
      <c r="Q126" s="38">
        <f>SUMIF('Love Admin'!$A$3:$A$2829,'HAC Inc'!$B126,'Love Admin'!Z$3:Z$2829)</f>
        <v>0</v>
      </c>
      <c r="R126" s="38">
        <f>SUMIF('Love Admin'!$A$3:$A$2829,'HAC Inc'!$B126,'Love Admin'!AA$3:AA$2829)</f>
        <v>0</v>
      </c>
      <c r="S126" s="38">
        <f t="shared" si="2"/>
        <v>0</v>
      </c>
      <c r="T126" s="350">
        <f t="shared" si="3"/>
        <v>63.49</v>
      </c>
      <c r="W126" s="468"/>
    </row>
    <row r="127" spans="2:23">
      <c r="B127" s="5">
        <v>45736</v>
      </c>
      <c r="C127" t="s">
        <v>1239</v>
      </c>
      <c r="D127">
        <v>14.77</v>
      </c>
      <c r="E127" s="38">
        <f>SUMIF('Love Admin'!$A$3:$A$2829,'HAC Inc'!$B127,'Love Admin'!N$3:N$2829)</f>
        <v>0</v>
      </c>
      <c r="F127" s="38">
        <f>SUMIF('Love Admin'!$A$3:$A$2829,'HAC Inc'!$B127,'Love Admin'!O$3:O$2829)</f>
        <v>0</v>
      </c>
      <c r="G127" s="38">
        <f>SUMIF('Love Admin'!$A$3:$A$2829,'HAC Inc'!$B127,'Love Admin'!P$3:P$2829)</f>
        <v>0</v>
      </c>
      <c r="H127" s="38">
        <f>SUMIF('Love Admin'!$A$3:$A$2829,'HAC Inc'!$B127,'Love Admin'!Q$3:Q$2829)</f>
        <v>0</v>
      </c>
      <c r="I127" s="38">
        <f>SUMIF('Love Admin'!$A$3:$A$2829,'HAC Inc'!$B127,'Love Admin'!R$3:R$2829)</f>
        <v>0</v>
      </c>
      <c r="J127" s="38">
        <f>SUMIF('Love Admin'!$A$3:$A$2829,'HAC Inc'!$B127,'Love Admin'!S$3:S$2829)</f>
        <v>0</v>
      </c>
      <c r="K127" s="38">
        <f>SUMIF('Love Admin'!$A$3:$A$2829,'HAC Inc'!$B127,'Love Admin'!T$3:T$2829)</f>
        <v>13.01</v>
      </c>
      <c r="L127" s="38">
        <f>SUMIF('Love Admin'!$A$3:$A$2829,'HAC Inc'!$B127,'Love Admin'!U$3:U$2829)</f>
        <v>1.76</v>
      </c>
      <c r="M127" s="38">
        <f>SUMIF('Love Admin'!$A$3:$A$2829,'HAC Inc'!$B127,'Love Admin'!V$3:V$2829)</f>
        <v>0</v>
      </c>
      <c r="N127" s="38">
        <f>SUMIF('Love Admin'!$A$3:$A$2829,'HAC Inc'!$B127,'Love Admin'!W$3:W$2829)</f>
        <v>0</v>
      </c>
      <c r="O127" s="38">
        <f>SUMIF('Love Admin'!$A$3:$A$2829,'HAC Inc'!$B127,'Love Admin'!X$3:X$2829)</f>
        <v>0</v>
      </c>
      <c r="P127" s="38">
        <f>SUMIF('Love Admin'!$A$3:$A$2829,'HAC Inc'!$B127,'Love Admin'!Y$3:Y$2829)</f>
        <v>0</v>
      </c>
      <c r="Q127" s="38">
        <f>SUMIF('Love Admin'!$A$3:$A$2829,'HAC Inc'!$B127,'Love Admin'!Z$3:Z$2829)</f>
        <v>0</v>
      </c>
      <c r="R127" s="38">
        <f>SUMIF('Love Admin'!$A$3:$A$2829,'HAC Inc'!$B127,'Love Admin'!AA$3:AA$2829)</f>
        <v>0</v>
      </c>
      <c r="S127" s="38">
        <f t="shared" si="2"/>
        <v>0</v>
      </c>
      <c r="T127" s="350">
        <f t="shared" si="3"/>
        <v>14.77</v>
      </c>
      <c r="W127" s="468"/>
    </row>
    <row r="128" spans="2:23">
      <c r="B128" s="5">
        <v>45735</v>
      </c>
      <c r="C128" t="s">
        <v>71</v>
      </c>
      <c r="D128">
        <v>2000</v>
      </c>
      <c r="T128" s="350"/>
      <c r="V128" s="350">
        <f>D128</f>
        <v>2000</v>
      </c>
      <c r="W128" s="468"/>
    </row>
    <row r="129" spans="2:23">
      <c r="B129" s="5">
        <v>45735</v>
      </c>
      <c r="C129" t="s">
        <v>1240</v>
      </c>
      <c r="D129">
        <v>45.31</v>
      </c>
      <c r="E129" s="38">
        <f>SUMIF('Love Admin'!$A$3:$A$2829,'HAC Inc'!$B129,'Love Admin'!N$3:N$2829)</f>
        <v>25.07</v>
      </c>
      <c r="F129" s="38">
        <f>SUMIF('Love Admin'!$A$3:$A$2829,'HAC Inc'!$B129,'Love Admin'!O$3:O$2829)</f>
        <v>20.239999999999998</v>
      </c>
      <c r="G129" s="38">
        <f>SUMIF('Love Admin'!$A$3:$A$2829,'HAC Inc'!$B129,'Love Admin'!P$3:P$2829)</f>
        <v>0</v>
      </c>
      <c r="H129" s="38">
        <f>SUMIF('Love Admin'!$A$3:$A$2829,'HAC Inc'!$B129,'Love Admin'!Q$3:Q$2829)</f>
        <v>0</v>
      </c>
      <c r="I129" s="38">
        <f>SUMIF('Love Admin'!$A$3:$A$2829,'HAC Inc'!$B129,'Love Admin'!R$3:R$2829)</f>
        <v>0</v>
      </c>
      <c r="J129" s="38">
        <f>SUMIF('Love Admin'!$A$3:$A$2829,'HAC Inc'!$B129,'Love Admin'!S$3:S$2829)</f>
        <v>0</v>
      </c>
      <c r="K129" s="38">
        <f>SUMIF('Love Admin'!$A$3:$A$2829,'HAC Inc'!$B129,'Love Admin'!T$3:T$2829)</f>
        <v>0</v>
      </c>
      <c r="L129" s="38">
        <f>SUMIF('Love Admin'!$A$3:$A$2829,'HAC Inc'!$B129,'Love Admin'!U$3:U$2829)</f>
        <v>0</v>
      </c>
      <c r="M129" s="38">
        <f>SUMIF('Love Admin'!$A$3:$A$2829,'HAC Inc'!$B129,'Love Admin'!V$3:V$2829)</f>
        <v>0</v>
      </c>
      <c r="N129" s="38">
        <f>SUMIF('Love Admin'!$A$3:$A$2829,'HAC Inc'!$B129,'Love Admin'!W$3:W$2829)</f>
        <v>0</v>
      </c>
      <c r="O129" s="38">
        <f>SUMIF('Love Admin'!$A$3:$A$2829,'HAC Inc'!$B129,'Love Admin'!X$3:X$2829)</f>
        <v>0</v>
      </c>
      <c r="P129" s="38">
        <f>SUMIF('Love Admin'!$A$3:$A$2829,'HAC Inc'!$B129,'Love Admin'!Y$3:Y$2829)</f>
        <v>0</v>
      </c>
      <c r="Q129" s="38">
        <f>SUMIF('Love Admin'!$A$3:$A$2829,'HAC Inc'!$B129,'Love Admin'!Z$3:Z$2829)</f>
        <v>0</v>
      </c>
      <c r="R129" s="38">
        <f>SUMIF('Love Admin'!$A$3:$A$2829,'HAC Inc'!$B129,'Love Admin'!AA$3:AA$2829)</f>
        <v>0</v>
      </c>
      <c r="S129" s="38">
        <f t="shared" si="2"/>
        <v>0</v>
      </c>
      <c r="T129" s="350">
        <f t="shared" si="3"/>
        <v>45.31</v>
      </c>
      <c r="W129" s="468"/>
    </row>
    <row r="130" spans="2:23">
      <c r="B130" s="5">
        <v>45734</v>
      </c>
      <c r="C130" t="s">
        <v>1241</v>
      </c>
      <c r="D130">
        <v>18.29</v>
      </c>
      <c r="E130" s="38">
        <f>SUMIF('Love Admin'!$A$3:$A$2829,'HAC Inc'!$B130,'Love Admin'!N$3:N$2829)</f>
        <v>0</v>
      </c>
      <c r="F130" s="38">
        <f>SUMIF('Love Admin'!$A$3:$A$2829,'HAC Inc'!$B130,'Love Admin'!O$3:O$2829)</f>
        <v>0</v>
      </c>
      <c r="G130" s="38">
        <f>SUMIF('Love Admin'!$A$3:$A$2829,'HAC Inc'!$B130,'Love Admin'!P$3:P$2829)</f>
        <v>0</v>
      </c>
      <c r="H130" s="38">
        <f>SUMIF('Love Admin'!$A$3:$A$2829,'HAC Inc'!$B130,'Love Admin'!Q$3:Q$2829)</f>
        <v>0</v>
      </c>
      <c r="I130" s="38">
        <f>SUMIF('Love Admin'!$A$3:$A$2829,'HAC Inc'!$B130,'Love Admin'!R$3:R$2829)</f>
        <v>0</v>
      </c>
      <c r="J130" s="38">
        <f>SUMIF('Love Admin'!$A$3:$A$2829,'HAC Inc'!$B130,'Love Admin'!S$3:S$2829)</f>
        <v>0</v>
      </c>
      <c r="K130" s="38">
        <f>SUMIF('Love Admin'!$A$3:$A$2829,'HAC Inc'!$B130,'Love Admin'!T$3:T$2829)</f>
        <v>13.01</v>
      </c>
      <c r="L130" s="38">
        <f>SUMIF('Love Admin'!$A$3:$A$2829,'HAC Inc'!$B130,'Love Admin'!U$3:U$2829)</f>
        <v>5.28</v>
      </c>
      <c r="M130" s="38">
        <f>SUMIF('Love Admin'!$A$3:$A$2829,'HAC Inc'!$B130,'Love Admin'!V$3:V$2829)</f>
        <v>0</v>
      </c>
      <c r="N130" s="38">
        <f>SUMIF('Love Admin'!$A$3:$A$2829,'HAC Inc'!$B130,'Love Admin'!W$3:W$2829)</f>
        <v>0</v>
      </c>
      <c r="O130" s="38">
        <f>SUMIF('Love Admin'!$A$3:$A$2829,'HAC Inc'!$B130,'Love Admin'!X$3:X$2829)</f>
        <v>0</v>
      </c>
      <c r="P130" s="38">
        <f>SUMIF('Love Admin'!$A$3:$A$2829,'HAC Inc'!$B130,'Love Admin'!Y$3:Y$2829)</f>
        <v>0</v>
      </c>
      <c r="Q130" s="38">
        <f>SUMIF('Love Admin'!$A$3:$A$2829,'HAC Inc'!$B130,'Love Admin'!Z$3:Z$2829)</f>
        <v>0</v>
      </c>
      <c r="R130" s="38">
        <f>SUMIF('Love Admin'!$A$3:$A$2829,'HAC Inc'!$B130,'Love Admin'!AA$3:AA$2829)</f>
        <v>0</v>
      </c>
      <c r="S130" s="38">
        <f t="shared" si="2"/>
        <v>0</v>
      </c>
      <c r="T130" s="350">
        <f t="shared" si="3"/>
        <v>18.29</v>
      </c>
      <c r="W130" s="468"/>
    </row>
    <row r="131" spans="2:23">
      <c r="B131" s="5">
        <v>45733</v>
      </c>
      <c r="C131" t="s">
        <v>1242</v>
      </c>
      <c r="D131">
        <v>8.2799999999999994</v>
      </c>
      <c r="E131" s="38">
        <f>SUMIF('Love Admin'!$A$3:$A$2829,'HAC Inc'!$B131,'Love Admin'!N$3:N$2829)</f>
        <v>0</v>
      </c>
      <c r="F131" s="38">
        <f>SUMIF('Love Admin'!$A$3:$A$2829,'HAC Inc'!$B131,'Love Admin'!O$3:O$2829)</f>
        <v>0</v>
      </c>
      <c r="G131" s="38">
        <f>SUMIF('Love Admin'!$A$3:$A$2829,'HAC Inc'!$B131,'Love Admin'!P$3:P$2829)</f>
        <v>2.76</v>
      </c>
      <c r="H131" s="38">
        <f>SUMIF('Love Admin'!$A$3:$A$2829,'HAC Inc'!$B131,'Love Admin'!Q$3:Q$2829)</f>
        <v>0</v>
      </c>
      <c r="I131" s="38">
        <f>SUMIF('Love Admin'!$A$3:$A$2829,'HAC Inc'!$B131,'Love Admin'!R$3:R$2829)</f>
        <v>0</v>
      </c>
      <c r="J131" s="38">
        <f>SUMIF('Love Admin'!$A$3:$A$2829,'HAC Inc'!$B131,'Love Admin'!S$3:S$2829)</f>
        <v>0</v>
      </c>
      <c r="K131" s="38">
        <f>SUMIF('Love Admin'!$A$3:$A$2829,'HAC Inc'!$B131,'Love Admin'!T$3:T$2829)</f>
        <v>0</v>
      </c>
      <c r="L131" s="38">
        <f>SUMIF('Love Admin'!$A$3:$A$2829,'HAC Inc'!$B131,'Love Admin'!U$3:U$2829)</f>
        <v>5.52</v>
      </c>
      <c r="M131" s="38">
        <f>SUMIF('Love Admin'!$A$3:$A$2829,'HAC Inc'!$B131,'Love Admin'!V$3:V$2829)</f>
        <v>0</v>
      </c>
      <c r="N131" s="38">
        <f>SUMIF('Love Admin'!$A$3:$A$2829,'HAC Inc'!$B131,'Love Admin'!W$3:W$2829)</f>
        <v>0</v>
      </c>
      <c r="O131" s="38">
        <f>SUMIF('Love Admin'!$A$3:$A$2829,'HAC Inc'!$B131,'Love Admin'!X$3:X$2829)</f>
        <v>0</v>
      </c>
      <c r="P131" s="38">
        <f>SUMIF('Love Admin'!$A$3:$A$2829,'HAC Inc'!$B131,'Love Admin'!Y$3:Y$2829)</f>
        <v>0</v>
      </c>
      <c r="Q131" s="38">
        <f>SUMIF('Love Admin'!$A$3:$A$2829,'HAC Inc'!$B131,'Love Admin'!Z$3:Z$2829)</f>
        <v>0</v>
      </c>
      <c r="R131" s="38">
        <f>SUMIF('Love Admin'!$A$3:$A$2829,'HAC Inc'!$B131,'Love Admin'!AA$3:AA$2829)</f>
        <v>0</v>
      </c>
      <c r="S131" s="38">
        <f t="shared" si="2"/>
        <v>0</v>
      </c>
      <c r="T131" s="350">
        <f t="shared" si="3"/>
        <v>8.2799999999999994</v>
      </c>
      <c r="W131" s="468"/>
    </row>
    <row r="132" spans="2:23">
      <c r="B132" s="5">
        <v>45730</v>
      </c>
      <c r="C132" t="s">
        <v>1243</v>
      </c>
      <c r="D132">
        <v>58.21</v>
      </c>
      <c r="E132" s="38">
        <f>SUMIF('Love Admin'!$A$3:$A$2829,'HAC Inc'!$B132,'Love Admin'!N$3:N$2829)</f>
        <v>0</v>
      </c>
      <c r="F132" s="38">
        <f>SUMIF('Love Admin'!$A$3:$A$2829,'HAC Inc'!$B132,'Love Admin'!O$3:O$2829)</f>
        <v>30.37</v>
      </c>
      <c r="G132" s="38">
        <f>SUMIF('Love Admin'!$A$3:$A$2829,'HAC Inc'!$B132,'Love Admin'!P$3:P$2829)+0.06</f>
        <v>27.84</v>
      </c>
      <c r="H132" s="38">
        <f>SUMIF('Love Admin'!$A$3:$A$2829,'HAC Inc'!$B132,'Love Admin'!Q$3:Q$2829)</f>
        <v>0</v>
      </c>
      <c r="I132" s="38">
        <f>SUMIF('Love Admin'!$A$3:$A$2829,'HAC Inc'!$B132,'Love Admin'!R$3:R$2829)</f>
        <v>0</v>
      </c>
      <c r="J132" s="38">
        <f>SUMIF('Love Admin'!$A$3:$A$2829,'HAC Inc'!$B132,'Love Admin'!S$3:S$2829)</f>
        <v>0</v>
      </c>
      <c r="K132" s="38">
        <f>SUMIF('Love Admin'!$A$3:$A$2829,'HAC Inc'!$B132,'Love Admin'!T$3:T$2829)</f>
        <v>0</v>
      </c>
      <c r="L132" s="38">
        <f>SUMIF('Love Admin'!$A$3:$A$2829,'HAC Inc'!$B132,'Love Admin'!U$3:U$2829)</f>
        <v>0</v>
      </c>
      <c r="M132" s="38">
        <f>SUMIF('Love Admin'!$A$3:$A$2829,'HAC Inc'!$B132,'Love Admin'!V$3:V$2829)</f>
        <v>0</v>
      </c>
      <c r="N132" s="38">
        <f>SUMIF('Love Admin'!$A$3:$A$2829,'HAC Inc'!$B132,'Love Admin'!W$3:W$2829)</f>
        <v>0</v>
      </c>
      <c r="O132" s="38">
        <f>SUMIF('Love Admin'!$A$3:$A$2829,'HAC Inc'!$B132,'Love Admin'!X$3:X$2829)</f>
        <v>0</v>
      </c>
      <c r="P132" s="38">
        <f>SUMIF('Love Admin'!$A$3:$A$2829,'HAC Inc'!$B132,'Love Admin'!Y$3:Y$2829)</f>
        <v>0</v>
      </c>
      <c r="Q132" s="38">
        <f>SUMIF('Love Admin'!$A$3:$A$2829,'HAC Inc'!$B132,'Love Admin'!Z$3:Z$2829)</f>
        <v>0</v>
      </c>
      <c r="R132" s="38">
        <f>SUMIF('Love Admin'!$A$3:$A$2829,'HAC Inc'!$B132,'Love Admin'!AA$3:AA$2829)</f>
        <v>0</v>
      </c>
      <c r="S132" s="38">
        <f t="shared" si="2"/>
        <v>0</v>
      </c>
      <c r="T132" s="350">
        <f t="shared" si="3"/>
        <v>58.21</v>
      </c>
      <c r="W132" s="468"/>
    </row>
    <row r="133" spans="2:23">
      <c r="B133" s="5">
        <v>45729</v>
      </c>
      <c r="C133" t="s">
        <v>1244</v>
      </c>
      <c r="D133">
        <v>14.77</v>
      </c>
      <c r="E133" s="38">
        <f>SUMIF('Love Admin'!$A$3:$A$2829,'HAC Inc'!$B133,'Love Admin'!N$3:N$2829)</f>
        <v>0</v>
      </c>
      <c r="F133" s="38">
        <f>SUMIF('Love Admin'!$A$3:$A$2829,'HAC Inc'!$B133,'Love Admin'!O$3:O$2829)</f>
        <v>0</v>
      </c>
      <c r="G133" s="38">
        <f>SUMIF('Love Admin'!$A$3:$A$2829,'HAC Inc'!$B133,'Love Admin'!P$3:P$2829)</f>
        <v>0</v>
      </c>
      <c r="H133" s="38">
        <f>SUMIF('Love Admin'!$A$3:$A$2829,'HAC Inc'!$B133,'Love Admin'!Q$3:Q$2829)</f>
        <v>0</v>
      </c>
      <c r="I133" s="38">
        <f>SUMIF('Love Admin'!$A$3:$A$2829,'HAC Inc'!$B133,'Love Admin'!R$3:R$2829)</f>
        <v>0</v>
      </c>
      <c r="J133" s="38">
        <f>SUMIF('Love Admin'!$A$3:$A$2829,'HAC Inc'!$B133,'Love Admin'!S$3:S$2829)</f>
        <v>0</v>
      </c>
      <c r="K133" s="38">
        <f>SUMIF('Love Admin'!$A$3:$A$2829,'HAC Inc'!$B133,'Love Admin'!T$3:T$2829)</f>
        <v>13.01</v>
      </c>
      <c r="L133" s="38">
        <f>SUMIF('Love Admin'!$A$3:$A$2829,'HAC Inc'!$B133,'Love Admin'!U$3:U$2829)</f>
        <v>1.76</v>
      </c>
      <c r="M133" s="38">
        <f>SUMIF('Love Admin'!$A$3:$A$2829,'HAC Inc'!$B133,'Love Admin'!V$3:V$2829)</f>
        <v>0</v>
      </c>
      <c r="N133" s="38">
        <f>SUMIF('Love Admin'!$A$3:$A$2829,'HAC Inc'!$B133,'Love Admin'!W$3:W$2829)</f>
        <v>0</v>
      </c>
      <c r="O133" s="38">
        <f>SUMIF('Love Admin'!$A$3:$A$2829,'HAC Inc'!$B133,'Love Admin'!X$3:X$2829)</f>
        <v>0</v>
      </c>
      <c r="P133" s="38">
        <f>SUMIF('Love Admin'!$A$3:$A$2829,'HAC Inc'!$B133,'Love Admin'!Y$3:Y$2829)</f>
        <v>0</v>
      </c>
      <c r="Q133" s="38">
        <f>SUMIF('Love Admin'!$A$3:$A$2829,'HAC Inc'!$B133,'Love Admin'!Z$3:Z$2829)</f>
        <v>0</v>
      </c>
      <c r="R133" s="38">
        <f>SUMIF('Love Admin'!$A$3:$A$2829,'HAC Inc'!$B133,'Love Admin'!AA$3:AA$2829)</f>
        <v>0</v>
      </c>
      <c r="S133" s="38">
        <f t="shared" ref="S133:S196" si="4">SUM(E133:R133)-D133</f>
        <v>0</v>
      </c>
      <c r="T133" s="350">
        <f t="shared" ref="T133:T196" si="5">D133-S133</f>
        <v>14.77</v>
      </c>
      <c r="W133" s="468"/>
    </row>
    <row r="134" spans="2:23">
      <c r="B134" s="5">
        <v>45728</v>
      </c>
      <c r="C134" t="s">
        <v>1245</v>
      </c>
      <c r="D134">
        <v>1.76</v>
      </c>
      <c r="E134" s="38">
        <f>SUMIF('Love Admin'!$A$3:$A$2829,'HAC Inc'!$B134,'Love Admin'!N$3:N$2829)</f>
        <v>0</v>
      </c>
      <c r="F134" s="38">
        <f>SUMIF('Love Admin'!$A$3:$A$2829,'HAC Inc'!$B134,'Love Admin'!O$3:O$2829)</f>
        <v>0</v>
      </c>
      <c r="G134" s="38">
        <f>SUMIF('Love Admin'!$A$3:$A$2829,'HAC Inc'!$B134,'Love Admin'!P$3:P$2829)</f>
        <v>0</v>
      </c>
      <c r="H134" s="38">
        <f>SUMIF('Love Admin'!$A$3:$A$2829,'HAC Inc'!$B134,'Love Admin'!Q$3:Q$2829)</f>
        <v>0</v>
      </c>
      <c r="I134" s="38">
        <f>SUMIF('Love Admin'!$A$3:$A$2829,'HAC Inc'!$B134,'Love Admin'!R$3:R$2829)</f>
        <v>0</v>
      </c>
      <c r="J134" s="38">
        <f>SUMIF('Love Admin'!$A$3:$A$2829,'HAC Inc'!$B134,'Love Admin'!S$3:S$2829)</f>
        <v>0</v>
      </c>
      <c r="K134" s="38">
        <f>SUMIF('Love Admin'!$A$3:$A$2829,'HAC Inc'!$B134,'Love Admin'!T$3:T$2829)</f>
        <v>0</v>
      </c>
      <c r="L134" s="38">
        <f>SUMIF('Love Admin'!$A$3:$A$2829,'HAC Inc'!$B134,'Love Admin'!U$3:U$2829)</f>
        <v>1.76</v>
      </c>
      <c r="M134" s="38">
        <f>SUMIF('Love Admin'!$A$3:$A$2829,'HAC Inc'!$B134,'Love Admin'!V$3:V$2829)</f>
        <v>0</v>
      </c>
      <c r="N134" s="38">
        <f>SUMIF('Love Admin'!$A$3:$A$2829,'HAC Inc'!$B134,'Love Admin'!W$3:W$2829)</f>
        <v>0</v>
      </c>
      <c r="O134" s="38">
        <f>SUMIF('Love Admin'!$A$3:$A$2829,'HAC Inc'!$B134,'Love Admin'!X$3:X$2829)</f>
        <v>0</v>
      </c>
      <c r="P134" s="38">
        <f>SUMIF('Love Admin'!$A$3:$A$2829,'HAC Inc'!$B134,'Love Admin'!Y$3:Y$2829)</f>
        <v>0</v>
      </c>
      <c r="Q134" s="38">
        <f>SUMIF('Love Admin'!$A$3:$A$2829,'HAC Inc'!$B134,'Love Admin'!Z$3:Z$2829)</f>
        <v>0</v>
      </c>
      <c r="R134" s="38">
        <f>SUMIF('Love Admin'!$A$3:$A$2829,'HAC Inc'!$B134,'Love Admin'!AA$3:AA$2829)</f>
        <v>0</v>
      </c>
      <c r="S134" s="38">
        <f t="shared" si="4"/>
        <v>0</v>
      </c>
      <c r="T134" s="350">
        <f t="shared" si="5"/>
        <v>1.76</v>
      </c>
      <c r="W134" s="468"/>
    </row>
    <row r="135" spans="2:23">
      <c r="B135" s="5">
        <v>45727</v>
      </c>
      <c r="C135" t="s">
        <v>1246</v>
      </c>
      <c r="D135">
        <v>67.34</v>
      </c>
      <c r="E135" s="38">
        <f>SUMIF('Love Admin'!$A$3:$A$2829,'HAC Inc'!$B135,'Love Admin'!N$3:N$2829)</f>
        <v>0</v>
      </c>
      <c r="F135" s="38">
        <f>SUMIF('Love Admin'!$A$3:$A$2829,'HAC Inc'!$B135,'Love Admin'!O$3:O$2829)</f>
        <v>8.68</v>
      </c>
      <c r="G135" s="38">
        <f>SUMIF('Love Admin'!$A$3:$A$2829,'HAC Inc'!$B135,'Love Admin'!P$3:P$2829)</f>
        <v>8.56</v>
      </c>
      <c r="H135" s="38">
        <f>SUMIF('Love Admin'!$A$3:$A$2829,'HAC Inc'!$B135,'Love Admin'!Q$3:Q$2829)</f>
        <v>0</v>
      </c>
      <c r="I135" s="38">
        <f>SUMIF('Love Admin'!$A$3:$A$2829,'HAC Inc'!$B135,'Love Admin'!R$3:R$2829)</f>
        <v>0</v>
      </c>
      <c r="J135" s="38">
        <f>SUMIF('Love Admin'!$A$3:$A$2829,'HAC Inc'!$B135,'Love Admin'!S$3:S$2829)</f>
        <v>0</v>
      </c>
      <c r="K135" s="38">
        <f>SUMIF('Love Admin'!$A$3:$A$2829,'HAC Inc'!$B135,'Love Admin'!T$3:T$2829)</f>
        <v>26.02</v>
      </c>
      <c r="L135" s="38">
        <f>SUMIF('Love Admin'!$A$3:$A$2829,'HAC Inc'!$B135,'Love Admin'!U$3:U$2829)+0.12</f>
        <v>14.44</v>
      </c>
      <c r="M135" s="38">
        <f>SUMIF('Love Admin'!$A$3:$A$2829,'HAC Inc'!$B135,'Love Admin'!V$3:V$2829)</f>
        <v>0</v>
      </c>
      <c r="N135" s="38">
        <f>SUMIF('Love Admin'!$A$3:$A$2829,'HAC Inc'!$B135,'Love Admin'!W$3:W$2829)</f>
        <v>0</v>
      </c>
      <c r="O135" s="38">
        <f>SUMIF('Love Admin'!$A$3:$A$2829,'HAC Inc'!$B135,'Love Admin'!X$3:X$2829)</f>
        <v>9.64</v>
      </c>
      <c r="P135" s="38">
        <f>SUMIF('Love Admin'!$A$3:$A$2829,'HAC Inc'!$B135,'Love Admin'!Y$3:Y$2829)</f>
        <v>0</v>
      </c>
      <c r="Q135" s="38">
        <f>SUMIF('Love Admin'!$A$3:$A$2829,'HAC Inc'!$B135,'Love Admin'!Z$3:Z$2829)</f>
        <v>0</v>
      </c>
      <c r="R135" s="38">
        <f>SUMIF('Love Admin'!$A$3:$A$2829,'HAC Inc'!$B135,'Love Admin'!AA$3:AA$2829)</f>
        <v>0</v>
      </c>
      <c r="S135" s="38">
        <f t="shared" si="4"/>
        <v>0</v>
      </c>
      <c r="T135" s="350">
        <f t="shared" si="5"/>
        <v>67.34</v>
      </c>
      <c r="W135" s="468"/>
    </row>
    <row r="136" spans="2:23">
      <c r="B136" s="5">
        <v>45726</v>
      </c>
      <c r="C136" t="s">
        <v>71</v>
      </c>
      <c r="D136">
        <v>3000</v>
      </c>
      <c r="T136" s="350"/>
      <c r="V136" s="350">
        <f>D136</f>
        <v>3000</v>
      </c>
      <c r="W136" s="468"/>
    </row>
    <row r="137" spans="2:23">
      <c r="B137" s="5">
        <v>45726</v>
      </c>
      <c r="C137" t="s">
        <v>1247</v>
      </c>
      <c r="D137">
        <v>110.5</v>
      </c>
      <c r="E137" s="38">
        <f>SUMIF('Love Admin'!$A$3:$A$2829,'HAC Inc'!$B137,'Love Admin'!N$3:N$2829)</f>
        <v>25.06</v>
      </c>
      <c r="F137" s="38">
        <f>SUMIF('Love Admin'!$A$3:$A$2829,'HAC Inc'!$B137,'Love Admin'!O$3:O$2829)</f>
        <v>66.52000000000001</v>
      </c>
      <c r="G137" s="38">
        <f>SUMIF('Love Admin'!$A$3:$A$2829,'HAC Inc'!$B137,'Love Admin'!P$3:P$2829)</f>
        <v>0</v>
      </c>
      <c r="H137" s="38">
        <f>SUMIF('Love Admin'!$A$3:$A$2829,'HAC Inc'!$B137,'Love Admin'!Q$3:Q$2829)</f>
        <v>0</v>
      </c>
      <c r="I137" s="38">
        <f>SUMIF('Love Admin'!$A$3:$A$2829,'HAC Inc'!$B137,'Love Admin'!R$3:R$2829)</f>
        <v>0</v>
      </c>
      <c r="J137" s="38">
        <f>SUMIF('Love Admin'!$A$3:$A$2829,'HAC Inc'!$B137,'Love Admin'!S$3:S$2829)</f>
        <v>0</v>
      </c>
      <c r="K137" s="38">
        <f>SUMIF('Love Admin'!$A$3:$A$2829,'HAC Inc'!$B137,'Love Admin'!T$3:T$2829)</f>
        <v>0</v>
      </c>
      <c r="L137" s="38">
        <f>SUMIF('Love Admin'!$A$3:$A$2829,'HAC Inc'!$B137,'Love Admin'!U$3:U$2829)</f>
        <v>18.920000000000002</v>
      </c>
      <c r="M137" s="38">
        <f>SUMIF('Love Admin'!$A$3:$A$2829,'HAC Inc'!$B137,'Love Admin'!V$3:V$2829)</f>
        <v>0</v>
      </c>
      <c r="N137" s="38">
        <f>SUMIF('Love Admin'!$A$3:$A$2829,'HAC Inc'!$B137,'Love Admin'!W$3:W$2829)</f>
        <v>0</v>
      </c>
      <c r="O137" s="38">
        <f>SUMIF('Love Admin'!$A$3:$A$2829,'HAC Inc'!$B137,'Love Admin'!X$3:X$2829)</f>
        <v>0</v>
      </c>
      <c r="P137" s="38">
        <f>SUMIF('Love Admin'!$A$3:$A$2829,'HAC Inc'!$B137,'Love Admin'!Y$3:Y$2829)</f>
        <v>0</v>
      </c>
      <c r="Q137" s="38">
        <f>SUMIF('Love Admin'!$A$3:$A$2829,'HAC Inc'!$B137,'Love Admin'!Z$3:Z$2829)</f>
        <v>0</v>
      </c>
      <c r="R137" s="38">
        <f>SUMIF('Love Admin'!$A$3:$A$2829,'HAC Inc'!$B137,'Love Admin'!AA$3:AA$2829)</f>
        <v>0</v>
      </c>
      <c r="S137" s="38">
        <f t="shared" si="4"/>
        <v>0</v>
      </c>
      <c r="T137" s="350">
        <f t="shared" si="5"/>
        <v>110.5</v>
      </c>
      <c r="W137" s="468"/>
    </row>
    <row r="138" spans="2:23">
      <c r="B138" s="5">
        <v>45723</v>
      </c>
      <c r="C138" t="s">
        <v>1248</v>
      </c>
      <c r="D138">
        <v>22.08</v>
      </c>
      <c r="E138" s="38">
        <f>SUMIF('Love Admin'!$A$3:$A$2829,'HAC Inc'!$B138,'Love Admin'!N$3:N$2829)</f>
        <v>0</v>
      </c>
      <c r="F138" s="38">
        <f>SUMIF('Love Admin'!$A$3:$A$2829,'HAC Inc'!$B138,'Love Admin'!O$3:O$2829)</f>
        <v>0</v>
      </c>
      <c r="G138" s="38">
        <f>SUMIF('Love Admin'!$A$3:$A$2829,'HAC Inc'!$B138,'Love Admin'!P$3:P$2829)</f>
        <v>22.08</v>
      </c>
      <c r="H138" s="38">
        <f>SUMIF('Love Admin'!$A$3:$A$2829,'HAC Inc'!$B138,'Love Admin'!Q$3:Q$2829)</f>
        <v>0</v>
      </c>
      <c r="I138" s="38">
        <f>SUMIF('Love Admin'!$A$3:$A$2829,'HAC Inc'!$B138,'Love Admin'!R$3:R$2829)</f>
        <v>0</v>
      </c>
      <c r="J138" s="38">
        <f>SUMIF('Love Admin'!$A$3:$A$2829,'HAC Inc'!$B138,'Love Admin'!S$3:S$2829)</f>
        <v>0</v>
      </c>
      <c r="K138" s="38">
        <f>SUMIF('Love Admin'!$A$3:$A$2829,'HAC Inc'!$B138,'Love Admin'!T$3:T$2829)</f>
        <v>0</v>
      </c>
      <c r="L138" s="38">
        <f>SUMIF('Love Admin'!$A$3:$A$2829,'HAC Inc'!$B138,'Love Admin'!U$3:U$2829)</f>
        <v>0</v>
      </c>
      <c r="M138" s="38">
        <f>SUMIF('Love Admin'!$A$3:$A$2829,'HAC Inc'!$B138,'Love Admin'!V$3:V$2829)</f>
        <v>0</v>
      </c>
      <c r="N138" s="38">
        <f>SUMIF('Love Admin'!$A$3:$A$2829,'HAC Inc'!$B138,'Love Admin'!W$3:W$2829)</f>
        <v>0</v>
      </c>
      <c r="O138" s="38">
        <f>SUMIF('Love Admin'!$A$3:$A$2829,'HAC Inc'!$B138,'Love Admin'!X$3:X$2829)</f>
        <v>0</v>
      </c>
      <c r="P138" s="38">
        <f>SUMIF('Love Admin'!$A$3:$A$2829,'HAC Inc'!$B138,'Love Admin'!Y$3:Y$2829)</f>
        <v>0</v>
      </c>
      <c r="Q138" s="38">
        <f>SUMIF('Love Admin'!$A$3:$A$2829,'HAC Inc'!$B138,'Love Admin'!Z$3:Z$2829)</f>
        <v>0</v>
      </c>
      <c r="R138" s="38">
        <f>SUMIF('Love Admin'!$A$3:$A$2829,'HAC Inc'!$B138,'Love Admin'!AA$3:AA$2829)</f>
        <v>0</v>
      </c>
      <c r="S138" s="38">
        <f t="shared" si="4"/>
        <v>0</v>
      </c>
      <c r="T138" s="350">
        <f t="shared" si="5"/>
        <v>22.08</v>
      </c>
      <c r="V138" s="350"/>
      <c r="W138" s="468"/>
    </row>
    <row r="139" spans="2:23">
      <c r="B139" s="5">
        <v>45722</v>
      </c>
      <c r="C139" t="s">
        <v>1249</v>
      </c>
      <c r="D139">
        <v>142.85</v>
      </c>
      <c r="E139" s="38">
        <f>SUMIF('Love Admin'!$A$3:$A$2829,'HAC Inc'!$B139,'Love Admin'!N$3:N$2829)</f>
        <v>50.12</v>
      </c>
      <c r="F139" s="38">
        <f>SUMIF('Love Admin'!$A$3:$A$2829,'HAC Inc'!$B139,'Love Admin'!O$3:O$2829)</f>
        <v>75.2</v>
      </c>
      <c r="G139" s="38">
        <f>SUMIF('Love Admin'!$A$3:$A$2829,'HAC Inc'!$B139,'Love Admin'!P$3:P$2829)</f>
        <v>2.76</v>
      </c>
      <c r="H139" s="38">
        <f>SUMIF('Love Admin'!$A$3:$A$2829,'HAC Inc'!$B139,'Love Admin'!Q$3:Q$2829)</f>
        <v>0</v>
      </c>
      <c r="I139" s="38">
        <f>SUMIF('Love Admin'!$A$3:$A$2829,'HAC Inc'!$B139,'Love Admin'!R$3:R$2829)</f>
        <v>0</v>
      </c>
      <c r="J139" s="38">
        <f>SUMIF('Love Admin'!$A$3:$A$2829,'HAC Inc'!$B139,'Love Admin'!S$3:S$2829)</f>
        <v>0</v>
      </c>
      <c r="K139" s="38">
        <f>SUMIF('Love Admin'!$A$3:$A$2829,'HAC Inc'!$B139,'Love Admin'!T$3:T$2829)</f>
        <v>13.01</v>
      </c>
      <c r="L139" s="38">
        <f>SUMIF('Love Admin'!$A$3:$A$2829,'HAC Inc'!$B139,'Love Admin'!U$3:U$2829)</f>
        <v>1.76</v>
      </c>
      <c r="M139" s="38">
        <f>SUMIF('Love Admin'!$A$3:$A$2829,'HAC Inc'!$B139,'Love Admin'!V$3:V$2829)</f>
        <v>0</v>
      </c>
      <c r="N139" s="38">
        <f>SUMIF('Love Admin'!$A$3:$A$2829,'HAC Inc'!$B139,'Love Admin'!W$3:W$2829)</f>
        <v>0</v>
      </c>
      <c r="O139" s="38">
        <f>SUMIF('Love Admin'!$A$3:$A$2829,'HAC Inc'!$B139,'Love Admin'!X$3:X$2829)</f>
        <v>0</v>
      </c>
      <c r="P139" s="38">
        <f>SUMIF('Love Admin'!$A$3:$A$2829,'HAC Inc'!$B139,'Love Admin'!Y$3:Y$2829)</f>
        <v>0</v>
      </c>
      <c r="Q139" s="38">
        <f>SUMIF('Love Admin'!$A$3:$A$2829,'HAC Inc'!$B139,'Love Admin'!Z$3:Z$2829)</f>
        <v>0</v>
      </c>
      <c r="R139" s="38">
        <f>SUMIF('Love Admin'!$A$3:$A$2829,'HAC Inc'!$B139,'Love Admin'!AA$3:AA$2829)</f>
        <v>0</v>
      </c>
      <c r="S139" s="38">
        <f t="shared" si="4"/>
        <v>0</v>
      </c>
      <c r="T139" s="350">
        <f t="shared" si="5"/>
        <v>142.85</v>
      </c>
      <c r="W139" s="468"/>
    </row>
    <row r="140" spans="2:23">
      <c r="B140" s="5">
        <v>45721</v>
      </c>
      <c r="C140" t="s">
        <v>71</v>
      </c>
      <c r="D140">
        <v>1000</v>
      </c>
      <c r="T140" s="350"/>
      <c r="V140" s="350">
        <f>D140</f>
        <v>1000</v>
      </c>
      <c r="W140" s="468"/>
    </row>
    <row r="141" spans="2:23">
      <c r="B141" s="5">
        <v>45720</v>
      </c>
      <c r="C141" t="s">
        <v>1250</v>
      </c>
      <c r="D141">
        <v>270.47000000000003</v>
      </c>
      <c r="E141" s="38">
        <f>SUMIF('Love Admin'!$A$3:$A$2829,'HAC Inc'!$B141,'Love Admin'!N$3:N$2829)</f>
        <v>25.06</v>
      </c>
      <c r="F141" s="38">
        <f>SUMIF('Love Admin'!$A$3:$A$2829,'HAC Inc'!$B141,'Love Admin'!O$3:O$2829)</f>
        <v>212.07999999999998</v>
      </c>
      <c r="G141" s="38">
        <f>SUMIF('Love Admin'!$A$3:$A$2829,'HAC Inc'!$B141,'Love Admin'!P$3:P$2829)</f>
        <v>0</v>
      </c>
      <c r="H141" s="38">
        <f>SUMIF('Love Admin'!$A$3:$A$2829,'HAC Inc'!$B141,'Love Admin'!Q$3:Q$2829)</f>
        <v>0</v>
      </c>
      <c r="I141" s="38">
        <f>SUMIF('Love Admin'!$A$3:$A$2829,'HAC Inc'!$B141,'Love Admin'!R$3:R$2829)</f>
        <v>11.28</v>
      </c>
      <c r="J141" s="38">
        <f>SUMIF('Love Admin'!$A$3:$A$2829,'HAC Inc'!$B141,'Love Admin'!S$3:S$2829)</f>
        <v>0</v>
      </c>
      <c r="K141" s="38">
        <f>SUMIF('Love Admin'!$A$3:$A$2829,'HAC Inc'!$B141,'Love Admin'!T$3:T$2829)</f>
        <v>13.01</v>
      </c>
      <c r="L141" s="38">
        <f>SUMIF('Love Admin'!$A$3:$A$2829,'HAC Inc'!$B141,'Love Admin'!U$3:U$2829)</f>
        <v>9.0399999999999991</v>
      </c>
      <c r="M141" s="38">
        <f>SUMIF('Love Admin'!$A$3:$A$2829,'HAC Inc'!$B141,'Love Admin'!V$3:V$2829)</f>
        <v>0</v>
      </c>
      <c r="N141" s="38">
        <f>SUMIF('Love Admin'!$A$3:$A$2829,'HAC Inc'!$B141,'Love Admin'!W$3:W$2829)</f>
        <v>0</v>
      </c>
      <c r="O141" s="38">
        <f>SUMIF('Love Admin'!$A$3:$A$2829,'HAC Inc'!$B141,'Love Admin'!X$3:X$2829)</f>
        <v>0</v>
      </c>
      <c r="P141" s="38">
        <f>SUMIF('Love Admin'!$A$3:$A$2829,'HAC Inc'!$B141,'Love Admin'!Y$3:Y$2829)</f>
        <v>0</v>
      </c>
      <c r="Q141" s="38">
        <f>SUMIF('Love Admin'!$A$3:$A$2829,'HAC Inc'!$B141,'Love Admin'!Z$3:Z$2829)</f>
        <v>0</v>
      </c>
      <c r="R141" s="38">
        <f>SUMIF('Love Admin'!$A$3:$A$2829,'HAC Inc'!$B141,'Love Admin'!AA$3:AA$2829)</f>
        <v>0</v>
      </c>
      <c r="S141" s="38">
        <f t="shared" si="4"/>
        <v>0</v>
      </c>
      <c r="T141" s="350">
        <f t="shared" si="5"/>
        <v>270.47000000000003</v>
      </c>
      <c r="W141" s="468"/>
    </row>
    <row r="142" spans="2:23">
      <c r="B142" s="5">
        <v>45719</v>
      </c>
      <c r="C142" t="s">
        <v>1251</v>
      </c>
      <c r="D142">
        <v>195.23</v>
      </c>
      <c r="E142" s="38">
        <f>SUMIF('Love Admin'!$A$3:$A$2829,'HAC Inc'!$B142,'Love Admin'!N$3:N$2829)</f>
        <v>50.12</v>
      </c>
      <c r="F142" s="38">
        <f>SUMIF('Love Admin'!$A$3:$A$2829,'HAC Inc'!$B142,'Love Admin'!O$3:O$2829)</f>
        <v>124.36000000000001</v>
      </c>
      <c r="G142" s="38">
        <f>SUMIF('Love Admin'!$A$3:$A$2829,'HAC Inc'!$B142,'Love Admin'!P$3:P$2829)</f>
        <v>0</v>
      </c>
      <c r="H142" s="38">
        <f>SUMIF('Love Admin'!$A$3:$A$2829,'HAC Inc'!$B142,'Love Admin'!Q$3:Q$2829)</f>
        <v>0</v>
      </c>
      <c r="I142" s="38">
        <f>SUMIF('Love Admin'!$A$3:$A$2829,'HAC Inc'!$B142,'Love Admin'!R$3:R$2829)</f>
        <v>18.91</v>
      </c>
      <c r="J142" s="38">
        <f>SUMIF('Love Admin'!$A$3:$A$2829,'HAC Inc'!$B142,'Love Admin'!S$3:S$2829)</f>
        <v>0</v>
      </c>
      <c r="K142" s="38">
        <f>SUMIF('Love Admin'!$A$3:$A$2829,'HAC Inc'!$B142,'Love Admin'!T$3:T$2829)</f>
        <v>0</v>
      </c>
      <c r="L142" s="38">
        <f>SUMIF('Love Admin'!$A$3:$A$2829,'HAC Inc'!$B142,'Love Admin'!U$3:U$2829)+0.08</f>
        <v>1.84</v>
      </c>
      <c r="M142" s="38">
        <f>SUMIF('Love Admin'!$A$3:$A$2829,'HAC Inc'!$B142,'Love Admin'!V$3:V$2829)</f>
        <v>0</v>
      </c>
      <c r="N142" s="38">
        <f>SUMIF('Love Admin'!$A$3:$A$2829,'HAC Inc'!$B142,'Love Admin'!W$3:W$2829)</f>
        <v>0</v>
      </c>
      <c r="O142" s="38">
        <f>SUMIF('Love Admin'!$A$3:$A$2829,'HAC Inc'!$B142,'Love Admin'!X$3:X$2829)</f>
        <v>0</v>
      </c>
      <c r="P142" s="38">
        <f>SUMIF('Love Admin'!$A$3:$A$2829,'HAC Inc'!$B142,'Love Admin'!Y$3:Y$2829)</f>
        <v>0</v>
      </c>
      <c r="Q142" s="38">
        <f>SUMIF('Love Admin'!$A$3:$A$2829,'HAC Inc'!$B142,'Love Admin'!Z$3:Z$2829)</f>
        <v>0</v>
      </c>
      <c r="R142" s="38">
        <f>SUMIF('Love Admin'!$A$3:$A$2829,'HAC Inc'!$B142,'Love Admin'!AA$3:AA$2829)</f>
        <v>0</v>
      </c>
      <c r="S142" s="38">
        <f t="shared" si="4"/>
        <v>0</v>
      </c>
      <c r="T142" s="350">
        <f t="shared" si="5"/>
        <v>195.23</v>
      </c>
      <c r="W142" s="468"/>
    </row>
    <row r="143" spans="2:23">
      <c r="B143" s="5">
        <v>45716</v>
      </c>
      <c r="C143" t="s">
        <v>1252</v>
      </c>
      <c r="D143">
        <v>184.08</v>
      </c>
      <c r="E143" s="38">
        <f>SUMIF('Love Admin'!$A$3:$A$2829,'HAC Inc'!$B143,'Love Admin'!N$3:N$2829)</f>
        <v>25.06</v>
      </c>
      <c r="F143" s="38">
        <f>SUMIF('Love Admin'!$A$3:$A$2829,'HAC Inc'!$B143,'Love Admin'!O$3:O$2829)</f>
        <v>95.440000000000012</v>
      </c>
      <c r="G143" s="38">
        <f>SUMIF('Love Admin'!$A$3:$A$2829,'HAC Inc'!$B143,'Love Admin'!P$3:P$2829)</f>
        <v>16.559999999999999</v>
      </c>
      <c r="H143" s="38">
        <f>SUMIF('Love Admin'!$A$3:$A$2829,'HAC Inc'!$B143,'Love Admin'!Q$3:Q$2829)</f>
        <v>0</v>
      </c>
      <c r="I143" s="38">
        <f>SUMIF('Love Admin'!$A$3:$A$2829,'HAC Inc'!$B143,'Love Admin'!R$3:R$2829)</f>
        <v>41.739999999999995</v>
      </c>
      <c r="J143" s="38">
        <f>SUMIF('Love Admin'!$A$3:$A$2829,'HAC Inc'!$B143,'Love Admin'!S$3:S$2829)</f>
        <v>0</v>
      </c>
      <c r="K143" s="38">
        <f>SUMIF('Love Admin'!$A$3:$A$2829,'HAC Inc'!$B143,'Love Admin'!T$3:T$2829)</f>
        <v>0</v>
      </c>
      <c r="L143" s="38">
        <f>SUMIF('Love Admin'!$A$3:$A$2829,'HAC Inc'!$B143,'Love Admin'!U$3:U$2829)</f>
        <v>5.28</v>
      </c>
      <c r="M143" s="38">
        <f>SUMIF('Love Admin'!$A$3:$A$2829,'HAC Inc'!$B143,'Love Admin'!V$3:V$2829)</f>
        <v>0</v>
      </c>
      <c r="N143" s="38">
        <f>SUMIF('Love Admin'!$A$3:$A$2829,'HAC Inc'!$B143,'Love Admin'!W$3:W$2829)</f>
        <v>0</v>
      </c>
      <c r="O143" s="38">
        <f>SUMIF('Love Admin'!$A$3:$A$2829,'HAC Inc'!$B143,'Love Admin'!X$3:X$2829)</f>
        <v>0</v>
      </c>
      <c r="P143" s="38">
        <f>SUMIF('Love Admin'!$A$3:$A$2829,'HAC Inc'!$B143,'Love Admin'!Y$3:Y$2829)</f>
        <v>0</v>
      </c>
      <c r="Q143" s="38">
        <f>SUMIF('Love Admin'!$A$3:$A$2829,'HAC Inc'!$B143,'Love Admin'!Z$3:Z$2829)</f>
        <v>0</v>
      </c>
      <c r="R143" s="38">
        <f>SUMIF('Love Admin'!$A$3:$A$2829,'HAC Inc'!$B143,'Love Admin'!AA$3:AA$2829)</f>
        <v>0</v>
      </c>
      <c r="S143" s="38">
        <f t="shared" si="4"/>
        <v>0</v>
      </c>
      <c r="T143" s="350">
        <f t="shared" si="5"/>
        <v>184.08</v>
      </c>
      <c r="W143" s="468"/>
    </row>
    <row r="144" spans="2:23">
      <c r="B144" s="5">
        <v>45715</v>
      </c>
      <c r="C144" t="s">
        <v>1253</v>
      </c>
      <c r="D144">
        <v>62.36</v>
      </c>
      <c r="E144" s="38">
        <f>SUMIF('Love Admin'!$A$3:$A$2829,'HAC Inc'!$B144,'Love Admin'!N$3:N$2829)</f>
        <v>0</v>
      </c>
      <c r="F144" s="38">
        <f>SUMIF('Love Admin'!$A$3:$A$2829,'HAC Inc'!$B144,'Love Admin'!O$3:O$2829)</f>
        <v>57.84</v>
      </c>
      <c r="G144" s="38">
        <f>SUMIF('Love Admin'!$A$3:$A$2829,'HAC Inc'!$B144,'Love Admin'!P$3:P$2829)</f>
        <v>2.76</v>
      </c>
      <c r="H144" s="38">
        <f>SUMIF('Love Admin'!$A$3:$A$2829,'HAC Inc'!$B144,'Love Admin'!Q$3:Q$2829)</f>
        <v>0</v>
      </c>
      <c r="I144" s="38">
        <f>SUMIF('Love Admin'!$A$3:$A$2829,'HAC Inc'!$B144,'Love Admin'!R$3:R$2829)</f>
        <v>0</v>
      </c>
      <c r="J144" s="38">
        <f>SUMIF('Love Admin'!$A$3:$A$2829,'HAC Inc'!$B144,'Love Admin'!S$3:S$2829)</f>
        <v>0</v>
      </c>
      <c r="K144" s="38">
        <f>SUMIF('Love Admin'!$A$3:$A$2829,'HAC Inc'!$B144,'Love Admin'!T$3:T$2829)</f>
        <v>0</v>
      </c>
      <c r="L144" s="38">
        <f>SUMIF('Love Admin'!$A$3:$A$2829,'HAC Inc'!$B144,'Love Admin'!U$3:U$2829)</f>
        <v>1.76</v>
      </c>
      <c r="M144" s="38">
        <f>SUMIF('Love Admin'!$A$3:$A$2829,'HAC Inc'!$B144,'Love Admin'!V$3:V$2829)</f>
        <v>0</v>
      </c>
      <c r="N144" s="38">
        <f>SUMIF('Love Admin'!$A$3:$A$2829,'HAC Inc'!$B144,'Love Admin'!W$3:W$2829)</f>
        <v>0</v>
      </c>
      <c r="O144" s="38">
        <f>SUMIF('Love Admin'!$A$3:$A$2829,'HAC Inc'!$B144,'Love Admin'!X$3:X$2829)</f>
        <v>0</v>
      </c>
      <c r="P144" s="38">
        <f>SUMIF('Love Admin'!$A$3:$A$2829,'HAC Inc'!$B144,'Love Admin'!Y$3:Y$2829)</f>
        <v>0</v>
      </c>
      <c r="Q144" s="38">
        <f>SUMIF('Love Admin'!$A$3:$A$2829,'HAC Inc'!$B144,'Love Admin'!Z$3:Z$2829)</f>
        <v>0</v>
      </c>
      <c r="R144" s="38">
        <f>SUMIF('Love Admin'!$A$3:$A$2829,'HAC Inc'!$B144,'Love Admin'!AA$3:AA$2829)</f>
        <v>0</v>
      </c>
      <c r="S144" s="38">
        <f t="shared" si="4"/>
        <v>0</v>
      </c>
      <c r="T144" s="350">
        <f t="shared" si="5"/>
        <v>62.36</v>
      </c>
      <c r="W144" s="468"/>
    </row>
    <row r="145" spans="2:24">
      <c r="B145" s="5">
        <v>45714</v>
      </c>
      <c r="C145" t="s">
        <v>1254</v>
      </c>
      <c r="D145">
        <v>19.989999999999998</v>
      </c>
      <c r="T145" s="350"/>
      <c r="W145" s="468"/>
      <c r="X145" s="45">
        <f>D145</f>
        <v>19.989999999999998</v>
      </c>
    </row>
    <row r="146" spans="2:24">
      <c r="B146" s="5">
        <v>45714</v>
      </c>
      <c r="C146" t="s">
        <v>1255</v>
      </c>
      <c r="D146">
        <v>435.07</v>
      </c>
      <c r="E146" s="38">
        <f>SUMIF('Love Admin'!$A$3:$A$2829,'HAC Inc'!$B146,'Love Admin'!N$3:N$2829)</f>
        <v>25.06</v>
      </c>
      <c r="F146" s="38">
        <f>SUMIF('Love Admin'!$A$3:$A$2829,'HAC Inc'!$B146,'Love Admin'!O$3:O$2829)</f>
        <v>381.73</v>
      </c>
      <c r="G146" s="38">
        <f>SUMIF('Love Admin'!$A$3:$A$2829,'HAC Inc'!$B146,'Love Admin'!P$3:P$2829)</f>
        <v>0</v>
      </c>
      <c r="H146" s="38">
        <f>SUMIF('Love Admin'!$A$3:$A$2829,'HAC Inc'!$B146,'Love Admin'!Q$3:Q$2829)</f>
        <v>0</v>
      </c>
      <c r="I146" s="38">
        <f>SUMIF('Love Admin'!$A$3:$A$2829,'HAC Inc'!$B146,'Love Admin'!R$3:R$2829)</f>
        <v>26.439999999999998</v>
      </c>
      <c r="J146" s="38">
        <f>SUMIF('Love Admin'!$A$3:$A$2829,'HAC Inc'!$B146,'Love Admin'!S$3:S$2829)</f>
        <v>0</v>
      </c>
      <c r="K146" s="38">
        <f>SUMIF('Love Admin'!$A$3:$A$2829,'HAC Inc'!$B146,'Love Admin'!T$3:T$2829)</f>
        <v>0</v>
      </c>
      <c r="L146" s="38">
        <f>SUMIF('Love Admin'!$A$3:$A$2829,'HAC Inc'!$B146,'Love Admin'!U$3:U$2829)+0.08</f>
        <v>1.84</v>
      </c>
      <c r="M146" s="38">
        <f>SUMIF('Love Admin'!$A$3:$A$2829,'HAC Inc'!$B146,'Love Admin'!V$3:V$2829)</f>
        <v>0</v>
      </c>
      <c r="N146" s="38">
        <f>SUMIF('Love Admin'!$A$3:$A$2829,'HAC Inc'!$B146,'Love Admin'!W$3:W$2829)</f>
        <v>0</v>
      </c>
      <c r="O146" s="38">
        <f>SUMIF('Love Admin'!$A$3:$A$2829,'HAC Inc'!$B146,'Love Admin'!X$3:X$2829)</f>
        <v>0</v>
      </c>
      <c r="P146" s="38">
        <f>SUMIF('Love Admin'!$A$3:$A$2829,'HAC Inc'!$B146,'Love Admin'!Y$3:Y$2829)</f>
        <v>0</v>
      </c>
      <c r="Q146" s="38">
        <f>SUMIF('Love Admin'!$A$3:$A$2829,'HAC Inc'!$B146,'Love Admin'!Z$3:Z$2829)</f>
        <v>0</v>
      </c>
      <c r="R146" s="38">
        <f>SUMIF('Love Admin'!$A$3:$A$2829,'HAC Inc'!$B146,'Love Admin'!AA$3:AA$2829)</f>
        <v>0</v>
      </c>
      <c r="S146" s="38">
        <f t="shared" si="4"/>
        <v>0</v>
      </c>
      <c r="T146" s="350">
        <f t="shared" si="5"/>
        <v>435.07</v>
      </c>
      <c r="W146" s="468"/>
    </row>
    <row r="147" spans="2:24">
      <c r="B147" s="5">
        <v>45713</v>
      </c>
      <c r="C147" t="s">
        <v>1256</v>
      </c>
      <c r="D147">
        <v>227.23</v>
      </c>
      <c r="E147" s="38">
        <f>SUMIF('Love Admin'!$A$3:$A$2829,'HAC Inc'!$B147,'Love Admin'!N$3:N$2829)</f>
        <v>0</v>
      </c>
      <c r="F147" s="38">
        <f>SUMIF('Love Admin'!$A$3:$A$2829,'HAC Inc'!$B147,'Love Admin'!O$3:O$2829)</f>
        <v>183.16000000000003</v>
      </c>
      <c r="G147" s="38">
        <f>SUMIF('Love Admin'!$A$3:$A$2829,'HAC Inc'!$B147,'Love Admin'!P$3:P$2829)</f>
        <v>2.76</v>
      </c>
      <c r="H147" s="38">
        <f>SUMIF('Love Admin'!$A$3:$A$2829,'HAC Inc'!$B147,'Love Admin'!Q$3:Q$2829)</f>
        <v>0</v>
      </c>
      <c r="I147" s="38">
        <f>SUMIF('Love Admin'!$A$3:$A$2829,'HAC Inc'!$B147,'Love Admin'!R$3:R$2829)</f>
        <v>37.789999999999992</v>
      </c>
      <c r="J147" s="38">
        <f>SUMIF('Love Admin'!$A$3:$A$2829,'HAC Inc'!$B147,'Love Admin'!S$3:S$2829)</f>
        <v>0</v>
      </c>
      <c r="K147" s="38">
        <f>SUMIF('Love Admin'!$A$3:$A$2829,'HAC Inc'!$B147,'Love Admin'!T$3:T$2829)</f>
        <v>0</v>
      </c>
      <c r="L147" s="38">
        <f>SUMIF('Love Admin'!$A$3:$A$2829,'HAC Inc'!$B147,'Love Admin'!U$3:U$2829)</f>
        <v>3.52</v>
      </c>
      <c r="M147" s="38">
        <f>SUMIF('Love Admin'!$A$3:$A$2829,'HAC Inc'!$B147,'Love Admin'!V$3:V$2829)</f>
        <v>0</v>
      </c>
      <c r="N147" s="38">
        <f>SUMIF('Love Admin'!$A$3:$A$2829,'HAC Inc'!$B147,'Love Admin'!W$3:W$2829)</f>
        <v>0</v>
      </c>
      <c r="O147" s="38">
        <f>SUMIF('Love Admin'!$A$3:$A$2829,'HAC Inc'!$B147,'Love Admin'!X$3:X$2829)</f>
        <v>0</v>
      </c>
      <c r="P147" s="38">
        <f>SUMIF('Love Admin'!$A$3:$A$2829,'HAC Inc'!$B147,'Love Admin'!Y$3:Y$2829)</f>
        <v>0</v>
      </c>
      <c r="Q147" s="38">
        <f>SUMIF('Love Admin'!$A$3:$A$2829,'HAC Inc'!$B147,'Love Admin'!Z$3:Z$2829)</f>
        <v>0</v>
      </c>
      <c r="R147" s="38">
        <f>SUMIF('Love Admin'!$A$3:$A$2829,'HAC Inc'!$B147,'Love Admin'!AA$3:AA$2829)</f>
        <v>0</v>
      </c>
      <c r="S147" s="38">
        <f t="shared" si="4"/>
        <v>0</v>
      </c>
      <c r="T147" s="350">
        <f t="shared" si="5"/>
        <v>227.23</v>
      </c>
      <c r="W147" s="468"/>
    </row>
    <row r="148" spans="2:24">
      <c r="B148" s="5">
        <v>45712</v>
      </c>
      <c r="C148" t="s">
        <v>1257</v>
      </c>
      <c r="D148">
        <v>69.400000000000006</v>
      </c>
      <c r="E148" s="38">
        <f>SUMIF('Love Admin'!$A$3:$A$2829,'HAC Inc'!$B148,'Love Admin'!N$3:N$2829)</f>
        <v>0</v>
      </c>
      <c r="F148" s="38">
        <f>SUMIF('Love Admin'!$A$3:$A$2829,'HAC Inc'!$B148,'Love Admin'!O$3:O$2829)</f>
        <v>69.400000000000006</v>
      </c>
      <c r="G148" s="38">
        <f>SUMIF('Love Admin'!$A$3:$A$2829,'HAC Inc'!$B148,'Love Admin'!P$3:P$2829)</f>
        <v>0</v>
      </c>
      <c r="H148" s="38">
        <f>SUMIF('Love Admin'!$A$3:$A$2829,'HAC Inc'!$B148,'Love Admin'!Q$3:Q$2829)</f>
        <v>0</v>
      </c>
      <c r="I148" s="38">
        <f>SUMIF('Love Admin'!$A$3:$A$2829,'HAC Inc'!$B148,'Love Admin'!R$3:R$2829)</f>
        <v>0</v>
      </c>
      <c r="J148" s="38">
        <f>SUMIF('Love Admin'!$A$3:$A$2829,'HAC Inc'!$B148,'Love Admin'!S$3:S$2829)</f>
        <v>0</v>
      </c>
      <c r="K148" s="38">
        <f>SUMIF('Love Admin'!$A$3:$A$2829,'HAC Inc'!$B148,'Love Admin'!T$3:T$2829)</f>
        <v>0</v>
      </c>
      <c r="L148" s="38">
        <f>SUMIF('Love Admin'!$A$3:$A$2829,'HAC Inc'!$B148,'Love Admin'!U$3:U$2829)</f>
        <v>0</v>
      </c>
      <c r="M148" s="38">
        <f>SUMIF('Love Admin'!$A$3:$A$2829,'HAC Inc'!$B148,'Love Admin'!V$3:V$2829)</f>
        <v>0</v>
      </c>
      <c r="N148" s="38">
        <f>SUMIF('Love Admin'!$A$3:$A$2829,'HAC Inc'!$B148,'Love Admin'!W$3:W$2829)</f>
        <v>0</v>
      </c>
      <c r="O148" s="38">
        <f>SUMIF('Love Admin'!$A$3:$A$2829,'HAC Inc'!$B148,'Love Admin'!X$3:X$2829)</f>
        <v>0</v>
      </c>
      <c r="P148" s="38">
        <f>SUMIF('Love Admin'!$A$3:$A$2829,'HAC Inc'!$B148,'Love Admin'!Y$3:Y$2829)</f>
        <v>0</v>
      </c>
      <c r="Q148" s="38">
        <f>SUMIF('Love Admin'!$A$3:$A$2829,'HAC Inc'!$B148,'Love Admin'!Z$3:Z$2829)</f>
        <v>0</v>
      </c>
      <c r="R148" s="38">
        <f>SUMIF('Love Admin'!$A$3:$A$2829,'HAC Inc'!$B148,'Love Admin'!AA$3:AA$2829)</f>
        <v>0</v>
      </c>
      <c r="S148" s="38">
        <f t="shared" si="4"/>
        <v>0</v>
      </c>
      <c r="T148" s="350">
        <f t="shared" si="5"/>
        <v>69.400000000000006</v>
      </c>
      <c r="W148" s="468"/>
    </row>
    <row r="149" spans="2:24">
      <c r="B149" s="5">
        <v>45709</v>
      </c>
      <c r="C149" t="s">
        <v>1258</v>
      </c>
      <c r="D149">
        <v>12.8</v>
      </c>
      <c r="E149" s="38">
        <f>SUMIF('Love Admin'!$A$3:$A$2829,'HAC Inc'!$B149,'Love Admin'!N$3:N$2829)</f>
        <v>0</v>
      </c>
      <c r="F149" s="38">
        <f>SUMIF('Love Admin'!$A$3:$A$2829,'HAC Inc'!$B149,'Love Admin'!O$3:O$2829)</f>
        <v>0</v>
      </c>
      <c r="G149" s="38">
        <f>SUMIF('Love Admin'!$A$3:$A$2829,'HAC Inc'!$B149,'Love Admin'!P$3:P$2829)</f>
        <v>11.04</v>
      </c>
      <c r="H149" s="38">
        <f>SUMIF('Love Admin'!$A$3:$A$2829,'HAC Inc'!$B149,'Love Admin'!Q$3:Q$2829)</f>
        <v>0</v>
      </c>
      <c r="I149" s="38">
        <f>SUMIF('Love Admin'!$A$3:$A$2829,'HAC Inc'!$B149,'Love Admin'!R$3:R$2829)</f>
        <v>0</v>
      </c>
      <c r="J149" s="38">
        <f>SUMIF('Love Admin'!$A$3:$A$2829,'HAC Inc'!$B149,'Love Admin'!S$3:S$2829)</f>
        <v>0</v>
      </c>
      <c r="K149" s="38">
        <f>SUMIF('Love Admin'!$A$3:$A$2829,'HAC Inc'!$B149,'Love Admin'!T$3:T$2829)</f>
        <v>0</v>
      </c>
      <c r="L149" s="38">
        <f>SUMIF('Love Admin'!$A$3:$A$2829,'HAC Inc'!$B149,'Love Admin'!U$3:U$2829)</f>
        <v>1.76</v>
      </c>
      <c r="M149" s="38">
        <f>SUMIF('Love Admin'!$A$3:$A$2829,'HAC Inc'!$B149,'Love Admin'!V$3:V$2829)</f>
        <v>0</v>
      </c>
      <c r="N149" s="38">
        <f>SUMIF('Love Admin'!$A$3:$A$2829,'HAC Inc'!$B149,'Love Admin'!W$3:W$2829)</f>
        <v>0</v>
      </c>
      <c r="O149" s="38">
        <f>SUMIF('Love Admin'!$A$3:$A$2829,'HAC Inc'!$B149,'Love Admin'!X$3:X$2829)</f>
        <v>0</v>
      </c>
      <c r="P149" s="38">
        <f>SUMIF('Love Admin'!$A$3:$A$2829,'HAC Inc'!$B149,'Love Admin'!Y$3:Y$2829)</f>
        <v>0</v>
      </c>
      <c r="Q149" s="38">
        <f>SUMIF('Love Admin'!$A$3:$A$2829,'HAC Inc'!$B149,'Love Admin'!Z$3:Z$2829)</f>
        <v>0</v>
      </c>
      <c r="R149" s="38">
        <f>SUMIF('Love Admin'!$A$3:$A$2829,'HAC Inc'!$B149,'Love Admin'!AA$3:AA$2829)</f>
        <v>0</v>
      </c>
      <c r="S149" s="38">
        <f t="shared" si="4"/>
        <v>0</v>
      </c>
      <c r="T149" s="350">
        <f t="shared" si="5"/>
        <v>12.8</v>
      </c>
      <c r="W149" s="468"/>
    </row>
    <row r="150" spans="2:24">
      <c r="B150" s="5">
        <v>45708</v>
      </c>
      <c r="C150" t="s">
        <v>1259</v>
      </c>
      <c r="D150">
        <v>106.22</v>
      </c>
      <c r="E150" s="38">
        <f>SUMIF('Love Admin'!$A$3:$A$2829,'HAC Inc'!$B150,'Love Admin'!N$3:N$2829)</f>
        <v>25.07</v>
      </c>
      <c r="F150" s="38">
        <f>SUMIF('Love Admin'!$A$3:$A$2829,'HAC Inc'!$B150,'Love Admin'!O$3:O$2829)</f>
        <v>63.620000000000005</v>
      </c>
      <c r="G150" s="38">
        <f>SUMIF('Love Admin'!$A$3:$A$2829,'HAC Inc'!$B150,'Love Admin'!P$3:P$2829)</f>
        <v>2.76</v>
      </c>
      <c r="H150" s="38">
        <f>SUMIF('Love Admin'!$A$3:$A$2829,'HAC Inc'!$B150,'Love Admin'!Q$3:Q$2829)</f>
        <v>0</v>
      </c>
      <c r="I150" s="38">
        <f>SUMIF('Love Admin'!$A$3:$A$2829,'HAC Inc'!$B150,'Love Admin'!R$3:R$2829)</f>
        <v>0</v>
      </c>
      <c r="J150" s="38">
        <f>SUMIF('Love Admin'!$A$3:$A$2829,'HAC Inc'!$B150,'Love Admin'!S$3:S$2829)</f>
        <v>0</v>
      </c>
      <c r="K150" s="38">
        <f>SUMIF('Love Admin'!$A$3:$A$2829,'HAC Inc'!$B150,'Love Admin'!T$3:T$2829)</f>
        <v>13.01</v>
      </c>
      <c r="L150" s="38">
        <f>SUMIF('Love Admin'!$A$3:$A$2829,'HAC Inc'!$B150,'Love Admin'!U$3:U$2829)</f>
        <v>1.76</v>
      </c>
      <c r="M150" s="38">
        <f>SUMIF('Love Admin'!$A$3:$A$2829,'HAC Inc'!$B150,'Love Admin'!V$3:V$2829)</f>
        <v>0</v>
      </c>
      <c r="N150" s="38">
        <f>SUMIF('Love Admin'!$A$3:$A$2829,'HAC Inc'!$B150,'Love Admin'!W$3:W$2829)</f>
        <v>0</v>
      </c>
      <c r="O150" s="38">
        <f>SUMIF('Love Admin'!$A$3:$A$2829,'HAC Inc'!$B150,'Love Admin'!X$3:X$2829)</f>
        <v>0</v>
      </c>
      <c r="P150" s="38">
        <f>SUMIF('Love Admin'!$A$3:$A$2829,'HAC Inc'!$B150,'Love Admin'!Y$3:Y$2829)</f>
        <v>0</v>
      </c>
      <c r="Q150" s="38">
        <f>SUMIF('Love Admin'!$A$3:$A$2829,'HAC Inc'!$B150,'Love Admin'!Z$3:Z$2829)</f>
        <v>0</v>
      </c>
      <c r="R150" s="38">
        <f>SUMIF('Love Admin'!$A$3:$A$2829,'HAC Inc'!$B150,'Love Admin'!AA$3:AA$2829)</f>
        <v>0</v>
      </c>
      <c r="S150" s="38">
        <f t="shared" si="4"/>
        <v>0</v>
      </c>
      <c r="T150" s="350">
        <f t="shared" si="5"/>
        <v>106.22</v>
      </c>
      <c r="W150" s="468"/>
    </row>
    <row r="151" spans="2:24">
      <c r="B151" s="5">
        <v>45707</v>
      </c>
      <c r="C151" t="s">
        <v>1260</v>
      </c>
      <c r="D151">
        <v>116.51</v>
      </c>
      <c r="E151" s="38">
        <f>SUMIF('Love Admin'!$A$3:$A$2829,'HAC Inc'!$B151,'Love Admin'!N$3:N$2829)</f>
        <v>50.129999999999995</v>
      </c>
      <c r="F151" s="38">
        <f>SUMIF('Love Admin'!$A$3:$A$2829,'HAC Inc'!$B151,'Love Admin'!O$3:O$2829)</f>
        <v>63.620000000000005</v>
      </c>
      <c r="G151" s="38">
        <f>SUMIF('Love Admin'!$A$3:$A$2829,'HAC Inc'!$B151,'Love Admin'!P$3:P$2829)</f>
        <v>2.76</v>
      </c>
      <c r="H151" s="38">
        <f>SUMIF('Love Admin'!$A$3:$A$2829,'HAC Inc'!$B151,'Love Admin'!Q$3:Q$2829)</f>
        <v>0</v>
      </c>
      <c r="I151" s="38">
        <f>SUMIF('Love Admin'!$A$3:$A$2829,'HAC Inc'!$B151,'Love Admin'!R$3:R$2829)</f>
        <v>0</v>
      </c>
      <c r="J151" s="38">
        <f>SUMIF('Love Admin'!$A$3:$A$2829,'HAC Inc'!$B151,'Love Admin'!S$3:S$2829)</f>
        <v>0</v>
      </c>
      <c r="K151" s="38">
        <f>SUMIF('Love Admin'!$A$3:$A$2829,'HAC Inc'!$B151,'Love Admin'!T$3:T$2829)</f>
        <v>0</v>
      </c>
      <c r="L151" s="38">
        <f>SUMIF('Love Admin'!$A$3:$A$2829,'HAC Inc'!$B151,'Love Admin'!U$3:U$2829)</f>
        <v>0</v>
      </c>
      <c r="M151" s="38">
        <f>SUMIF('Love Admin'!$A$3:$A$2829,'HAC Inc'!$B151,'Love Admin'!V$3:V$2829)</f>
        <v>0</v>
      </c>
      <c r="N151" s="38">
        <f>SUMIF('Love Admin'!$A$3:$A$2829,'HAC Inc'!$B151,'Love Admin'!W$3:W$2829)</f>
        <v>0</v>
      </c>
      <c r="O151" s="38">
        <f>SUMIF('Love Admin'!$A$3:$A$2829,'HAC Inc'!$B151,'Love Admin'!X$3:X$2829)</f>
        <v>0</v>
      </c>
      <c r="P151" s="38">
        <f>SUMIF('Love Admin'!$A$3:$A$2829,'HAC Inc'!$B151,'Love Admin'!Y$3:Y$2829)</f>
        <v>0</v>
      </c>
      <c r="Q151" s="38">
        <f>SUMIF('Love Admin'!$A$3:$A$2829,'HAC Inc'!$B151,'Love Admin'!Z$3:Z$2829)</f>
        <v>0</v>
      </c>
      <c r="R151" s="38">
        <f>SUMIF('Love Admin'!$A$3:$A$2829,'HAC Inc'!$B151,'Love Admin'!AA$3:AA$2829)</f>
        <v>0</v>
      </c>
      <c r="S151" s="38">
        <f t="shared" si="4"/>
        <v>0</v>
      </c>
      <c r="T151" s="350">
        <f t="shared" si="5"/>
        <v>116.51</v>
      </c>
      <c r="W151" s="468"/>
    </row>
    <row r="152" spans="2:24">
      <c r="B152" s="5">
        <v>45706</v>
      </c>
      <c r="C152" t="s">
        <v>1261</v>
      </c>
      <c r="D152">
        <v>201.84</v>
      </c>
      <c r="E152" s="38">
        <f>SUMIF('Love Admin'!$A$3:$A$2829,'HAC Inc'!$B152,'Love Admin'!N$3:N$2829)</f>
        <v>0</v>
      </c>
      <c r="F152" s="38">
        <f>SUMIF('Love Admin'!$A$3:$A$2829,'HAC Inc'!$B152,'Love Admin'!O$3:O$2829)</f>
        <v>192.8</v>
      </c>
      <c r="G152" s="38">
        <f>SUMIF('Love Admin'!$A$3:$A$2829,'HAC Inc'!$B152,'Love Admin'!P$3:P$2829)</f>
        <v>0</v>
      </c>
      <c r="H152" s="38">
        <f>SUMIF('Love Admin'!$A$3:$A$2829,'HAC Inc'!$B152,'Love Admin'!Q$3:Q$2829)</f>
        <v>0</v>
      </c>
      <c r="I152" s="38">
        <f>SUMIF('Love Admin'!$A$3:$A$2829,'HAC Inc'!$B152,'Love Admin'!R$3:R$2829)</f>
        <v>3.76</v>
      </c>
      <c r="J152" s="38">
        <f>SUMIF('Love Admin'!$A$3:$A$2829,'HAC Inc'!$B152,'Love Admin'!S$3:S$2829)</f>
        <v>0</v>
      </c>
      <c r="K152" s="38">
        <f>SUMIF('Love Admin'!$A$3:$A$2829,'HAC Inc'!$B152,'Love Admin'!T$3:T$2829)</f>
        <v>0</v>
      </c>
      <c r="L152" s="38">
        <f>SUMIF('Love Admin'!$A$3:$A$2829,'HAC Inc'!$B152,'Love Admin'!U$3:U$2829)</f>
        <v>5.28</v>
      </c>
      <c r="M152" s="38">
        <f>SUMIF('Love Admin'!$A$3:$A$2829,'HAC Inc'!$B152,'Love Admin'!V$3:V$2829)</f>
        <v>0</v>
      </c>
      <c r="N152" s="38">
        <f>SUMIF('Love Admin'!$A$3:$A$2829,'HAC Inc'!$B152,'Love Admin'!W$3:W$2829)</f>
        <v>0</v>
      </c>
      <c r="O152" s="38">
        <f>SUMIF('Love Admin'!$A$3:$A$2829,'HAC Inc'!$B152,'Love Admin'!X$3:X$2829)</f>
        <v>0</v>
      </c>
      <c r="P152" s="38">
        <f>SUMIF('Love Admin'!$A$3:$A$2829,'HAC Inc'!$B152,'Love Admin'!Y$3:Y$2829)</f>
        <v>0</v>
      </c>
      <c r="Q152" s="38">
        <f>SUMIF('Love Admin'!$A$3:$A$2829,'HAC Inc'!$B152,'Love Admin'!Z$3:Z$2829)</f>
        <v>0</v>
      </c>
      <c r="R152" s="38">
        <f>SUMIF('Love Admin'!$A$3:$A$2829,'HAC Inc'!$B152,'Love Admin'!AA$3:AA$2829)</f>
        <v>0</v>
      </c>
      <c r="S152" s="38">
        <f t="shared" si="4"/>
        <v>0</v>
      </c>
      <c r="T152" s="350">
        <f t="shared" si="5"/>
        <v>201.84</v>
      </c>
      <c r="V152" s="350"/>
      <c r="W152" s="468"/>
    </row>
    <row r="153" spans="2:24">
      <c r="B153" s="5">
        <v>45705</v>
      </c>
      <c r="C153" t="s">
        <v>1262</v>
      </c>
      <c r="D153">
        <v>298.58</v>
      </c>
      <c r="E153" s="38">
        <f>SUMIF('Love Admin'!$A$3:$A$2829,'HAC Inc'!$B153,'Love Admin'!N$3:N$2829)</f>
        <v>100.25999999999999</v>
      </c>
      <c r="F153" s="38">
        <f>SUMIF('Love Admin'!$A$3:$A$2829,'HAC Inc'!$B153,'Love Admin'!O$3:O$2829)</f>
        <v>192.8</v>
      </c>
      <c r="G153" s="38">
        <f>SUMIF('Love Admin'!$A$3:$A$2829,'HAC Inc'!$B153,'Love Admin'!P$3:P$2829)</f>
        <v>0</v>
      </c>
      <c r="H153" s="38">
        <f>SUMIF('Love Admin'!$A$3:$A$2829,'HAC Inc'!$B153,'Love Admin'!Q$3:Q$2829)</f>
        <v>0</v>
      </c>
      <c r="I153" s="38">
        <f>SUMIF('Love Admin'!$A$3:$A$2829,'HAC Inc'!$B153,'Love Admin'!R$3:R$2829)</f>
        <v>0</v>
      </c>
      <c r="J153" s="38">
        <f>SUMIF('Love Admin'!$A$3:$A$2829,'HAC Inc'!$B153,'Love Admin'!S$3:S$2829)</f>
        <v>0</v>
      </c>
      <c r="K153" s="38">
        <f>SUMIF('Love Admin'!$A$3:$A$2829,'HAC Inc'!$B153,'Love Admin'!T$3:T$2829)</f>
        <v>0</v>
      </c>
      <c r="L153" s="38">
        <f>SUMIF('Love Admin'!$A$3:$A$2829,'HAC Inc'!$B153,'Love Admin'!U$3:U$2829)</f>
        <v>5.52</v>
      </c>
      <c r="M153" s="38">
        <f>SUMIF('Love Admin'!$A$3:$A$2829,'HAC Inc'!$B153,'Love Admin'!V$3:V$2829)</f>
        <v>0</v>
      </c>
      <c r="N153" s="38">
        <f>SUMIF('Love Admin'!$A$3:$A$2829,'HAC Inc'!$B153,'Love Admin'!W$3:W$2829)</f>
        <v>0</v>
      </c>
      <c r="O153" s="38">
        <f>SUMIF('Love Admin'!$A$3:$A$2829,'HAC Inc'!$B153,'Love Admin'!X$3:X$2829)</f>
        <v>0</v>
      </c>
      <c r="P153" s="38">
        <f>SUMIF('Love Admin'!$A$3:$A$2829,'HAC Inc'!$B153,'Love Admin'!Y$3:Y$2829)</f>
        <v>0</v>
      </c>
      <c r="Q153" s="38">
        <f>SUMIF('Love Admin'!$A$3:$A$2829,'HAC Inc'!$B153,'Love Admin'!Z$3:Z$2829)</f>
        <v>0</v>
      </c>
      <c r="R153" s="38">
        <f>SUMIF('Love Admin'!$A$3:$A$2829,'HAC Inc'!$B153,'Love Admin'!AA$3:AA$2829)</f>
        <v>0</v>
      </c>
      <c r="S153" s="38">
        <f t="shared" si="4"/>
        <v>0</v>
      </c>
      <c r="T153" s="350">
        <f t="shared" si="5"/>
        <v>298.58</v>
      </c>
      <c r="W153" s="468"/>
    </row>
    <row r="154" spans="2:24">
      <c r="B154" s="5">
        <v>45702</v>
      </c>
      <c r="C154" t="s">
        <v>1263</v>
      </c>
      <c r="D154">
        <v>287.16000000000003</v>
      </c>
      <c r="E154" s="38">
        <f>SUMIF('Love Admin'!$A$3:$A$2829,'HAC Inc'!$B154,'Love Admin'!N$3:N$2829)</f>
        <v>25.06</v>
      </c>
      <c r="F154" s="38">
        <f>SUMIF('Love Admin'!$A$3:$A$2829,'HAC Inc'!$B154,'Love Admin'!O$3:O$2829)</f>
        <v>240.04</v>
      </c>
      <c r="G154" s="38">
        <f>SUMIF('Love Admin'!$A$3:$A$2829,'HAC Inc'!$B154,'Love Admin'!P$3:P$2829)-0.02</f>
        <v>22.06</v>
      </c>
      <c r="H154" s="38">
        <f>SUMIF('Love Admin'!$A$3:$A$2829,'HAC Inc'!$B154,'Love Admin'!Q$3:Q$2829)</f>
        <v>0</v>
      </c>
      <c r="I154" s="38">
        <f>SUMIF('Love Admin'!$A$3:$A$2829,'HAC Inc'!$B154,'Love Admin'!R$3:R$2829)</f>
        <v>0</v>
      </c>
      <c r="J154" s="38">
        <f>SUMIF('Love Admin'!$A$3:$A$2829,'HAC Inc'!$B154,'Love Admin'!S$3:S$2829)</f>
        <v>0</v>
      </c>
      <c r="K154" s="38">
        <f>SUMIF('Love Admin'!$A$3:$A$2829,'HAC Inc'!$B154,'Love Admin'!T$3:T$2829)</f>
        <v>0</v>
      </c>
      <c r="L154" s="38">
        <f>SUMIF('Love Admin'!$A$3:$A$2829,'HAC Inc'!$B154,'Love Admin'!U$3:U$2829)</f>
        <v>0</v>
      </c>
      <c r="M154" s="38">
        <f>SUMIF('Love Admin'!$A$3:$A$2829,'HAC Inc'!$B154,'Love Admin'!V$3:V$2829)</f>
        <v>0</v>
      </c>
      <c r="N154" s="38">
        <f>SUMIF('Love Admin'!$A$3:$A$2829,'HAC Inc'!$B154,'Love Admin'!W$3:W$2829)</f>
        <v>0</v>
      </c>
      <c r="O154" s="38">
        <f>SUMIF('Love Admin'!$A$3:$A$2829,'HAC Inc'!$B154,'Love Admin'!X$3:X$2829)</f>
        <v>0</v>
      </c>
      <c r="P154" s="38">
        <f>SUMIF('Love Admin'!$A$3:$A$2829,'HAC Inc'!$B154,'Love Admin'!Y$3:Y$2829)</f>
        <v>0</v>
      </c>
      <c r="Q154" s="38">
        <f>SUMIF('Love Admin'!$A$3:$A$2829,'HAC Inc'!$B154,'Love Admin'!Z$3:Z$2829)</f>
        <v>0</v>
      </c>
      <c r="R154" s="38">
        <f>SUMIF('Love Admin'!$A$3:$A$2829,'HAC Inc'!$B154,'Love Admin'!AA$3:AA$2829)</f>
        <v>0</v>
      </c>
      <c r="S154" s="38">
        <f t="shared" si="4"/>
        <v>0</v>
      </c>
      <c r="T154" s="350">
        <f t="shared" si="5"/>
        <v>287.16000000000003</v>
      </c>
      <c r="W154" s="468"/>
    </row>
    <row r="155" spans="2:24">
      <c r="B155" s="5">
        <v>45701</v>
      </c>
      <c r="C155" t="s">
        <v>1264</v>
      </c>
      <c r="D155">
        <v>249.98</v>
      </c>
      <c r="E155" s="38">
        <f>SUMIF('Love Admin'!$A$3:$A$2829,'HAC Inc'!$B155,'Love Admin'!N$3:N$2829)</f>
        <v>0</v>
      </c>
      <c r="F155" s="38">
        <f>SUMIF('Love Admin'!$A$3:$A$2829,'HAC Inc'!$B155,'Love Admin'!O$3:O$2829)</f>
        <v>236.18</v>
      </c>
      <c r="G155" s="38">
        <f>SUMIF('Love Admin'!$A$3:$A$2829,'HAC Inc'!$B155,'Love Admin'!P$3:P$2829)</f>
        <v>8.2799999999999994</v>
      </c>
      <c r="H155" s="38">
        <f>SUMIF('Love Admin'!$A$3:$A$2829,'HAC Inc'!$B155,'Love Admin'!Q$3:Q$2829)</f>
        <v>0</v>
      </c>
      <c r="I155" s="38">
        <f>SUMIF('Love Admin'!$A$3:$A$2829,'HAC Inc'!$B155,'Love Admin'!R$3:R$2829)</f>
        <v>3.76</v>
      </c>
      <c r="J155" s="38">
        <f>SUMIF('Love Admin'!$A$3:$A$2829,'HAC Inc'!$B155,'Love Admin'!S$3:S$2829)</f>
        <v>0</v>
      </c>
      <c r="K155" s="38">
        <f>SUMIF('Love Admin'!$A$3:$A$2829,'HAC Inc'!$B155,'Love Admin'!T$3:T$2829)</f>
        <v>0</v>
      </c>
      <c r="L155" s="38">
        <f>SUMIF('Love Admin'!$A$3:$A$2829,'HAC Inc'!$B155,'Love Admin'!U$3:U$2829)</f>
        <v>1.76</v>
      </c>
      <c r="M155" s="38">
        <f>SUMIF('Love Admin'!$A$3:$A$2829,'HAC Inc'!$B155,'Love Admin'!V$3:V$2829)</f>
        <v>0</v>
      </c>
      <c r="N155" s="38">
        <f>SUMIF('Love Admin'!$A$3:$A$2829,'HAC Inc'!$B155,'Love Admin'!W$3:W$2829)</f>
        <v>0</v>
      </c>
      <c r="O155" s="38">
        <f>SUMIF('Love Admin'!$A$3:$A$2829,'HAC Inc'!$B155,'Love Admin'!X$3:X$2829)</f>
        <v>0</v>
      </c>
      <c r="P155" s="38">
        <f>SUMIF('Love Admin'!$A$3:$A$2829,'HAC Inc'!$B155,'Love Admin'!Y$3:Y$2829)</f>
        <v>0</v>
      </c>
      <c r="Q155" s="38">
        <f>SUMIF('Love Admin'!$A$3:$A$2829,'HAC Inc'!$B155,'Love Admin'!Z$3:Z$2829)</f>
        <v>0</v>
      </c>
      <c r="R155" s="38">
        <f>SUMIF('Love Admin'!$A$3:$A$2829,'HAC Inc'!$B155,'Love Admin'!AA$3:AA$2829)</f>
        <v>0</v>
      </c>
      <c r="S155" s="38">
        <f t="shared" si="4"/>
        <v>0</v>
      </c>
      <c r="T155" s="350">
        <f t="shared" si="5"/>
        <v>249.98</v>
      </c>
      <c r="W155" s="468"/>
    </row>
    <row r="156" spans="2:24">
      <c r="B156" s="5">
        <v>45700</v>
      </c>
      <c r="C156" t="s">
        <v>1265</v>
      </c>
      <c r="D156">
        <v>904.35</v>
      </c>
      <c r="E156" s="38">
        <f>SUMIF('Love Admin'!$A$3:$A$2829,'HAC Inc'!$B156,'Love Admin'!N$3:N$2829)</f>
        <v>0</v>
      </c>
      <c r="F156" s="38">
        <f>SUMIF('Love Admin'!$A$3:$A$2829,'HAC Inc'!$B156,'Love Admin'!O$3:O$2829)</f>
        <v>883.02</v>
      </c>
      <c r="G156" s="38">
        <f>SUMIF('Love Admin'!$A$3:$A$2829,'HAC Inc'!$B156,'Love Admin'!P$3:P$2829)</f>
        <v>0</v>
      </c>
      <c r="H156" s="38">
        <f>SUMIF('Love Admin'!$A$3:$A$2829,'HAC Inc'!$B156,'Love Admin'!Q$3:Q$2829)</f>
        <v>0</v>
      </c>
      <c r="I156" s="38">
        <f>SUMIF('Love Admin'!$A$3:$A$2829,'HAC Inc'!$B156,'Love Admin'!R$3:R$2829)</f>
        <v>7.52</v>
      </c>
      <c r="J156" s="38">
        <f>SUMIF('Love Admin'!$A$3:$A$2829,'HAC Inc'!$B156,'Love Admin'!S$3:S$2829)</f>
        <v>0</v>
      </c>
      <c r="K156" s="38">
        <f>SUMIF('Love Admin'!$A$3:$A$2829,'HAC Inc'!$B156,'Love Admin'!T$3:T$2829)</f>
        <v>12.05</v>
      </c>
      <c r="L156" s="38">
        <f>SUMIF('Love Admin'!$A$3:$A$2829,'HAC Inc'!$B156,'Love Admin'!U$3:U$2829)</f>
        <v>1.76</v>
      </c>
      <c r="M156" s="38">
        <f>SUMIF('Love Admin'!$A$3:$A$2829,'HAC Inc'!$B156,'Love Admin'!V$3:V$2829)</f>
        <v>0</v>
      </c>
      <c r="N156" s="38">
        <f>SUMIF('Love Admin'!$A$3:$A$2829,'HAC Inc'!$B156,'Love Admin'!W$3:W$2829)</f>
        <v>0</v>
      </c>
      <c r="O156" s="38">
        <f>SUMIF('Love Admin'!$A$3:$A$2829,'HAC Inc'!$B156,'Love Admin'!X$3:X$2829)</f>
        <v>0</v>
      </c>
      <c r="P156" s="38">
        <f>SUMIF('Love Admin'!$A$3:$A$2829,'HAC Inc'!$B156,'Love Admin'!Y$3:Y$2829)</f>
        <v>0</v>
      </c>
      <c r="Q156" s="38">
        <f>SUMIF('Love Admin'!$A$3:$A$2829,'HAC Inc'!$B156,'Love Admin'!Z$3:Z$2829)</f>
        <v>0</v>
      </c>
      <c r="R156" s="38">
        <f>SUMIF('Love Admin'!$A$3:$A$2829,'HAC Inc'!$B156,'Love Admin'!AA$3:AA$2829)</f>
        <v>0</v>
      </c>
      <c r="S156" s="38">
        <f t="shared" si="4"/>
        <v>0</v>
      </c>
      <c r="T156" s="350">
        <f t="shared" si="5"/>
        <v>904.35</v>
      </c>
      <c r="W156" s="468"/>
    </row>
    <row r="157" spans="2:24">
      <c r="B157" s="5">
        <v>45699</v>
      </c>
      <c r="C157" t="s">
        <v>1266</v>
      </c>
      <c r="D157">
        <v>30</v>
      </c>
      <c r="K157" s="38">
        <f>D157</f>
        <v>30</v>
      </c>
      <c r="S157" s="38">
        <f t="shared" si="4"/>
        <v>0</v>
      </c>
      <c r="T157" s="350">
        <f t="shared" si="5"/>
        <v>30</v>
      </c>
      <c r="W157" s="468"/>
    </row>
    <row r="158" spans="2:24">
      <c r="B158" s="5">
        <v>45699</v>
      </c>
      <c r="C158" t="s">
        <v>1267</v>
      </c>
      <c r="D158">
        <v>5642.53</v>
      </c>
      <c r="E158" s="38">
        <f>SUMIF('Love Admin'!$A$3:$A$2829,'HAC Inc'!$B158,'Love Admin'!N$3:N$2829)</f>
        <v>200.48</v>
      </c>
      <c r="F158" s="38">
        <f>SUMIF('Love Admin'!$A$3:$A$2829,'HAC Inc'!$B158,'Love Admin'!O$3:O$2829)</f>
        <v>5387.819999999997</v>
      </c>
      <c r="G158" s="38">
        <f>SUMIF('Love Admin'!$A$3:$A$2829,'HAC Inc'!$B158,'Love Admin'!P$3:P$2829)</f>
        <v>0</v>
      </c>
      <c r="H158" s="38">
        <f>SUMIF('Love Admin'!$A$3:$A$2829,'HAC Inc'!$B158,'Love Admin'!Q$3:Q$2829)</f>
        <v>0</v>
      </c>
      <c r="I158" s="38">
        <f>SUMIF('Love Admin'!$A$3:$A$2829,'HAC Inc'!$B158,'Love Admin'!R$3:R$2829)</f>
        <v>26.429999999999996</v>
      </c>
      <c r="J158" s="38">
        <f>SUMIF('Love Admin'!$A$3:$A$2829,'HAC Inc'!$B158,'Love Admin'!S$3:S$2829)</f>
        <v>0</v>
      </c>
      <c r="K158" s="38">
        <f>SUMIF('Love Admin'!$A$3:$A$2829,'HAC Inc'!$B158,'Love Admin'!T$3:T$2829)</f>
        <v>0</v>
      </c>
      <c r="L158" s="38">
        <f>SUMIF('Love Admin'!$A$3:$A$2829,'HAC Inc'!$B158,'Love Admin'!U$3:U$2829)+0.08</f>
        <v>18.16</v>
      </c>
      <c r="M158" s="38">
        <f>SUMIF('Love Admin'!$A$3:$A$2829,'HAC Inc'!$B158,'Love Admin'!V$3:V$2829)</f>
        <v>0</v>
      </c>
      <c r="N158" s="38">
        <f>SUMIF('Love Admin'!$A$3:$A$2829,'HAC Inc'!$B158,'Love Admin'!W$3:W$2829)</f>
        <v>0</v>
      </c>
      <c r="O158" s="38">
        <f>SUMIF('Love Admin'!$A$3:$A$2829,'HAC Inc'!$B158,'Love Admin'!X$3:X$2829)</f>
        <v>9.64</v>
      </c>
      <c r="P158" s="38">
        <f>SUMIF('Love Admin'!$A$3:$A$2829,'HAC Inc'!$B158,'Love Admin'!Y$3:Y$2829)</f>
        <v>0</v>
      </c>
      <c r="Q158" s="38">
        <f>SUMIF('Love Admin'!$A$3:$A$2829,'HAC Inc'!$B158,'Love Admin'!Z$3:Z$2829)</f>
        <v>0</v>
      </c>
      <c r="R158" s="38">
        <f>SUMIF('Love Admin'!$A$3:$A$2829,'HAC Inc'!$B158,'Love Admin'!AA$3:AA$2829)</f>
        <v>0</v>
      </c>
      <c r="S158" s="38">
        <f t="shared" si="4"/>
        <v>0</v>
      </c>
      <c r="T158" s="350">
        <f t="shared" si="5"/>
        <v>5642.53</v>
      </c>
      <c r="W158" s="468"/>
    </row>
    <row r="159" spans="2:24">
      <c r="B159" s="5">
        <v>45699</v>
      </c>
      <c r="C159" t="s">
        <v>230</v>
      </c>
      <c r="D159">
        <v>25.99</v>
      </c>
      <c r="N159" s="38">
        <f>D159</f>
        <v>25.99</v>
      </c>
      <c r="S159" s="38">
        <f t="shared" si="4"/>
        <v>0</v>
      </c>
      <c r="T159" s="350">
        <f t="shared" si="5"/>
        <v>25.99</v>
      </c>
      <c r="V159" s="350"/>
      <c r="W159" s="468"/>
    </row>
    <row r="160" spans="2:24">
      <c r="B160" s="5">
        <v>45698</v>
      </c>
      <c r="C160" t="s">
        <v>1268</v>
      </c>
      <c r="D160">
        <v>3.76</v>
      </c>
      <c r="E160" s="38">
        <f>SUMIF('Love Admin'!$A$3:$A$2829,'HAC Inc'!$B160,'Love Admin'!N$3:N$2829)</f>
        <v>0</v>
      </c>
      <c r="F160" s="38">
        <f>SUMIF('Love Admin'!$A$3:$A$2829,'HAC Inc'!$B160,'Love Admin'!O$3:O$2829)</f>
        <v>0</v>
      </c>
      <c r="G160" s="38">
        <f>SUMIF('Love Admin'!$A$3:$A$2829,'HAC Inc'!$B160,'Love Admin'!P$3:P$2829)</f>
        <v>0</v>
      </c>
      <c r="H160" s="38">
        <f>SUMIF('Love Admin'!$A$3:$A$2829,'HAC Inc'!$B160,'Love Admin'!Q$3:Q$2829)</f>
        <v>0</v>
      </c>
      <c r="I160" s="38">
        <f>SUMIF('Love Admin'!$A$3:$A$2829,'HAC Inc'!$B160,'Love Admin'!R$3:R$2829)</f>
        <v>3.76</v>
      </c>
      <c r="J160" s="38">
        <f>SUMIF('Love Admin'!$A$3:$A$2829,'HAC Inc'!$B160,'Love Admin'!S$3:S$2829)</f>
        <v>0</v>
      </c>
      <c r="K160" s="38">
        <f>SUMIF('Love Admin'!$A$3:$A$2829,'HAC Inc'!$B160,'Love Admin'!T$3:T$2829)</f>
        <v>0</v>
      </c>
      <c r="L160" s="38">
        <f>SUMIF('Love Admin'!$A$3:$A$2829,'HAC Inc'!$B160,'Love Admin'!U$3:U$2829)</f>
        <v>0</v>
      </c>
      <c r="M160" s="38">
        <f>SUMIF('Love Admin'!$A$3:$A$2829,'HAC Inc'!$B160,'Love Admin'!V$3:V$2829)</f>
        <v>0</v>
      </c>
      <c r="N160" s="38">
        <f>SUMIF('Love Admin'!$A$3:$A$2829,'HAC Inc'!$B160,'Love Admin'!W$3:W$2829)</f>
        <v>0</v>
      </c>
      <c r="O160" s="38">
        <f>SUMIF('Love Admin'!$A$3:$A$2829,'HAC Inc'!$B160,'Love Admin'!X$3:X$2829)</f>
        <v>0</v>
      </c>
      <c r="P160" s="38">
        <f>SUMIF('Love Admin'!$A$3:$A$2829,'HAC Inc'!$B160,'Love Admin'!Y$3:Y$2829)</f>
        <v>0</v>
      </c>
      <c r="Q160" s="38">
        <f>SUMIF('Love Admin'!$A$3:$A$2829,'HAC Inc'!$B160,'Love Admin'!Z$3:Z$2829)</f>
        <v>0</v>
      </c>
      <c r="R160" s="38">
        <f>SUMIF('Love Admin'!$A$3:$A$2829,'HAC Inc'!$B160,'Love Admin'!AA$3:AA$2829)</f>
        <v>0</v>
      </c>
      <c r="S160" s="38">
        <f t="shared" si="4"/>
        <v>0</v>
      </c>
      <c r="T160" s="350">
        <f t="shared" si="5"/>
        <v>3.76</v>
      </c>
      <c r="W160" s="468"/>
    </row>
    <row r="161" spans="2:23">
      <c r="B161" s="5">
        <v>45695</v>
      </c>
      <c r="C161" t="s">
        <v>1269</v>
      </c>
      <c r="D161">
        <v>68.459999999999994</v>
      </c>
      <c r="E161" s="38">
        <f>SUMIF('Love Admin'!$A$3:$A$2829,'HAC Inc'!$B161,'Love Admin'!N$3:N$2829)</f>
        <v>25.06</v>
      </c>
      <c r="F161" s="38">
        <f>SUMIF('Love Admin'!$A$3:$A$2829,'HAC Inc'!$B161,'Love Admin'!O$3:O$2829)</f>
        <v>0</v>
      </c>
      <c r="G161" s="38">
        <f>SUMIF('Love Admin'!$A$3:$A$2829,'HAC Inc'!$B161,'Love Admin'!P$3:P$2829)</f>
        <v>35.879999999999988</v>
      </c>
      <c r="H161" s="38">
        <f>SUMIF('Love Admin'!$A$3:$A$2829,'HAC Inc'!$B161,'Love Admin'!Q$3:Q$2829)</f>
        <v>0</v>
      </c>
      <c r="I161" s="38">
        <f>SUMIF('Love Admin'!$A$3:$A$2829,'HAC Inc'!$B161,'Love Admin'!R$3:R$2829)</f>
        <v>7.52</v>
      </c>
      <c r="J161" s="38">
        <f>SUMIF('Love Admin'!$A$3:$A$2829,'HAC Inc'!$B161,'Love Admin'!S$3:S$2829)</f>
        <v>0</v>
      </c>
      <c r="K161" s="38">
        <f>SUMIF('Love Admin'!$A$3:$A$2829,'HAC Inc'!$B161,'Love Admin'!T$3:T$2829)</f>
        <v>0</v>
      </c>
      <c r="L161" s="38">
        <f>SUMIF('Love Admin'!$A$3:$A$2829,'HAC Inc'!$B161,'Love Admin'!U$3:U$2829)</f>
        <v>0</v>
      </c>
      <c r="M161" s="38">
        <f>SUMIF('Love Admin'!$A$3:$A$2829,'HAC Inc'!$B161,'Love Admin'!V$3:V$2829)</f>
        <v>0</v>
      </c>
      <c r="N161" s="38">
        <f>SUMIF('Love Admin'!$A$3:$A$2829,'HAC Inc'!$B161,'Love Admin'!W$3:W$2829)</f>
        <v>0</v>
      </c>
      <c r="O161" s="38">
        <f>SUMIF('Love Admin'!$A$3:$A$2829,'HAC Inc'!$B161,'Love Admin'!X$3:X$2829)</f>
        <v>0</v>
      </c>
      <c r="P161" s="38">
        <f>SUMIF('Love Admin'!$A$3:$A$2829,'HAC Inc'!$B161,'Love Admin'!Y$3:Y$2829)</f>
        <v>0</v>
      </c>
      <c r="Q161" s="38">
        <f>SUMIF('Love Admin'!$A$3:$A$2829,'HAC Inc'!$B161,'Love Admin'!Z$3:Z$2829)</f>
        <v>0</v>
      </c>
      <c r="R161" s="38">
        <f>SUMIF('Love Admin'!$A$3:$A$2829,'HAC Inc'!$B161,'Love Admin'!AA$3:AA$2829)</f>
        <v>0</v>
      </c>
      <c r="S161" s="38">
        <f t="shared" si="4"/>
        <v>0</v>
      </c>
      <c r="T161" s="350">
        <f t="shared" si="5"/>
        <v>68.459999999999994</v>
      </c>
      <c r="W161" s="468"/>
    </row>
    <row r="162" spans="2:23">
      <c r="B162" s="5">
        <v>45694</v>
      </c>
      <c r="C162" t="s">
        <v>1270</v>
      </c>
      <c r="D162">
        <v>17.8</v>
      </c>
      <c r="E162" s="38">
        <f>SUMIF('Love Admin'!$A$3:$A$2829,'HAC Inc'!$B162,'Love Admin'!N$3:N$2829)</f>
        <v>0</v>
      </c>
      <c r="F162" s="38">
        <f>SUMIF('Love Admin'!$A$3:$A$2829,'HAC Inc'!$B162,'Love Admin'!O$3:O$2829)</f>
        <v>0</v>
      </c>
      <c r="G162" s="38">
        <f>SUMIF('Love Admin'!$A$3:$A$2829,'HAC Inc'!$B162,'Love Admin'!P$3:P$2829)</f>
        <v>2.76</v>
      </c>
      <c r="H162" s="38">
        <f>SUMIF('Love Admin'!$A$3:$A$2829,'HAC Inc'!$B162,'Love Admin'!Q$3:Q$2829)</f>
        <v>0</v>
      </c>
      <c r="I162" s="38">
        <f>SUMIF('Love Admin'!$A$3:$A$2829,'HAC Inc'!$B162,'Love Admin'!R$3:R$2829)</f>
        <v>11.28</v>
      </c>
      <c r="J162" s="38">
        <f>SUMIF('Love Admin'!$A$3:$A$2829,'HAC Inc'!$B162,'Love Admin'!S$3:S$2829)</f>
        <v>0</v>
      </c>
      <c r="K162" s="38">
        <f>SUMIF('Love Admin'!$A$3:$A$2829,'HAC Inc'!$B162,'Love Admin'!T$3:T$2829)</f>
        <v>0</v>
      </c>
      <c r="L162" s="38">
        <f>SUMIF('Love Admin'!$A$3:$A$2829,'HAC Inc'!$B162,'Love Admin'!U$3:U$2829)</f>
        <v>3.76</v>
      </c>
      <c r="M162" s="38">
        <f>SUMIF('Love Admin'!$A$3:$A$2829,'HAC Inc'!$B162,'Love Admin'!V$3:V$2829)</f>
        <v>0</v>
      </c>
      <c r="N162" s="38">
        <f>SUMIF('Love Admin'!$A$3:$A$2829,'HAC Inc'!$B162,'Love Admin'!W$3:W$2829)</f>
        <v>0</v>
      </c>
      <c r="O162" s="38">
        <f>SUMIF('Love Admin'!$A$3:$A$2829,'HAC Inc'!$B162,'Love Admin'!X$3:X$2829)</f>
        <v>0</v>
      </c>
      <c r="P162" s="38">
        <f>SUMIF('Love Admin'!$A$3:$A$2829,'HAC Inc'!$B162,'Love Admin'!Y$3:Y$2829)</f>
        <v>0</v>
      </c>
      <c r="Q162" s="38">
        <f>SUMIF('Love Admin'!$A$3:$A$2829,'HAC Inc'!$B162,'Love Admin'!Z$3:Z$2829)</f>
        <v>0</v>
      </c>
      <c r="R162" s="38">
        <f>SUMIF('Love Admin'!$A$3:$A$2829,'HAC Inc'!$B162,'Love Admin'!AA$3:AA$2829)</f>
        <v>0</v>
      </c>
      <c r="S162" s="38">
        <f t="shared" si="4"/>
        <v>0</v>
      </c>
      <c r="T162" s="350">
        <f t="shared" si="5"/>
        <v>17.8</v>
      </c>
      <c r="W162" s="468"/>
    </row>
    <row r="163" spans="2:23">
      <c r="B163" s="5">
        <v>45693</v>
      </c>
      <c r="C163" t="s">
        <v>1271</v>
      </c>
      <c r="D163">
        <v>39.479999999999997</v>
      </c>
      <c r="E163" s="38">
        <f>SUMIF('Love Admin'!$A$3:$A$2829,'HAC Inc'!$B163,'Love Admin'!N$3:N$2829)</f>
        <v>0</v>
      </c>
      <c r="F163" s="38">
        <f>SUMIF('Love Admin'!$A$3:$A$2829,'HAC Inc'!$B163,'Love Admin'!O$3:O$2829)</f>
        <v>0</v>
      </c>
      <c r="G163" s="38">
        <f>SUMIF('Love Admin'!$A$3:$A$2829,'HAC Inc'!$B163,'Love Admin'!P$3:P$2829)</f>
        <v>0</v>
      </c>
      <c r="H163" s="38">
        <f>SUMIF('Love Admin'!$A$3:$A$2829,'HAC Inc'!$B163,'Love Admin'!Q$3:Q$2829)</f>
        <v>0</v>
      </c>
      <c r="I163" s="38">
        <f>SUMIF('Love Admin'!$A$3:$A$2829,'HAC Inc'!$B163,'Love Admin'!R$3:R$2829)</f>
        <v>22.559999999999995</v>
      </c>
      <c r="J163" s="38">
        <f>SUMIF('Love Admin'!$A$3:$A$2829,'HAC Inc'!$B163,'Love Admin'!S$3:S$2829)</f>
        <v>0</v>
      </c>
      <c r="K163" s="38">
        <f>SUMIF('Love Admin'!$A$3:$A$2829,'HAC Inc'!$B163,'Love Admin'!T$3:T$2829)</f>
        <v>0</v>
      </c>
      <c r="L163" s="38">
        <f>SUMIF('Love Admin'!$A$3:$A$2829,'HAC Inc'!$B163,'Love Admin'!U$3:U$2829)</f>
        <v>16.920000000000002</v>
      </c>
      <c r="M163" s="38">
        <f>SUMIF('Love Admin'!$A$3:$A$2829,'HAC Inc'!$B163,'Love Admin'!V$3:V$2829)</f>
        <v>0</v>
      </c>
      <c r="N163" s="38">
        <f>SUMIF('Love Admin'!$A$3:$A$2829,'HAC Inc'!$B163,'Love Admin'!W$3:W$2829)</f>
        <v>0</v>
      </c>
      <c r="O163" s="38">
        <f>SUMIF('Love Admin'!$A$3:$A$2829,'HAC Inc'!$B163,'Love Admin'!X$3:X$2829)</f>
        <v>0</v>
      </c>
      <c r="P163" s="38">
        <f>SUMIF('Love Admin'!$A$3:$A$2829,'HAC Inc'!$B163,'Love Admin'!Y$3:Y$2829)</f>
        <v>0</v>
      </c>
      <c r="Q163" s="38">
        <f>SUMIF('Love Admin'!$A$3:$A$2829,'HAC Inc'!$B163,'Love Admin'!Z$3:Z$2829)</f>
        <v>0</v>
      </c>
      <c r="R163" s="38">
        <f>SUMIF('Love Admin'!$A$3:$A$2829,'HAC Inc'!$B163,'Love Admin'!AA$3:AA$2829)</f>
        <v>0</v>
      </c>
      <c r="S163" s="38">
        <f t="shared" si="4"/>
        <v>0</v>
      </c>
      <c r="T163" s="350">
        <f t="shared" si="5"/>
        <v>39.479999999999997</v>
      </c>
      <c r="W163" s="468"/>
    </row>
    <row r="164" spans="2:23">
      <c r="B164" s="5">
        <v>45692</v>
      </c>
      <c r="C164" t="s">
        <v>1272</v>
      </c>
      <c r="D164">
        <v>17.57</v>
      </c>
      <c r="E164" s="38">
        <f>SUMIF('Love Admin'!$A$3:$A$2829,'HAC Inc'!$B164,'Love Admin'!N$3:N$2829)</f>
        <v>0</v>
      </c>
      <c r="F164" s="38">
        <f>SUMIF('Love Admin'!$A$3:$A$2829,'HAC Inc'!$B164,'Love Admin'!O$3:O$2829)</f>
        <v>0</v>
      </c>
      <c r="G164" s="38">
        <f>SUMIF('Love Admin'!$A$3:$A$2829,'HAC Inc'!$B164,'Love Admin'!P$3:P$2829)</f>
        <v>0</v>
      </c>
      <c r="H164" s="38">
        <f>SUMIF('Love Admin'!$A$3:$A$2829,'HAC Inc'!$B164,'Love Admin'!Q$3:Q$2829)</f>
        <v>0</v>
      </c>
      <c r="I164" s="38">
        <f>SUMIF('Love Admin'!$A$3:$A$2829,'HAC Inc'!$B164,'Love Admin'!R$3:R$2829)</f>
        <v>3.76</v>
      </c>
      <c r="J164" s="38">
        <f>SUMIF('Love Admin'!$A$3:$A$2829,'HAC Inc'!$B164,'Love Admin'!S$3:S$2829)</f>
        <v>0</v>
      </c>
      <c r="K164" s="38">
        <f>SUMIF('Love Admin'!$A$3:$A$2829,'HAC Inc'!$B164,'Love Admin'!T$3:T$2829)</f>
        <v>12.05</v>
      </c>
      <c r="L164" s="38">
        <f>SUMIF('Love Admin'!$A$3:$A$2829,'HAC Inc'!$B164,'Love Admin'!U$3:U$2829)</f>
        <v>1.76</v>
      </c>
      <c r="M164" s="38">
        <f>SUMIF('Love Admin'!$A$3:$A$2829,'HAC Inc'!$B164,'Love Admin'!V$3:V$2829)</f>
        <v>0</v>
      </c>
      <c r="N164" s="38">
        <f>SUMIF('Love Admin'!$A$3:$A$2829,'HAC Inc'!$B164,'Love Admin'!W$3:W$2829)</f>
        <v>0</v>
      </c>
      <c r="O164" s="38">
        <f>SUMIF('Love Admin'!$A$3:$A$2829,'HAC Inc'!$B164,'Love Admin'!X$3:X$2829)</f>
        <v>0</v>
      </c>
      <c r="P164" s="38">
        <f>SUMIF('Love Admin'!$A$3:$A$2829,'HAC Inc'!$B164,'Love Admin'!Y$3:Y$2829)</f>
        <v>0</v>
      </c>
      <c r="Q164" s="38">
        <f>SUMIF('Love Admin'!$A$3:$A$2829,'HAC Inc'!$B164,'Love Admin'!Z$3:Z$2829)</f>
        <v>0</v>
      </c>
      <c r="R164" s="38">
        <f>SUMIF('Love Admin'!$A$3:$A$2829,'HAC Inc'!$B164,'Love Admin'!AA$3:AA$2829)</f>
        <v>0</v>
      </c>
      <c r="S164" s="38">
        <f t="shared" si="4"/>
        <v>0</v>
      </c>
      <c r="T164" s="350">
        <f t="shared" si="5"/>
        <v>17.57</v>
      </c>
      <c r="W164" s="468"/>
    </row>
    <row r="165" spans="2:23">
      <c r="B165" s="5">
        <v>45691</v>
      </c>
      <c r="C165" t="s">
        <v>1273</v>
      </c>
      <c r="D165">
        <v>109.64</v>
      </c>
      <c r="E165" s="38">
        <f>SUMIF('Love Admin'!$A$3:$A$2829,'HAC Inc'!$B165,'Love Admin'!N$3:N$2829)</f>
        <v>0</v>
      </c>
      <c r="F165" s="38">
        <f>SUMIF('Love Admin'!$A$3:$A$2829,'HAC Inc'!$B165,'Love Admin'!O$3:O$2829)</f>
        <v>104.12</v>
      </c>
      <c r="G165" s="38">
        <f>SUMIF('Love Admin'!$A$3:$A$2829,'HAC Inc'!$B165,'Love Admin'!P$3:P$2829)</f>
        <v>0</v>
      </c>
      <c r="H165" s="38">
        <f>SUMIF('Love Admin'!$A$3:$A$2829,'HAC Inc'!$B165,'Love Admin'!Q$3:Q$2829)</f>
        <v>0</v>
      </c>
      <c r="I165" s="38">
        <f>SUMIF('Love Admin'!$A$3:$A$2829,'HAC Inc'!$B165,'Love Admin'!R$3:R$2829)</f>
        <v>0</v>
      </c>
      <c r="J165" s="38">
        <f>SUMIF('Love Admin'!$A$3:$A$2829,'HAC Inc'!$B165,'Love Admin'!S$3:S$2829)</f>
        <v>0</v>
      </c>
      <c r="K165" s="38">
        <f>SUMIF('Love Admin'!$A$3:$A$2829,'HAC Inc'!$B165,'Love Admin'!T$3:T$2829)</f>
        <v>0</v>
      </c>
      <c r="L165" s="38">
        <f>SUMIF('Love Admin'!$A$3:$A$2829,'HAC Inc'!$B165,'Love Admin'!U$3:U$2829)</f>
        <v>5.52</v>
      </c>
      <c r="M165" s="38">
        <f>SUMIF('Love Admin'!$A$3:$A$2829,'HAC Inc'!$B165,'Love Admin'!V$3:V$2829)</f>
        <v>0</v>
      </c>
      <c r="N165" s="38">
        <f>SUMIF('Love Admin'!$A$3:$A$2829,'HAC Inc'!$B165,'Love Admin'!W$3:W$2829)</f>
        <v>0</v>
      </c>
      <c r="O165" s="38">
        <f>SUMIF('Love Admin'!$A$3:$A$2829,'HAC Inc'!$B165,'Love Admin'!X$3:X$2829)</f>
        <v>0</v>
      </c>
      <c r="P165" s="38">
        <f>SUMIF('Love Admin'!$A$3:$A$2829,'HAC Inc'!$B165,'Love Admin'!Y$3:Y$2829)</f>
        <v>0</v>
      </c>
      <c r="Q165" s="38">
        <f>SUMIF('Love Admin'!$A$3:$A$2829,'HAC Inc'!$B165,'Love Admin'!Z$3:Z$2829)</f>
        <v>0</v>
      </c>
      <c r="R165" s="38">
        <f>SUMIF('Love Admin'!$A$3:$A$2829,'HAC Inc'!$B165,'Love Admin'!AA$3:AA$2829)</f>
        <v>0</v>
      </c>
      <c r="S165" s="38">
        <f t="shared" si="4"/>
        <v>0</v>
      </c>
      <c r="T165" s="350">
        <f t="shared" si="5"/>
        <v>109.64</v>
      </c>
      <c r="W165" s="468"/>
    </row>
    <row r="166" spans="2:23">
      <c r="B166" s="5">
        <v>45688</v>
      </c>
      <c r="C166" t="s">
        <v>1274</v>
      </c>
      <c r="D166">
        <v>45.42</v>
      </c>
      <c r="E166" s="38">
        <f>SUMIF('Love Admin'!$A$3:$A$2829,'HAC Inc'!$B166,'Love Admin'!N$3:N$2829)</f>
        <v>0</v>
      </c>
      <c r="F166" s="38">
        <f>SUMIF('Love Admin'!$A$3:$A$2829,'HAC Inc'!$B166,'Love Admin'!O$3:O$2829)</f>
        <v>0</v>
      </c>
      <c r="G166" s="38">
        <f>SUMIF('Love Admin'!$A$3:$A$2829,'HAC Inc'!$B166,'Love Admin'!P$3:P$2829)</f>
        <v>19.5</v>
      </c>
      <c r="H166" s="38">
        <f>SUMIF('Love Admin'!$A$3:$A$2829,'HAC Inc'!$B166,'Love Admin'!Q$3:Q$2829)</f>
        <v>0</v>
      </c>
      <c r="I166" s="38">
        <f>SUMIF('Love Admin'!$A$3:$A$2829,'HAC Inc'!$B166,'Love Admin'!R$3:R$2829)</f>
        <v>0</v>
      </c>
      <c r="J166" s="38">
        <f>SUMIF('Love Admin'!$A$3:$A$2829,'HAC Inc'!$B166,'Love Admin'!S$3:S$2829)</f>
        <v>0</v>
      </c>
      <c r="K166" s="38">
        <f>SUMIF('Love Admin'!$A$3:$A$2829,'HAC Inc'!$B166,'Love Admin'!T$3:T$2829)</f>
        <v>0</v>
      </c>
      <c r="L166" s="38">
        <f>SUMIF('Love Admin'!$A$3:$A$2829,'HAC Inc'!$B166,'Love Admin'!U$3:U$2829)+0.06</f>
        <v>1.82</v>
      </c>
      <c r="M166" s="38">
        <f>SUMIF('Love Admin'!$A$3:$A$2829,'HAC Inc'!$B166,'Love Admin'!V$3:V$2829)</f>
        <v>0</v>
      </c>
      <c r="N166" s="38">
        <f>SUMIF('Love Admin'!$A$3:$A$2829,'HAC Inc'!$B166,'Love Admin'!W$3:W$2829)</f>
        <v>0</v>
      </c>
      <c r="O166" s="38">
        <f>SUMIF('Love Admin'!$A$3:$A$2829,'HAC Inc'!$B166,'Love Admin'!X$3:X$2829)</f>
        <v>24.1</v>
      </c>
      <c r="P166" s="38">
        <f>SUMIF('Love Admin'!$A$3:$A$2829,'HAC Inc'!$B166,'Love Admin'!Y$3:Y$2829)</f>
        <v>0</v>
      </c>
      <c r="Q166" s="38">
        <f>SUMIF('Love Admin'!$A$3:$A$2829,'HAC Inc'!$B166,'Love Admin'!Z$3:Z$2829)</f>
        <v>0</v>
      </c>
      <c r="R166" s="38">
        <f>SUMIF('Love Admin'!$A$3:$A$2829,'HAC Inc'!$B166,'Love Admin'!AA$3:AA$2829)</f>
        <v>0</v>
      </c>
      <c r="S166" s="38">
        <f t="shared" si="4"/>
        <v>0</v>
      </c>
      <c r="T166" s="350">
        <f t="shared" si="5"/>
        <v>45.42</v>
      </c>
      <c r="W166" s="468"/>
    </row>
    <row r="167" spans="2:23">
      <c r="B167" s="5">
        <v>45687</v>
      </c>
      <c r="C167" t="s">
        <v>1275</v>
      </c>
      <c r="D167">
        <v>10.28</v>
      </c>
      <c r="E167" s="38">
        <f>SUMIF('Love Admin'!$A$3:$A$2829,'HAC Inc'!$B167,'Love Admin'!N$3:N$2829)</f>
        <v>0</v>
      </c>
      <c r="F167" s="38">
        <f>SUMIF('Love Admin'!$A$3:$A$2829,'HAC Inc'!$B167,'Love Admin'!O$3:O$2829)</f>
        <v>0</v>
      </c>
      <c r="G167" s="38">
        <f>SUMIF('Love Admin'!$A$3:$A$2829,'HAC Inc'!$B167,'Love Admin'!P$3:P$2829)</f>
        <v>8.4599999999999991</v>
      </c>
      <c r="H167" s="38">
        <f>SUMIF('Love Admin'!$A$3:$A$2829,'HAC Inc'!$B167,'Love Admin'!Q$3:Q$2829)</f>
        <v>0</v>
      </c>
      <c r="I167" s="38">
        <f>SUMIF('Love Admin'!$A$3:$A$2829,'HAC Inc'!$B167,'Love Admin'!R$3:R$2829)</f>
        <v>0</v>
      </c>
      <c r="J167" s="38">
        <f>SUMIF('Love Admin'!$A$3:$A$2829,'HAC Inc'!$B167,'Love Admin'!S$3:S$2829)</f>
        <v>0</v>
      </c>
      <c r="K167" s="38">
        <f>SUMIF('Love Admin'!$A$3:$A$2829,'HAC Inc'!$B167,'Love Admin'!T$3:T$2829)</f>
        <v>0</v>
      </c>
      <c r="L167" s="38">
        <f>SUMIF('Love Admin'!$A$3:$A$2829,'HAC Inc'!$B167,'Love Admin'!U$3:U$2829)+0.06</f>
        <v>1.82</v>
      </c>
      <c r="M167" s="38">
        <f>SUMIF('Love Admin'!$A$3:$A$2829,'HAC Inc'!$B167,'Love Admin'!V$3:V$2829)</f>
        <v>0</v>
      </c>
      <c r="N167" s="38">
        <f>SUMIF('Love Admin'!$A$3:$A$2829,'HAC Inc'!$B167,'Love Admin'!W$3:W$2829)</f>
        <v>0</v>
      </c>
      <c r="O167" s="38">
        <f>SUMIF('Love Admin'!$A$3:$A$2829,'HAC Inc'!$B167,'Love Admin'!X$3:X$2829)</f>
        <v>0</v>
      </c>
      <c r="P167" s="38">
        <f>SUMIF('Love Admin'!$A$3:$A$2829,'HAC Inc'!$B167,'Love Admin'!Y$3:Y$2829)</f>
        <v>0</v>
      </c>
      <c r="Q167" s="38">
        <f>SUMIF('Love Admin'!$A$3:$A$2829,'HAC Inc'!$B167,'Love Admin'!Z$3:Z$2829)</f>
        <v>0</v>
      </c>
      <c r="R167" s="38">
        <f>SUMIF('Love Admin'!$A$3:$A$2829,'HAC Inc'!$B167,'Love Admin'!AA$3:AA$2829)</f>
        <v>0</v>
      </c>
      <c r="S167" s="38">
        <f t="shared" si="4"/>
        <v>0</v>
      </c>
      <c r="T167" s="350">
        <f t="shared" si="5"/>
        <v>10.28</v>
      </c>
      <c r="W167" s="468"/>
    </row>
    <row r="168" spans="2:23">
      <c r="B168" s="5">
        <v>45686</v>
      </c>
      <c r="C168" t="s">
        <v>1276</v>
      </c>
      <c r="D168">
        <v>1.76</v>
      </c>
      <c r="E168" s="38">
        <f>SUMIF('Love Admin'!$A$3:$A$2829,'HAC Inc'!$B168,'Love Admin'!N$3:N$2829)</f>
        <v>0</v>
      </c>
      <c r="F168" s="38">
        <f>SUMIF('Love Admin'!$A$3:$A$2829,'HAC Inc'!$B168,'Love Admin'!O$3:O$2829)</f>
        <v>0</v>
      </c>
      <c r="G168" s="38">
        <f>SUMIF('Love Admin'!$A$3:$A$2829,'HAC Inc'!$B168,'Love Admin'!P$3:P$2829)</f>
        <v>0</v>
      </c>
      <c r="H168" s="38">
        <f>SUMIF('Love Admin'!$A$3:$A$2829,'HAC Inc'!$B168,'Love Admin'!Q$3:Q$2829)</f>
        <v>0</v>
      </c>
      <c r="I168" s="38">
        <f>SUMIF('Love Admin'!$A$3:$A$2829,'HAC Inc'!$B168,'Love Admin'!R$3:R$2829)</f>
        <v>0</v>
      </c>
      <c r="J168" s="38">
        <f>SUMIF('Love Admin'!$A$3:$A$2829,'HAC Inc'!$B168,'Love Admin'!S$3:S$2829)</f>
        <v>0</v>
      </c>
      <c r="K168" s="38">
        <f>SUMIF('Love Admin'!$A$3:$A$2829,'HAC Inc'!$B168,'Love Admin'!T$3:T$2829)</f>
        <v>0</v>
      </c>
      <c r="L168" s="38">
        <f>SUMIF('Love Admin'!$A$3:$A$2829,'HAC Inc'!$B168,'Love Admin'!U$3:U$2829)</f>
        <v>1.76</v>
      </c>
      <c r="M168" s="38">
        <f>SUMIF('Love Admin'!$A$3:$A$2829,'HAC Inc'!$B168,'Love Admin'!V$3:V$2829)</f>
        <v>0</v>
      </c>
      <c r="N168" s="38">
        <f>SUMIF('Love Admin'!$A$3:$A$2829,'HAC Inc'!$B168,'Love Admin'!W$3:W$2829)</f>
        <v>0</v>
      </c>
      <c r="O168" s="38">
        <f>SUMIF('Love Admin'!$A$3:$A$2829,'HAC Inc'!$B168,'Love Admin'!X$3:X$2829)</f>
        <v>0</v>
      </c>
      <c r="P168" s="38">
        <f>SUMIF('Love Admin'!$A$3:$A$2829,'HAC Inc'!$B168,'Love Admin'!Y$3:Y$2829)</f>
        <v>0</v>
      </c>
      <c r="Q168" s="38">
        <f>SUMIF('Love Admin'!$A$3:$A$2829,'HAC Inc'!$B168,'Love Admin'!Z$3:Z$2829)</f>
        <v>0</v>
      </c>
      <c r="R168" s="38">
        <f>SUMIF('Love Admin'!$A$3:$A$2829,'HAC Inc'!$B168,'Love Admin'!AA$3:AA$2829)</f>
        <v>0</v>
      </c>
      <c r="S168" s="38">
        <f t="shared" si="4"/>
        <v>0</v>
      </c>
      <c r="T168" s="350">
        <f t="shared" si="5"/>
        <v>1.76</v>
      </c>
      <c r="W168" s="468"/>
    </row>
    <row r="169" spans="2:23">
      <c r="B169" s="5">
        <v>45685</v>
      </c>
      <c r="C169" t="s">
        <v>1277</v>
      </c>
      <c r="D169">
        <v>8.8000000000000007</v>
      </c>
      <c r="E169" s="38">
        <f>SUMIF('Love Admin'!$A$3:$A$2829,'HAC Inc'!$B169,'Love Admin'!N$3:N$2829)</f>
        <v>0</v>
      </c>
      <c r="F169" s="38">
        <f>SUMIF('Love Admin'!$A$3:$A$2829,'HAC Inc'!$B169,'Love Admin'!O$3:O$2829)</f>
        <v>0</v>
      </c>
      <c r="G169" s="38">
        <f>SUMIF('Love Admin'!$A$3:$A$2829,'HAC Inc'!$B169,'Love Admin'!P$3:P$2829)</f>
        <v>0</v>
      </c>
      <c r="H169" s="38">
        <f>SUMIF('Love Admin'!$A$3:$A$2829,'HAC Inc'!$B169,'Love Admin'!Q$3:Q$2829)</f>
        <v>0</v>
      </c>
      <c r="I169" s="38">
        <f>SUMIF('Love Admin'!$A$3:$A$2829,'HAC Inc'!$B169,'Love Admin'!R$3:R$2829)</f>
        <v>0</v>
      </c>
      <c r="J169" s="38">
        <f>SUMIF('Love Admin'!$A$3:$A$2829,'HAC Inc'!$B169,'Love Admin'!S$3:S$2829)</f>
        <v>0</v>
      </c>
      <c r="K169" s="38">
        <f>SUMIF('Love Admin'!$A$3:$A$2829,'HAC Inc'!$B169,'Love Admin'!T$3:T$2829)</f>
        <v>0</v>
      </c>
      <c r="L169" s="38">
        <f>SUMIF('Love Admin'!$A$3:$A$2829,'HAC Inc'!$B169,'Love Admin'!U$3:U$2829)</f>
        <v>8.8000000000000007</v>
      </c>
      <c r="M169" s="38">
        <f>SUMIF('Love Admin'!$A$3:$A$2829,'HAC Inc'!$B169,'Love Admin'!V$3:V$2829)</f>
        <v>0</v>
      </c>
      <c r="N169" s="38">
        <f>SUMIF('Love Admin'!$A$3:$A$2829,'HAC Inc'!$B169,'Love Admin'!W$3:W$2829)</f>
        <v>0</v>
      </c>
      <c r="O169" s="38">
        <f>SUMIF('Love Admin'!$A$3:$A$2829,'HAC Inc'!$B169,'Love Admin'!X$3:X$2829)</f>
        <v>0</v>
      </c>
      <c r="P169" s="38">
        <f>SUMIF('Love Admin'!$A$3:$A$2829,'HAC Inc'!$B169,'Love Admin'!Y$3:Y$2829)</f>
        <v>0</v>
      </c>
      <c r="Q169" s="38">
        <f>SUMIF('Love Admin'!$A$3:$A$2829,'HAC Inc'!$B169,'Love Admin'!Z$3:Z$2829)</f>
        <v>0</v>
      </c>
      <c r="R169" s="38">
        <f>SUMIF('Love Admin'!$A$3:$A$2829,'HAC Inc'!$B169,'Love Admin'!AA$3:AA$2829)</f>
        <v>0</v>
      </c>
      <c r="S169" s="38">
        <f t="shared" si="4"/>
        <v>0</v>
      </c>
      <c r="T169" s="350">
        <f t="shared" si="5"/>
        <v>8.8000000000000007</v>
      </c>
      <c r="W169" s="468"/>
    </row>
    <row r="170" spans="2:23">
      <c r="B170" s="5">
        <v>45684</v>
      </c>
      <c r="C170" t="s">
        <v>1278</v>
      </c>
      <c r="D170">
        <v>1.76</v>
      </c>
      <c r="E170" s="38">
        <f>SUMIF('Love Admin'!$A$3:$A$2829,'HAC Inc'!$B170,'Love Admin'!N$3:N$2829)</f>
        <v>0</v>
      </c>
      <c r="F170" s="38">
        <f>SUMIF('Love Admin'!$A$3:$A$2829,'HAC Inc'!$B170,'Love Admin'!O$3:O$2829)</f>
        <v>0</v>
      </c>
      <c r="G170" s="38">
        <f>SUMIF('Love Admin'!$A$3:$A$2829,'HAC Inc'!$B170,'Love Admin'!P$3:P$2829)</f>
        <v>0</v>
      </c>
      <c r="H170" s="38">
        <f>SUMIF('Love Admin'!$A$3:$A$2829,'HAC Inc'!$B170,'Love Admin'!Q$3:Q$2829)</f>
        <v>0</v>
      </c>
      <c r="I170" s="38">
        <f>SUMIF('Love Admin'!$A$3:$A$2829,'HAC Inc'!$B170,'Love Admin'!R$3:R$2829)</f>
        <v>0</v>
      </c>
      <c r="J170" s="38">
        <f>SUMIF('Love Admin'!$A$3:$A$2829,'HAC Inc'!$B170,'Love Admin'!S$3:S$2829)</f>
        <v>0</v>
      </c>
      <c r="K170" s="38">
        <f>SUMIF('Love Admin'!$A$3:$A$2829,'HAC Inc'!$B170,'Love Admin'!T$3:T$2829)</f>
        <v>0</v>
      </c>
      <c r="L170" s="38">
        <f>SUMIF('Love Admin'!$A$3:$A$2829,'HAC Inc'!$B170,'Love Admin'!U$3:U$2829)</f>
        <v>1.76</v>
      </c>
      <c r="M170" s="38">
        <f>SUMIF('Love Admin'!$A$3:$A$2829,'HAC Inc'!$B170,'Love Admin'!V$3:V$2829)</f>
        <v>0</v>
      </c>
      <c r="N170" s="38">
        <f>SUMIF('Love Admin'!$A$3:$A$2829,'HAC Inc'!$B170,'Love Admin'!W$3:W$2829)</f>
        <v>0</v>
      </c>
      <c r="O170" s="38">
        <f>SUMIF('Love Admin'!$A$3:$A$2829,'HAC Inc'!$B170,'Love Admin'!X$3:X$2829)</f>
        <v>0</v>
      </c>
      <c r="P170" s="38">
        <f>SUMIF('Love Admin'!$A$3:$A$2829,'HAC Inc'!$B170,'Love Admin'!Y$3:Y$2829)</f>
        <v>0</v>
      </c>
      <c r="Q170" s="38">
        <f>SUMIF('Love Admin'!$A$3:$A$2829,'HAC Inc'!$B170,'Love Admin'!Z$3:Z$2829)</f>
        <v>0</v>
      </c>
      <c r="R170" s="38">
        <f>SUMIF('Love Admin'!$A$3:$A$2829,'HAC Inc'!$B170,'Love Admin'!AA$3:AA$2829)</f>
        <v>0</v>
      </c>
      <c r="S170" s="38">
        <f t="shared" si="4"/>
        <v>0</v>
      </c>
      <c r="T170" s="350">
        <f t="shared" si="5"/>
        <v>1.76</v>
      </c>
      <c r="W170" s="468"/>
    </row>
    <row r="171" spans="2:23">
      <c r="B171" s="5">
        <v>45681</v>
      </c>
      <c r="C171" t="s">
        <v>1279</v>
      </c>
      <c r="D171">
        <v>100</v>
      </c>
      <c r="G171" s="38">
        <f>D171</f>
        <v>100</v>
      </c>
      <c r="S171" s="38">
        <f t="shared" si="4"/>
        <v>0</v>
      </c>
      <c r="T171" s="350">
        <f t="shared" si="5"/>
        <v>100</v>
      </c>
      <c r="W171" s="468"/>
    </row>
    <row r="172" spans="2:23">
      <c r="B172" s="5">
        <v>45681</v>
      </c>
      <c r="C172" t="s">
        <v>1280</v>
      </c>
      <c r="D172">
        <v>177.78</v>
      </c>
      <c r="E172" s="38">
        <f>SUMIF('Love Admin'!$A$3:$A$2829,'HAC Inc'!$B172,'Love Admin'!N$3:N$2829)</f>
        <v>0</v>
      </c>
      <c r="F172" s="38">
        <f>SUMIF('Love Admin'!$A$3:$A$2829,'HAC Inc'!$B172,'Love Admin'!O$3:O$2829)</f>
        <v>167.74</v>
      </c>
      <c r="G172" s="38">
        <f>SUMIF('Love Admin'!$A$3:$A$2829,'HAC Inc'!$B172,'Love Admin'!P$3:P$2829)</f>
        <v>8.2799999999999994</v>
      </c>
      <c r="H172" s="38">
        <f>SUMIF('Love Admin'!$A$3:$A$2829,'HAC Inc'!$B172,'Love Admin'!Q$3:Q$2829)</f>
        <v>0</v>
      </c>
      <c r="I172" s="38">
        <f>SUMIF('Love Admin'!$A$3:$A$2829,'HAC Inc'!$B172,'Love Admin'!R$3:R$2829)</f>
        <v>0</v>
      </c>
      <c r="J172" s="38">
        <f>SUMIF('Love Admin'!$A$3:$A$2829,'HAC Inc'!$B172,'Love Admin'!S$3:S$2829)</f>
        <v>0</v>
      </c>
      <c r="K172" s="38">
        <f>SUMIF('Love Admin'!$A$3:$A$2829,'HAC Inc'!$B172,'Love Admin'!T$3:T$2829)</f>
        <v>0</v>
      </c>
      <c r="L172" s="38">
        <f>SUMIF('Love Admin'!$A$3:$A$2829,'HAC Inc'!$B172,'Love Admin'!U$3:U$2829)</f>
        <v>1.76</v>
      </c>
      <c r="M172" s="38">
        <f>SUMIF('Love Admin'!$A$3:$A$2829,'HAC Inc'!$B172,'Love Admin'!V$3:V$2829)</f>
        <v>0</v>
      </c>
      <c r="N172" s="38">
        <f>SUMIF('Love Admin'!$A$3:$A$2829,'HAC Inc'!$B172,'Love Admin'!W$3:W$2829)</f>
        <v>0</v>
      </c>
      <c r="O172" s="38">
        <f>SUMIF('Love Admin'!$A$3:$A$2829,'HAC Inc'!$B172,'Love Admin'!X$3:X$2829)</f>
        <v>0</v>
      </c>
      <c r="P172" s="38">
        <f>SUMIF('Love Admin'!$A$3:$A$2829,'HAC Inc'!$B172,'Love Admin'!Y$3:Y$2829)</f>
        <v>0</v>
      </c>
      <c r="Q172" s="38">
        <f>SUMIF('Love Admin'!$A$3:$A$2829,'HAC Inc'!$B172,'Love Admin'!Z$3:Z$2829)</f>
        <v>0</v>
      </c>
      <c r="R172" s="38">
        <f>SUMIF('Love Admin'!$A$3:$A$2829,'HAC Inc'!$B172,'Love Admin'!AA$3:AA$2829)</f>
        <v>0</v>
      </c>
      <c r="S172" s="38">
        <f t="shared" si="4"/>
        <v>0</v>
      </c>
      <c r="T172" s="350">
        <f t="shared" si="5"/>
        <v>177.78</v>
      </c>
      <c r="W172" s="468"/>
    </row>
    <row r="173" spans="2:23">
      <c r="B173" s="5">
        <v>45680</v>
      </c>
      <c r="C173" t="s">
        <v>1281</v>
      </c>
      <c r="D173">
        <v>11.04</v>
      </c>
      <c r="E173" s="38">
        <f>SUMIF('Love Admin'!$A$3:$A$2829,'HAC Inc'!$B173,'Love Admin'!N$3:N$2829)</f>
        <v>0</v>
      </c>
      <c r="F173" s="38">
        <f>SUMIF('Love Admin'!$A$3:$A$2829,'HAC Inc'!$B173,'Love Admin'!O$3:O$2829)</f>
        <v>0</v>
      </c>
      <c r="G173" s="38">
        <f>SUMIF('Love Admin'!$A$3:$A$2829,'HAC Inc'!$B173,'Love Admin'!P$3:P$2829)</f>
        <v>11.04</v>
      </c>
      <c r="H173" s="38">
        <f>SUMIF('Love Admin'!$A$3:$A$2829,'HAC Inc'!$B173,'Love Admin'!Q$3:Q$2829)</f>
        <v>0</v>
      </c>
      <c r="I173" s="38">
        <f>SUMIF('Love Admin'!$A$3:$A$2829,'HAC Inc'!$B173,'Love Admin'!R$3:R$2829)</f>
        <v>0</v>
      </c>
      <c r="J173" s="38">
        <f>SUMIF('Love Admin'!$A$3:$A$2829,'HAC Inc'!$B173,'Love Admin'!S$3:S$2829)</f>
        <v>0</v>
      </c>
      <c r="K173" s="38">
        <f>SUMIF('Love Admin'!$A$3:$A$2829,'HAC Inc'!$B173,'Love Admin'!T$3:T$2829)</f>
        <v>0</v>
      </c>
      <c r="L173" s="38">
        <f>SUMIF('Love Admin'!$A$3:$A$2829,'HAC Inc'!$B173,'Love Admin'!U$3:U$2829)</f>
        <v>0</v>
      </c>
      <c r="M173" s="38">
        <f>SUMIF('Love Admin'!$A$3:$A$2829,'HAC Inc'!$B173,'Love Admin'!V$3:V$2829)</f>
        <v>0</v>
      </c>
      <c r="N173" s="38">
        <f>SUMIF('Love Admin'!$A$3:$A$2829,'HAC Inc'!$B173,'Love Admin'!W$3:W$2829)</f>
        <v>0</v>
      </c>
      <c r="O173" s="38">
        <f>SUMIF('Love Admin'!$A$3:$A$2829,'HAC Inc'!$B173,'Love Admin'!X$3:X$2829)</f>
        <v>0</v>
      </c>
      <c r="P173" s="38">
        <f>SUMIF('Love Admin'!$A$3:$A$2829,'HAC Inc'!$B173,'Love Admin'!Y$3:Y$2829)</f>
        <v>0</v>
      </c>
      <c r="Q173" s="38">
        <f>SUMIF('Love Admin'!$A$3:$A$2829,'HAC Inc'!$B173,'Love Admin'!Z$3:Z$2829)</f>
        <v>0</v>
      </c>
      <c r="R173" s="38">
        <f>SUMIF('Love Admin'!$A$3:$A$2829,'HAC Inc'!$B173,'Love Admin'!AA$3:AA$2829)</f>
        <v>0</v>
      </c>
      <c r="S173" s="38">
        <f t="shared" si="4"/>
        <v>0</v>
      </c>
      <c r="T173" s="350">
        <f t="shared" si="5"/>
        <v>11.04</v>
      </c>
      <c r="W173" s="468"/>
    </row>
    <row r="174" spans="2:23">
      <c r="B174" s="5">
        <v>45679</v>
      </c>
      <c r="C174" t="s">
        <v>1282</v>
      </c>
      <c r="D174">
        <v>69.89</v>
      </c>
      <c r="E174" s="38">
        <f>SUMIF('Love Admin'!$A$3:$A$2829,'HAC Inc'!$B174,'Love Admin'!N$3:N$2829)</f>
        <v>0</v>
      </c>
      <c r="F174" s="38">
        <f>SUMIF('Love Admin'!$A$3:$A$2829,'HAC Inc'!$B174,'Love Admin'!O$3:O$2829)</f>
        <v>57.84</v>
      </c>
      <c r="G174" s="38">
        <f>SUMIF('Love Admin'!$A$3:$A$2829,'HAC Inc'!$B174,'Love Admin'!P$3:P$2829)</f>
        <v>0</v>
      </c>
      <c r="H174" s="38">
        <f>SUMIF('Love Admin'!$A$3:$A$2829,'HAC Inc'!$B174,'Love Admin'!Q$3:Q$2829)</f>
        <v>0</v>
      </c>
      <c r="I174" s="38">
        <f>SUMIF('Love Admin'!$A$3:$A$2829,'HAC Inc'!$B174,'Love Admin'!R$3:R$2829)</f>
        <v>0</v>
      </c>
      <c r="J174" s="38">
        <f>SUMIF('Love Admin'!$A$3:$A$2829,'HAC Inc'!$B174,'Love Admin'!S$3:S$2829)</f>
        <v>0</v>
      </c>
      <c r="K174" s="38">
        <f>SUMIF('Love Admin'!$A$3:$A$2829,'HAC Inc'!$B174,'Love Admin'!T$3:T$2829)</f>
        <v>12.05</v>
      </c>
      <c r="L174" s="38">
        <f>SUMIF('Love Admin'!$A$3:$A$2829,'HAC Inc'!$B174,'Love Admin'!U$3:U$2829)</f>
        <v>0</v>
      </c>
      <c r="M174" s="38">
        <f>SUMIF('Love Admin'!$A$3:$A$2829,'HAC Inc'!$B174,'Love Admin'!V$3:V$2829)</f>
        <v>0</v>
      </c>
      <c r="N174" s="38">
        <f>SUMIF('Love Admin'!$A$3:$A$2829,'HAC Inc'!$B174,'Love Admin'!W$3:W$2829)</f>
        <v>0</v>
      </c>
      <c r="O174" s="38">
        <f>SUMIF('Love Admin'!$A$3:$A$2829,'HAC Inc'!$B174,'Love Admin'!X$3:X$2829)</f>
        <v>0</v>
      </c>
      <c r="P174" s="38">
        <f>SUMIF('Love Admin'!$A$3:$A$2829,'HAC Inc'!$B174,'Love Admin'!Y$3:Y$2829)</f>
        <v>0</v>
      </c>
      <c r="Q174" s="38">
        <f>SUMIF('Love Admin'!$A$3:$A$2829,'HAC Inc'!$B174,'Love Admin'!Z$3:Z$2829)</f>
        <v>0</v>
      </c>
      <c r="R174" s="38">
        <f>SUMIF('Love Admin'!$A$3:$A$2829,'HAC Inc'!$B174,'Love Admin'!AA$3:AA$2829)</f>
        <v>0</v>
      </c>
      <c r="S174" s="38">
        <f t="shared" si="4"/>
        <v>0</v>
      </c>
      <c r="T174" s="350">
        <f t="shared" si="5"/>
        <v>69.89</v>
      </c>
      <c r="V174" s="350"/>
      <c r="W174" s="468"/>
    </row>
    <row r="175" spans="2:23">
      <c r="B175" s="5">
        <v>45678</v>
      </c>
      <c r="C175" t="s">
        <v>1283</v>
      </c>
      <c r="D175">
        <v>119.2</v>
      </c>
      <c r="E175" s="38">
        <f>SUMIF('Love Admin'!$A$3:$A$2829,'HAC Inc'!$B175,'Love Admin'!N$3:N$2829)</f>
        <v>0</v>
      </c>
      <c r="F175" s="38">
        <f>SUMIF('Love Admin'!$A$3:$A$2829,'HAC Inc'!$B175,'Love Admin'!O$3:O$2829)</f>
        <v>115.68</v>
      </c>
      <c r="G175" s="38">
        <f>SUMIF('Love Admin'!$A$3:$A$2829,'HAC Inc'!$B175,'Love Admin'!P$3:P$2829)</f>
        <v>0</v>
      </c>
      <c r="H175" s="38">
        <f>SUMIF('Love Admin'!$A$3:$A$2829,'HAC Inc'!$B175,'Love Admin'!Q$3:Q$2829)</f>
        <v>0</v>
      </c>
      <c r="I175" s="38">
        <f>SUMIF('Love Admin'!$A$3:$A$2829,'HAC Inc'!$B175,'Love Admin'!R$3:R$2829)</f>
        <v>0</v>
      </c>
      <c r="J175" s="38">
        <f>SUMIF('Love Admin'!$A$3:$A$2829,'HAC Inc'!$B175,'Love Admin'!S$3:S$2829)</f>
        <v>0</v>
      </c>
      <c r="K175" s="38">
        <f>SUMIF('Love Admin'!$A$3:$A$2829,'HAC Inc'!$B175,'Love Admin'!T$3:T$2829)</f>
        <v>0</v>
      </c>
      <c r="L175" s="38">
        <f>SUMIF('Love Admin'!$A$3:$A$2829,'HAC Inc'!$B175,'Love Admin'!U$3:U$2829)</f>
        <v>3.52</v>
      </c>
      <c r="M175" s="38">
        <f>SUMIF('Love Admin'!$A$3:$A$2829,'HAC Inc'!$B175,'Love Admin'!V$3:V$2829)</f>
        <v>0</v>
      </c>
      <c r="N175" s="38">
        <f>SUMIF('Love Admin'!$A$3:$A$2829,'HAC Inc'!$B175,'Love Admin'!W$3:W$2829)</f>
        <v>0</v>
      </c>
      <c r="O175" s="38">
        <f>SUMIF('Love Admin'!$A$3:$A$2829,'HAC Inc'!$B175,'Love Admin'!X$3:X$2829)</f>
        <v>0</v>
      </c>
      <c r="P175" s="38">
        <f>SUMIF('Love Admin'!$A$3:$A$2829,'HAC Inc'!$B175,'Love Admin'!Y$3:Y$2829)</f>
        <v>0</v>
      </c>
      <c r="Q175" s="38">
        <f>SUMIF('Love Admin'!$A$3:$A$2829,'HAC Inc'!$B175,'Love Admin'!Z$3:Z$2829)</f>
        <v>0</v>
      </c>
      <c r="R175" s="38">
        <f>SUMIF('Love Admin'!$A$3:$A$2829,'HAC Inc'!$B175,'Love Admin'!AA$3:AA$2829)</f>
        <v>0</v>
      </c>
      <c r="S175" s="38">
        <f t="shared" si="4"/>
        <v>0</v>
      </c>
      <c r="T175" s="350">
        <f t="shared" si="5"/>
        <v>119.2</v>
      </c>
      <c r="W175" s="468"/>
    </row>
    <row r="176" spans="2:23">
      <c r="B176" s="5">
        <v>45677</v>
      </c>
      <c r="C176" t="s">
        <v>1284</v>
      </c>
      <c r="D176">
        <v>51.88</v>
      </c>
      <c r="E176" s="38">
        <f>SUMIF('Love Admin'!$A$3:$A$2829,'HAC Inc'!$B176,'Love Admin'!N$3:N$2829)</f>
        <v>50.12</v>
      </c>
      <c r="F176" s="38">
        <f>SUMIF('Love Admin'!$A$3:$A$2829,'HAC Inc'!$B176,'Love Admin'!O$3:O$2829)</f>
        <v>0</v>
      </c>
      <c r="G176" s="38">
        <f>SUMIF('Love Admin'!$A$3:$A$2829,'HAC Inc'!$B176,'Love Admin'!P$3:P$2829)</f>
        <v>0</v>
      </c>
      <c r="H176" s="38">
        <f>SUMIF('Love Admin'!$A$3:$A$2829,'HAC Inc'!$B176,'Love Admin'!Q$3:Q$2829)</f>
        <v>0</v>
      </c>
      <c r="I176" s="38">
        <f>SUMIF('Love Admin'!$A$3:$A$2829,'HAC Inc'!$B176,'Love Admin'!R$3:R$2829)</f>
        <v>0</v>
      </c>
      <c r="J176" s="38">
        <f>SUMIF('Love Admin'!$A$3:$A$2829,'HAC Inc'!$B176,'Love Admin'!S$3:S$2829)</f>
        <v>0</v>
      </c>
      <c r="K176" s="38">
        <f>SUMIF('Love Admin'!$A$3:$A$2829,'HAC Inc'!$B176,'Love Admin'!T$3:T$2829)</f>
        <v>0</v>
      </c>
      <c r="L176" s="38">
        <f>SUMIF('Love Admin'!$A$3:$A$2829,'HAC Inc'!$B176,'Love Admin'!U$3:U$2829)</f>
        <v>1.76</v>
      </c>
      <c r="M176" s="38">
        <f>SUMIF('Love Admin'!$A$3:$A$2829,'HAC Inc'!$B176,'Love Admin'!V$3:V$2829)</f>
        <v>0</v>
      </c>
      <c r="N176" s="38">
        <f>SUMIF('Love Admin'!$A$3:$A$2829,'HAC Inc'!$B176,'Love Admin'!W$3:W$2829)</f>
        <v>0</v>
      </c>
      <c r="O176" s="38">
        <f>SUMIF('Love Admin'!$A$3:$A$2829,'HAC Inc'!$B176,'Love Admin'!X$3:X$2829)</f>
        <v>0</v>
      </c>
      <c r="P176" s="38">
        <f>SUMIF('Love Admin'!$A$3:$A$2829,'HAC Inc'!$B176,'Love Admin'!Y$3:Y$2829)</f>
        <v>0</v>
      </c>
      <c r="Q176" s="38">
        <f>SUMIF('Love Admin'!$A$3:$A$2829,'HAC Inc'!$B176,'Love Admin'!Z$3:Z$2829)</f>
        <v>0</v>
      </c>
      <c r="R176" s="38">
        <f>SUMIF('Love Admin'!$A$3:$A$2829,'HAC Inc'!$B176,'Love Admin'!AA$3:AA$2829)</f>
        <v>0</v>
      </c>
      <c r="S176" s="38">
        <f t="shared" si="4"/>
        <v>0</v>
      </c>
      <c r="T176" s="350">
        <f t="shared" si="5"/>
        <v>51.88</v>
      </c>
      <c r="W176" s="468"/>
    </row>
    <row r="177" spans="2:23">
      <c r="B177" s="5">
        <v>45674</v>
      </c>
      <c r="C177" t="s">
        <v>1285</v>
      </c>
      <c r="D177">
        <v>1.76</v>
      </c>
      <c r="E177" s="38">
        <f>SUMIF('Love Admin'!$A$3:$A$2829,'HAC Inc'!$B177,'Love Admin'!N$3:N$2829)</f>
        <v>0</v>
      </c>
      <c r="F177" s="38">
        <f>SUMIF('Love Admin'!$A$3:$A$2829,'HAC Inc'!$B177,'Love Admin'!O$3:O$2829)</f>
        <v>0</v>
      </c>
      <c r="G177" s="38">
        <f>SUMIF('Love Admin'!$A$3:$A$2829,'HAC Inc'!$B177,'Love Admin'!P$3:P$2829)</f>
        <v>0</v>
      </c>
      <c r="H177" s="38">
        <f>SUMIF('Love Admin'!$A$3:$A$2829,'HAC Inc'!$B177,'Love Admin'!Q$3:Q$2829)</f>
        <v>0</v>
      </c>
      <c r="I177" s="38">
        <f>SUMIF('Love Admin'!$A$3:$A$2829,'HAC Inc'!$B177,'Love Admin'!R$3:R$2829)</f>
        <v>0</v>
      </c>
      <c r="J177" s="38">
        <f>SUMIF('Love Admin'!$A$3:$A$2829,'HAC Inc'!$B177,'Love Admin'!S$3:S$2829)</f>
        <v>0</v>
      </c>
      <c r="K177" s="38">
        <f>SUMIF('Love Admin'!$A$3:$A$2829,'HAC Inc'!$B177,'Love Admin'!T$3:T$2829)</f>
        <v>0</v>
      </c>
      <c r="L177" s="38">
        <f>SUMIF('Love Admin'!$A$3:$A$2829,'HAC Inc'!$B177,'Love Admin'!U$3:U$2829)</f>
        <v>1.76</v>
      </c>
      <c r="M177" s="38">
        <f>SUMIF('Love Admin'!$A$3:$A$2829,'HAC Inc'!$B177,'Love Admin'!V$3:V$2829)</f>
        <v>0</v>
      </c>
      <c r="N177" s="38">
        <f>SUMIF('Love Admin'!$A$3:$A$2829,'HAC Inc'!$B177,'Love Admin'!W$3:W$2829)</f>
        <v>0</v>
      </c>
      <c r="O177" s="38">
        <f>SUMIF('Love Admin'!$A$3:$A$2829,'HAC Inc'!$B177,'Love Admin'!X$3:X$2829)</f>
        <v>0</v>
      </c>
      <c r="P177" s="38">
        <f>SUMIF('Love Admin'!$A$3:$A$2829,'HAC Inc'!$B177,'Love Admin'!Y$3:Y$2829)</f>
        <v>0</v>
      </c>
      <c r="Q177" s="38">
        <f>SUMIF('Love Admin'!$A$3:$A$2829,'HAC Inc'!$B177,'Love Admin'!Z$3:Z$2829)</f>
        <v>0</v>
      </c>
      <c r="R177" s="38">
        <f>SUMIF('Love Admin'!$A$3:$A$2829,'HAC Inc'!$B177,'Love Admin'!AA$3:AA$2829)</f>
        <v>0</v>
      </c>
      <c r="S177" s="38">
        <f t="shared" si="4"/>
        <v>0</v>
      </c>
      <c r="T177" s="350">
        <f t="shared" si="5"/>
        <v>1.76</v>
      </c>
      <c r="W177" s="468"/>
    </row>
    <row r="178" spans="2:23">
      <c r="B178" s="5">
        <v>45673</v>
      </c>
      <c r="C178" t="s">
        <v>71</v>
      </c>
      <c r="D178">
        <v>1300</v>
      </c>
      <c r="T178" s="350"/>
      <c r="V178" s="350">
        <f t="shared" ref="V178:V179" si="6">D178</f>
        <v>1300</v>
      </c>
      <c r="W178" s="468"/>
    </row>
    <row r="179" spans="2:23">
      <c r="B179" s="5">
        <v>45673</v>
      </c>
      <c r="C179" t="s">
        <v>71</v>
      </c>
      <c r="D179">
        <v>2000</v>
      </c>
      <c r="T179" s="350"/>
      <c r="V179" s="350">
        <f t="shared" si="6"/>
        <v>2000</v>
      </c>
      <c r="W179" s="468"/>
    </row>
    <row r="180" spans="2:23">
      <c r="B180" s="5">
        <v>45673</v>
      </c>
      <c r="C180" t="s">
        <v>1286</v>
      </c>
      <c r="D180">
        <v>13.81</v>
      </c>
      <c r="E180" s="38">
        <f>SUMIF('Love Admin'!$A$3:$A$2829,'HAC Inc'!$B180,'Love Admin'!N$3:N$2829)</f>
        <v>0</v>
      </c>
      <c r="F180" s="38">
        <f>SUMIF('Love Admin'!$A$3:$A$2829,'HAC Inc'!$B180,'Love Admin'!O$3:O$2829)</f>
        <v>0</v>
      </c>
      <c r="G180" s="38">
        <f>SUMIF('Love Admin'!$A$3:$A$2829,'HAC Inc'!$B180,'Love Admin'!P$3:P$2829)</f>
        <v>0</v>
      </c>
      <c r="H180" s="38">
        <f>SUMIF('Love Admin'!$A$3:$A$2829,'HAC Inc'!$B180,'Love Admin'!Q$3:Q$2829)</f>
        <v>0</v>
      </c>
      <c r="I180" s="38">
        <f>SUMIF('Love Admin'!$A$3:$A$2829,'HAC Inc'!$B180,'Love Admin'!R$3:R$2829)</f>
        <v>0</v>
      </c>
      <c r="J180" s="38">
        <f>SUMIF('Love Admin'!$A$3:$A$2829,'HAC Inc'!$B180,'Love Admin'!S$3:S$2829)</f>
        <v>0</v>
      </c>
      <c r="K180" s="38">
        <f>SUMIF('Love Admin'!$A$3:$A$2829,'HAC Inc'!$B180,'Love Admin'!T$3:T$2829)</f>
        <v>12.05</v>
      </c>
      <c r="L180" s="38">
        <f>SUMIF('Love Admin'!$A$3:$A$2829,'HAC Inc'!$B180,'Love Admin'!U$3:U$2829)</f>
        <v>1.76</v>
      </c>
      <c r="M180" s="38">
        <f>SUMIF('Love Admin'!$A$3:$A$2829,'HAC Inc'!$B180,'Love Admin'!V$3:V$2829)</f>
        <v>0</v>
      </c>
      <c r="N180" s="38">
        <f>SUMIF('Love Admin'!$A$3:$A$2829,'HAC Inc'!$B180,'Love Admin'!W$3:W$2829)</f>
        <v>0</v>
      </c>
      <c r="O180" s="38">
        <f>SUMIF('Love Admin'!$A$3:$A$2829,'HAC Inc'!$B180,'Love Admin'!X$3:X$2829)</f>
        <v>0</v>
      </c>
      <c r="P180" s="38">
        <f>SUMIF('Love Admin'!$A$3:$A$2829,'HAC Inc'!$B180,'Love Admin'!Y$3:Y$2829)</f>
        <v>0</v>
      </c>
      <c r="Q180" s="38">
        <f>SUMIF('Love Admin'!$A$3:$A$2829,'HAC Inc'!$B180,'Love Admin'!Z$3:Z$2829)</f>
        <v>0</v>
      </c>
      <c r="R180" s="38">
        <f>SUMIF('Love Admin'!$A$3:$A$2829,'HAC Inc'!$B180,'Love Admin'!AA$3:AA$2829)</f>
        <v>0</v>
      </c>
      <c r="S180" s="38">
        <f t="shared" si="4"/>
        <v>0</v>
      </c>
      <c r="T180" s="350">
        <f t="shared" si="5"/>
        <v>13.81</v>
      </c>
      <c r="W180" s="468"/>
    </row>
    <row r="181" spans="2:23">
      <c r="B181" s="5">
        <v>45672</v>
      </c>
      <c r="C181" t="s">
        <v>1287</v>
      </c>
      <c r="D181">
        <v>22.39</v>
      </c>
      <c r="E181" s="38">
        <f>SUMIF('Love Admin'!$A$3:$A$2829,'HAC Inc'!$B181,'Love Admin'!N$3:N$2829)</f>
        <v>0</v>
      </c>
      <c r="F181" s="38">
        <f>SUMIF('Love Admin'!$A$3:$A$2829,'HAC Inc'!$B181,'Love Admin'!O$3:O$2829)</f>
        <v>0</v>
      </c>
      <c r="G181" s="38">
        <f>SUMIF('Love Admin'!$A$3:$A$2829,'HAC Inc'!$B181,'Love Admin'!P$3:P$2829)</f>
        <v>0</v>
      </c>
      <c r="H181" s="38">
        <f>SUMIF('Love Admin'!$A$3:$A$2829,'HAC Inc'!$B181,'Love Admin'!Q$3:Q$2829)</f>
        <v>0</v>
      </c>
      <c r="I181" s="38">
        <f>SUMIF('Love Admin'!$A$3:$A$2829,'HAC Inc'!$B181,'Love Admin'!R$3:R$2829)</f>
        <v>0</v>
      </c>
      <c r="J181" s="38">
        <f>SUMIF('Love Admin'!$A$3:$A$2829,'HAC Inc'!$B181,'Love Admin'!S$3:S$2829)</f>
        <v>0</v>
      </c>
      <c r="K181" s="38">
        <f>SUMIF('Love Admin'!$A$3:$A$2829,'HAC Inc'!$B181,'Love Admin'!T$3:T$2829)</f>
        <v>16.87</v>
      </c>
      <c r="L181" s="38">
        <f>SUMIF('Love Admin'!$A$3:$A$2829,'HAC Inc'!$B181,'Love Admin'!U$3:U$2829)</f>
        <v>5.52</v>
      </c>
      <c r="M181" s="38">
        <f>SUMIF('Love Admin'!$A$3:$A$2829,'HAC Inc'!$B181,'Love Admin'!V$3:V$2829)</f>
        <v>0</v>
      </c>
      <c r="N181" s="38">
        <f>SUMIF('Love Admin'!$A$3:$A$2829,'HAC Inc'!$B181,'Love Admin'!W$3:W$2829)</f>
        <v>0</v>
      </c>
      <c r="O181" s="38">
        <f>SUMIF('Love Admin'!$A$3:$A$2829,'HAC Inc'!$B181,'Love Admin'!X$3:X$2829)</f>
        <v>0</v>
      </c>
      <c r="P181" s="38">
        <f>SUMIF('Love Admin'!$A$3:$A$2829,'HAC Inc'!$B181,'Love Admin'!Y$3:Y$2829)</f>
        <v>0</v>
      </c>
      <c r="Q181" s="38">
        <f>SUMIF('Love Admin'!$A$3:$A$2829,'HAC Inc'!$B181,'Love Admin'!Z$3:Z$2829)</f>
        <v>0</v>
      </c>
      <c r="R181" s="38">
        <f>SUMIF('Love Admin'!$A$3:$A$2829,'HAC Inc'!$B181,'Love Admin'!AA$3:AA$2829)</f>
        <v>0</v>
      </c>
      <c r="S181" s="38">
        <f t="shared" si="4"/>
        <v>0</v>
      </c>
      <c r="T181" s="350">
        <f t="shared" si="5"/>
        <v>22.39</v>
      </c>
      <c r="W181" s="468"/>
    </row>
    <row r="182" spans="2:23">
      <c r="B182" s="5">
        <v>45671</v>
      </c>
      <c r="C182" t="s">
        <v>1288</v>
      </c>
      <c r="D182">
        <v>41.32</v>
      </c>
      <c r="O182" s="38">
        <f>D182</f>
        <v>41.32</v>
      </c>
      <c r="S182" s="38">
        <f t="shared" si="4"/>
        <v>0</v>
      </c>
      <c r="T182" s="350">
        <f t="shared" si="5"/>
        <v>41.32</v>
      </c>
      <c r="W182" s="468"/>
    </row>
    <row r="183" spans="2:23">
      <c r="B183" s="5">
        <v>45671</v>
      </c>
      <c r="C183" t="s">
        <v>1289</v>
      </c>
      <c r="D183">
        <v>62.32</v>
      </c>
      <c r="E183" s="38">
        <f>SUMIF('Love Admin'!$A$3:$A$2829,'HAC Inc'!$B183,'Love Admin'!N$3:N$2829)</f>
        <v>25.06</v>
      </c>
      <c r="F183" s="38">
        <f>SUMIF('Love Admin'!$A$3:$A$2829,'HAC Inc'!$B183,'Love Admin'!O$3:O$2829)</f>
        <v>0</v>
      </c>
      <c r="G183" s="38">
        <f>SUMIF('Love Admin'!$A$3:$A$2829,'HAC Inc'!$B183,'Love Admin'!P$3:P$2829)</f>
        <v>0</v>
      </c>
      <c r="H183" s="38">
        <f>SUMIF('Love Admin'!$A$3:$A$2829,'HAC Inc'!$B183,'Love Admin'!Q$3:Q$2829)</f>
        <v>0</v>
      </c>
      <c r="I183" s="38">
        <f>SUMIF('Love Admin'!$A$3:$A$2829,'HAC Inc'!$B183,'Love Admin'!R$3:R$2829)</f>
        <v>0</v>
      </c>
      <c r="J183" s="38">
        <f>SUMIF('Love Admin'!$A$3:$A$2829,'HAC Inc'!$B183,'Love Admin'!S$3:S$2829)</f>
        <v>0</v>
      </c>
      <c r="K183" s="38">
        <f>SUMIF('Love Admin'!$A$3:$A$2829,'HAC Inc'!$B183,'Love Admin'!T$3:T$2829)</f>
        <v>33.74</v>
      </c>
      <c r="L183" s="38">
        <f>SUMIF('Love Admin'!$A$3:$A$2829,'HAC Inc'!$B183,'Love Admin'!U$3:U$2829)</f>
        <v>3.52</v>
      </c>
      <c r="M183" s="38">
        <f>SUMIF('Love Admin'!$A$3:$A$2829,'HAC Inc'!$B183,'Love Admin'!V$3:V$2829)</f>
        <v>0</v>
      </c>
      <c r="N183" s="38">
        <f>SUMIF('Love Admin'!$A$3:$A$2829,'HAC Inc'!$B183,'Love Admin'!W$3:W$2829)</f>
        <v>0</v>
      </c>
      <c r="O183" s="38">
        <f>SUMIF('Love Admin'!$A$3:$A$2829,'HAC Inc'!$B183,'Love Admin'!X$3:X$2829)</f>
        <v>0</v>
      </c>
      <c r="P183" s="38">
        <f>SUMIF('Love Admin'!$A$3:$A$2829,'HAC Inc'!$B183,'Love Admin'!Y$3:Y$2829)</f>
        <v>0</v>
      </c>
      <c r="Q183" s="38">
        <f>SUMIF('Love Admin'!$A$3:$A$2829,'HAC Inc'!$B183,'Love Admin'!Z$3:Z$2829)</f>
        <v>0</v>
      </c>
      <c r="R183" s="38">
        <f>SUMIF('Love Admin'!$A$3:$A$2829,'HAC Inc'!$B183,'Love Admin'!AA$3:AA$2829)</f>
        <v>0</v>
      </c>
      <c r="S183" s="38">
        <f t="shared" si="4"/>
        <v>0</v>
      </c>
      <c r="T183" s="350">
        <f t="shared" si="5"/>
        <v>62.32</v>
      </c>
      <c r="W183" s="468"/>
    </row>
    <row r="184" spans="2:23">
      <c r="B184" s="5">
        <v>45670</v>
      </c>
      <c r="C184" t="s">
        <v>1290</v>
      </c>
      <c r="D184">
        <v>25.21</v>
      </c>
      <c r="E184" s="38">
        <f>SUMIF('Love Admin'!$A$3:$A$2829,'HAC Inc'!$B184,'Love Admin'!N$3:N$2829)</f>
        <v>0</v>
      </c>
      <c r="F184" s="38">
        <f>SUMIF('Love Admin'!$A$3:$A$2829,'HAC Inc'!$B184,'Love Admin'!O$3:O$2829)</f>
        <v>0</v>
      </c>
      <c r="G184" s="38">
        <f>SUMIF('Love Admin'!$A$3:$A$2829,'HAC Inc'!$B184,'Love Admin'!P$3:P$2829)</f>
        <v>0</v>
      </c>
      <c r="H184" s="38">
        <f>SUMIF('Love Admin'!$A$3:$A$2829,'HAC Inc'!$B184,'Love Admin'!Q$3:Q$2829)</f>
        <v>0</v>
      </c>
      <c r="I184" s="38">
        <f>SUMIF('Love Admin'!$A$3:$A$2829,'HAC Inc'!$B184,'Love Admin'!R$3:R$2829)</f>
        <v>0</v>
      </c>
      <c r="J184" s="38">
        <f>SUMIF('Love Admin'!$A$3:$A$2829,'HAC Inc'!$B184,'Love Admin'!S$3:S$2829)</f>
        <v>0</v>
      </c>
      <c r="K184" s="38">
        <f>SUMIF('Love Admin'!$A$3:$A$2829,'HAC Inc'!$B184,'Love Admin'!T$3:T$2829)</f>
        <v>12.05</v>
      </c>
      <c r="L184" s="38">
        <f>SUMIF('Love Admin'!$A$3:$A$2829,'HAC Inc'!$B184,'Love Admin'!U$3:U$2829)</f>
        <v>3.52</v>
      </c>
      <c r="M184" s="38">
        <f>SUMIF('Love Admin'!$A$3:$A$2829,'HAC Inc'!$B184,'Love Admin'!V$3:V$2829)</f>
        <v>0</v>
      </c>
      <c r="N184" s="38">
        <f>SUMIF('Love Admin'!$A$3:$A$2829,'HAC Inc'!$B184,'Love Admin'!W$3:W$2829)</f>
        <v>0</v>
      </c>
      <c r="O184" s="38">
        <f>SUMIF('Love Admin'!$A$3:$A$2829,'HAC Inc'!$B184,'Love Admin'!X$3:X$2829)</f>
        <v>9.64</v>
      </c>
      <c r="P184" s="38">
        <f>SUMIF('Love Admin'!$A$3:$A$2829,'HAC Inc'!$B184,'Love Admin'!Y$3:Y$2829)</f>
        <v>0</v>
      </c>
      <c r="Q184" s="38">
        <f>SUMIF('Love Admin'!$A$3:$A$2829,'HAC Inc'!$B184,'Love Admin'!Z$3:Z$2829)</f>
        <v>0</v>
      </c>
      <c r="R184" s="38">
        <f>SUMIF('Love Admin'!$A$3:$A$2829,'HAC Inc'!$B184,'Love Admin'!AA$3:AA$2829)</f>
        <v>0</v>
      </c>
      <c r="S184" s="38">
        <f t="shared" si="4"/>
        <v>0</v>
      </c>
      <c r="T184" s="350">
        <f t="shared" si="5"/>
        <v>25.21</v>
      </c>
      <c r="W184" s="468"/>
    </row>
    <row r="185" spans="2:23">
      <c r="B185" s="5">
        <v>45667</v>
      </c>
      <c r="C185" t="s">
        <v>1291</v>
      </c>
      <c r="D185">
        <v>72.400000000000006</v>
      </c>
      <c r="E185" s="38">
        <f>SUMIF('Love Admin'!$A$3:$A$2829,'HAC Inc'!$B185,'Love Admin'!N$3:N$2829)</f>
        <v>0</v>
      </c>
      <c r="F185" s="38">
        <f>SUMIF('Love Admin'!$A$3:$A$2829,'HAC Inc'!$B185,'Love Admin'!O$3:O$2829)</f>
        <v>57.84</v>
      </c>
      <c r="G185" s="38">
        <f>SUMIF('Love Admin'!$A$3:$A$2829,'HAC Inc'!$B185,'Love Admin'!P$3:P$2829)</f>
        <v>0</v>
      </c>
      <c r="H185" s="38">
        <f>SUMIF('Love Admin'!$A$3:$A$2829,'HAC Inc'!$B185,'Love Admin'!Q$3:Q$2829)</f>
        <v>0</v>
      </c>
      <c r="I185" s="38">
        <f>SUMIF('Love Admin'!$A$3:$A$2829,'HAC Inc'!$B185,'Love Admin'!R$3:R$2829)</f>
        <v>0</v>
      </c>
      <c r="J185" s="38">
        <f>SUMIF('Love Admin'!$A$3:$A$2829,'HAC Inc'!$B185,'Love Admin'!S$3:S$2829)</f>
        <v>0</v>
      </c>
      <c r="K185" s="38">
        <f>SUMIF('Love Admin'!$A$3:$A$2829,'HAC Inc'!$B185,'Love Admin'!T$3:T$2829)</f>
        <v>0</v>
      </c>
      <c r="L185" s="38">
        <f>SUMIF('Love Admin'!$A$3:$A$2829,'HAC Inc'!$B185,'Love Admin'!U$3:U$2829)</f>
        <v>14.559999999999999</v>
      </c>
      <c r="M185" s="38">
        <f>SUMIF('Love Admin'!$A$3:$A$2829,'HAC Inc'!$B185,'Love Admin'!V$3:V$2829)</f>
        <v>0</v>
      </c>
      <c r="N185" s="38">
        <f>SUMIF('Love Admin'!$A$3:$A$2829,'HAC Inc'!$B185,'Love Admin'!W$3:W$2829)</f>
        <v>0</v>
      </c>
      <c r="O185" s="38">
        <f>SUMIF('Love Admin'!$A$3:$A$2829,'HAC Inc'!$B185,'Love Admin'!X$3:X$2829)</f>
        <v>0</v>
      </c>
      <c r="P185" s="38">
        <f>SUMIF('Love Admin'!$A$3:$A$2829,'HAC Inc'!$B185,'Love Admin'!Y$3:Y$2829)</f>
        <v>0</v>
      </c>
      <c r="Q185" s="38">
        <f>SUMIF('Love Admin'!$A$3:$A$2829,'HAC Inc'!$B185,'Love Admin'!Z$3:Z$2829)</f>
        <v>0</v>
      </c>
      <c r="R185" s="38">
        <f>SUMIF('Love Admin'!$A$3:$A$2829,'HAC Inc'!$B185,'Love Admin'!AA$3:AA$2829)</f>
        <v>0</v>
      </c>
      <c r="S185" s="38">
        <f t="shared" si="4"/>
        <v>0</v>
      </c>
      <c r="T185" s="350">
        <f t="shared" si="5"/>
        <v>72.400000000000006</v>
      </c>
      <c r="W185" s="468"/>
    </row>
    <row r="186" spans="2:23">
      <c r="B186" s="5">
        <v>45666</v>
      </c>
      <c r="C186" t="s">
        <v>1292</v>
      </c>
      <c r="D186">
        <v>17.350000000000001</v>
      </c>
      <c r="E186" s="38">
        <f>SUMIF('Love Admin'!$A$3:$A$2829,'HAC Inc'!$B186,'Love Admin'!N$3:N$2829)</f>
        <v>0</v>
      </c>
      <c r="F186" s="38">
        <f>SUMIF('Love Admin'!$A$3:$A$2829,'HAC Inc'!$B186,'Love Admin'!O$3:O$2829)</f>
        <v>17.350000000000001</v>
      </c>
      <c r="G186" s="38">
        <f>SUMIF('Love Admin'!$A$3:$A$2829,'HAC Inc'!$B186,'Love Admin'!P$3:P$2829)</f>
        <v>0</v>
      </c>
      <c r="H186" s="38">
        <f>SUMIF('Love Admin'!$A$3:$A$2829,'HAC Inc'!$B186,'Love Admin'!Q$3:Q$2829)</f>
        <v>0</v>
      </c>
      <c r="I186" s="38">
        <f>SUMIF('Love Admin'!$A$3:$A$2829,'HAC Inc'!$B186,'Love Admin'!R$3:R$2829)</f>
        <v>0</v>
      </c>
      <c r="J186" s="38">
        <f>SUMIF('Love Admin'!$A$3:$A$2829,'HAC Inc'!$B186,'Love Admin'!S$3:S$2829)</f>
        <v>0</v>
      </c>
      <c r="K186" s="38">
        <f>SUMIF('Love Admin'!$A$3:$A$2829,'HAC Inc'!$B186,'Love Admin'!T$3:T$2829)</f>
        <v>0</v>
      </c>
      <c r="L186" s="38">
        <f>SUMIF('Love Admin'!$A$3:$A$2829,'HAC Inc'!$B186,'Love Admin'!U$3:U$2829)</f>
        <v>0</v>
      </c>
      <c r="M186" s="38">
        <f>SUMIF('Love Admin'!$A$3:$A$2829,'HAC Inc'!$B186,'Love Admin'!V$3:V$2829)</f>
        <v>0</v>
      </c>
      <c r="N186" s="38">
        <f>SUMIF('Love Admin'!$A$3:$A$2829,'HAC Inc'!$B186,'Love Admin'!W$3:W$2829)</f>
        <v>0</v>
      </c>
      <c r="O186" s="38">
        <f>SUMIF('Love Admin'!$A$3:$A$2829,'HAC Inc'!$B186,'Love Admin'!X$3:X$2829)</f>
        <v>0</v>
      </c>
      <c r="P186" s="38">
        <f>SUMIF('Love Admin'!$A$3:$A$2829,'HAC Inc'!$B186,'Love Admin'!Y$3:Y$2829)</f>
        <v>0</v>
      </c>
      <c r="Q186" s="38">
        <f>SUMIF('Love Admin'!$A$3:$A$2829,'HAC Inc'!$B186,'Love Admin'!Z$3:Z$2829)</f>
        <v>0</v>
      </c>
      <c r="R186" s="38">
        <f>SUMIF('Love Admin'!$A$3:$A$2829,'HAC Inc'!$B186,'Love Admin'!AA$3:AA$2829)</f>
        <v>0</v>
      </c>
      <c r="S186" s="38">
        <f t="shared" si="4"/>
        <v>0</v>
      </c>
      <c r="T186" s="350">
        <f t="shared" si="5"/>
        <v>17.350000000000001</v>
      </c>
      <c r="W186" s="468"/>
    </row>
    <row r="187" spans="2:23">
      <c r="B187" s="5">
        <v>45665</v>
      </c>
      <c r="C187" t="s">
        <v>71</v>
      </c>
      <c r="D187">
        <v>2000</v>
      </c>
      <c r="T187" s="350"/>
      <c r="V187" s="350">
        <f>D187</f>
        <v>2000</v>
      </c>
      <c r="W187" s="468"/>
    </row>
    <row r="188" spans="2:23">
      <c r="B188" s="5">
        <v>45665</v>
      </c>
      <c r="C188" t="s">
        <v>1293</v>
      </c>
      <c r="D188">
        <v>90.57</v>
      </c>
      <c r="E188" s="38">
        <f>SUMIF('Love Admin'!$A$3:$A$2829,'HAC Inc'!$B188,'Love Admin'!N$3:N$2829)</f>
        <v>0</v>
      </c>
      <c r="F188" s="38">
        <f>SUMIF('Love Admin'!$A$3:$A$2829,'HAC Inc'!$B188,'Love Admin'!O$3:O$2829)</f>
        <v>57.84</v>
      </c>
      <c r="G188" s="38">
        <f>SUMIF('Love Admin'!$A$3:$A$2829,'HAC Inc'!$B188,'Love Admin'!P$3:P$2829)</f>
        <v>0</v>
      </c>
      <c r="H188" s="38">
        <f>SUMIF('Love Admin'!$A$3:$A$2829,'HAC Inc'!$B188,'Love Admin'!Q$3:Q$2829)</f>
        <v>0</v>
      </c>
      <c r="I188" s="38">
        <f>SUMIF('Love Admin'!$A$3:$A$2829,'HAC Inc'!$B188,'Love Admin'!R$3:R$2829)</f>
        <v>0</v>
      </c>
      <c r="J188" s="38">
        <f>SUMIF('Love Admin'!$A$3:$A$2829,'HAC Inc'!$B188,'Love Admin'!S$3:S$2829)</f>
        <v>0</v>
      </c>
      <c r="K188" s="38">
        <f>SUMIF('Love Admin'!$A$3:$A$2829,'HAC Inc'!$B188,'Love Admin'!T$3:T$2829)</f>
        <v>12.05</v>
      </c>
      <c r="L188" s="38">
        <f>SUMIF('Love Admin'!$A$3:$A$2829,'HAC Inc'!$B188,'Love Admin'!U$3:U$2829)</f>
        <v>20.68</v>
      </c>
      <c r="M188" s="38">
        <f>SUMIF('Love Admin'!$A$3:$A$2829,'HAC Inc'!$B188,'Love Admin'!V$3:V$2829)</f>
        <v>0</v>
      </c>
      <c r="N188" s="38">
        <f>SUMIF('Love Admin'!$A$3:$A$2829,'HAC Inc'!$B188,'Love Admin'!W$3:W$2829)</f>
        <v>0</v>
      </c>
      <c r="O188" s="38">
        <f>SUMIF('Love Admin'!$A$3:$A$2829,'HAC Inc'!$B188,'Love Admin'!X$3:X$2829)</f>
        <v>0</v>
      </c>
      <c r="P188" s="38">
        <f>SUMIF('Love Admin'!$A$3:$A$2829,'HAC Inc'!$B188,'Love Admin'!Y$3:Y$2829)</f>
        <v>0</v>
      </c>
      <c r="Q188" s="38">
        <f>SUMIF('Love Admin'!$A$3:$A$2829,'HAC Inc'!$B188,'Love Admin'!Z$3:Z$2829)</f>
        <v>0</v>
      </c>
      <c r="R188" s="38">
        <f>SUMIF('Love Admin'!$A$3:$A$2829,'HAC Inc'!$B188,'Love Admin'!AA$3:AA$2829)</f>
        <v>0</v>
      </c>
      <c r="S188" s="38">
        <f t="shared" si="4"/>
        <v>0</v>
      </c>
      <c r="T188" s="350">
        <f t="shared" si="5"/>
        <v>90.57</v>
      </c>
      <c r="W188" s="468"/>
    </row>
    <row r="189" spans="2:23">
      <c r="B189" s="5">
        <v>45664</v>
      </c>
      <c r="C189" t="s">
        <v>71</v>
      </c>
      <c r="D189">
        <v>1000</v>
      </c>
      <c r="T189" s="350"/>
      <c r="V189" s="350">
        <f>D189</f>
        <v>1000</v>
      </c>
      <c r="W189" s="468"/>
    </row>
    <row r="190" spans="2:23">
      <c r="B190" s="5">
        <v>45664</v>
      </c>
      <c r="C190" t="s">
        <v>1294</v>
      </c>
      <c r="D190">
        <v>1.76</v>
      </c>
      <c r="E190" s="38">
        <f>SUMIF('Love Admin'!$A$3:$A$2829,'HAC Inc'!$B190,'Love Admin'!N$3:N$2829)</f>
        <v>0</v>
      </c>
      <c r="F190" s="38">
        <f>SUMIF('Love Admin'!$A$3:$A$2829,'HAC Inc'!$B190,'Love Admin'!O$3:O$2829)</f>
        <v>0</v>
      </c>
      <c r="G190" s="38">
        <f>SUMIF('Love Admin'!$A$3:$A$2829,'HAC Inc'!$B190,'Love Admin'!P$3:P$2829)</f>
        <v>0</v>
      </c>
      <c r="H190" s="38">
        <f>SUMIF('Love Admin'!$A$3:$A$2829,'HAC Inc'!$B190,'Love Admin'!Q$3:Q$2829)</f>
        <v>0</v>
      </c>
      <c r="I190" s="38">
        <f>SUMIF('Love Admin'!$A$3:$A$2829,'HAC Inc'!$B190,'Love Admin'!R$3:R$2829)</f>
        <v>0</v>
      </c>
      <c r="J190" s="38">
        <f>SUMIF('Love Admin'!$A$3:$A$2829,'HAC Inc'!$B190,'Love Admin'!S$3:S$2829)</f>
        <v>0</v>
      </c>
      <c r="K190" s="38">
        <f>SUMIF('Love Admin'!$A$3:$A$2829,'HAC Inc'!$B190,'Love Admin'!T$3:T$2829)</f>
        <v>0</v>
      </c>
      <c r="L190" s="38">
        <f>SUMIF('Love Admin'!$A$3:$A$2829,'HAC Inc'!$B190,'Love Admin'!U$3:U$2829)</f>
        <v>1.76</v>
      </c>
      <c r="M190" s="38">
        <f>SUMIF('Love Admin'!$A$3:$A$2829,'HAC Inc'!$B190,'Love Admin'!V$3:V$2829)</f>
        <v>0</v>
      </c>
      <c r="N190" s="38">
        <f>SUMIF('Love Admin'!$A$3:$A$2829,'HAC Inc'!$B190,'Love Admin'!W$3:W$2829)</f>
        <v>0</v>
      </c>
      <c r="O190" s="38">
        <f>SUMIF('Love Admin'!$A$3:$A$2829,'HAC Inc'!$B190,'Love Admin'!X$3:X$2829)</f>
        <v>0</v>
      </c>
      <c r="P190" s="38">
        <f>SUMIF('Love Admin'!$A$3:$A$2829,'HAC Inc'!$B190,'Love Admin'!Y$3:Y$2829)</f>
        <v>0</v>
      </c>
      <c r="Q190" s="38">
        <f>SUMIF('Love Admin'!$A$3:$A$2829,'HAC Inc'!$B190,'Love Admin'!Z$3:Z$2829)</f>
        <v>0</v>
      </c>
      <c r="R190" s="38">
        <f>SUMIF('Love Admin'!$A$3:$A$2829,'HAC Inc'!$B190,'Love Admin'!AA$3:AA$2829)</f>
        <v>0</v>
      </c>
      <c r="S190" s="38">
        <f t="shared" si="4"/>
        <v>0</v>
      </c>
      <c r="T190" s="350">
        <f t="shared" si="5"/>
        <v>1.76</v>
      </c>
      <c r="W190" s="468"/>
    </row>
    <row r="191" spans="2:23">
      <c r="B191" s="5">
        <v>45663</v>
      </c>
      <c r="C191" t="s">
        <v>1295</v>
      </c>
      <c r="D191">
        <v>5.52</v>
      </c>
      <c r="E191" s="38">
        <f>SUMIF('Love Admin'!$A$3:$A$2829,'HAC Inc'!$B191,'Love Admin'!N$3:N$2829)</f>
        <v>0</v>
      </c>
      <c r="F191" s="38">
        <f>SUMIF('Love Admin'!$A$3:$A$2829,'HAC Inc'!$B191,'Love Admin'!O$3:O$2829)</f>
        <v>0</v>
      </c>
      <c r="G191" s="38">
        <f>SUMIF('Love Admin'!$A$3:$A$2829,'HAC Inc'!$B191,'Love Admin'!P$3:P$2829)</f>
        <v>0</v>
      </c>
      <c r="H191" s="38">
        <f>SUMIF('Love Admin'!$A$3:$A$2829,'HAC Inc'!$B191,'Love Admin'!Q$3:Q$2829)</f>
        <v>0</v>
      </c>
      <c r="I191" s="38">
        <f>SUMIF('Love Admin'!$A$3:$A$2829,'HAC Inc'!$B191,'Love Admin'!R$3:R$2829)</f>
        <v>0</v>
      </c>
      <c r="J191" s="38">
        <f>SUMIF('Love Admin'!$A$3:$A$2829,'HAC Inc'!$B191,'Love Admin'!S$3:S$2829)</f>
        <v>0</v>
      </c>
      <c r="K191" s="38">
        <f>SUMIF('Love Admin'!$A$3:$A$2829,'HAC Inc'!$B191,'Love Admin'!T$3:T$2829)</f>
        <v>0</v>
      </c>
      <c r="L191" s="38">
        <f>SUMIF('Love Admin'!$A$3:$A$2829,'HAC Inc'!$B191,'Love Admin'!U$3:U$2829)</f>
        <v>5.52</v>
      </c>
      <c r="M191" s="38">
        <f>SUMIF('Love Admin'!$A$3:$A$2829,'HAC Inc'!$B191,'Love Admin'!V$3:V$2829)</f>
        <v>0</v>
      </c>
      <c r="N191" s="38">
        <f>SUMIF('Love Admin'!$A$3:$A$2829,'HAC Inc'!$B191,'Love Admin'!W$3:W$2829)</f>
        <v>0</v>
      </c>
      <c r="O191" s="38">
        <f>SUMIF('Love Admin'!$A$3:$A$2829,'HAC Inc'!$B191,'Love Admin'!X$3:X$2829)</f>
        <v>0</v>
      </c>
      <c r="P191" s="38">
        <f>SUMIF('Love Admin'!$A$3:$A$2829,'HAC Inc'!$B191,'Love Admin'!Y$3:Y$2829)</f>
        <v>0</v>
      </c>
      <c r="Q191" s="38">
        <f>SUMIF('Love Admin'!$A$3:$A$2829,'HAC Inc'!$B191,'Love Admin'!Z$3:Z$2829)</f>
        <v>0</v>
      </c>
      <c r="R191" s="38">
        <f>SUMIF('Love Admin'!$A$3:$A$2829,'HAC Inc'!$B191,'Love Admin'!AA$3:AA$2829)</f>
        <v>0</v>
      </c>
      <c r="S191" s="38">
        <f t="shared" si="4"/>
        <v>0</v>
      </c>
      <c r="T191" s="350">
        <f t="shared" si="5"/>
        <v>5.52</v>
      </c>
      <c r="W191" s="468"/>
    </row>
    <row r="192" spans="2:23">
      <c r="B192" s="5">
        <v>45660</v>
      </c>
      <c r="C192" t="s">
        <v>71</v>
      </c>
      <c r="D192">
        <v>1000</v>
      </c>
      <c r="T192" s="350"/>
      <c r="V192" s="350">
        <f>D192</f>
        <v>1000</v>
      </c>
      <c r="W192" s="468"/>
    </row>
    <row r="193" spans="2:23">
      <c r="B193" s="5">
        <v>45660</v>
      </c>
      <c r="C193" t="s">
        <v>1296</v>
      </c>
      <c r="D193">
        <v>41.43</v>
      </c>
      <c r="E193" s="38">
        <f>SUMIF('Love Admin'!$A$3:$A$2829,'HAC Inc'!$B193,'Love Admin'!N$3:N$2829)</f>
        <v>0</v>
      </c>
      <c r="F193" s="38">
        <f>SUMIF('Love Admin'!$A$3:$A$2829,'HAC Inc'!$B193,'Love Admin'!O$3:O$2829)</f>
        <v>0</v>
      </c>
      <c r="G193" s="38">
        <f>SUMIF('Love Admin'!$A$3:$A$2829,'HAC Inc'!$B193,'Love Admin'!P$3:P$2829)</f>
        <v>0</v>
      </c>
      <c r="H193" s="38">
        <f>SUMIF('Love Admin'!$A$3:$A$2829,'HAC Inc'!$B193,'Love Admin'!Q$3:Q$2829)</f>
        <v>0</v>
      </c>
      <c r="I193" s="38">
        <f>SUMIF('Love Admin'!$A$3:$A$2829,'HAC Inc'!$B193,'Love Admin'!R$3:R$2829)</f>
        <v>0</v>
      </c>
      <c r="J193" s="38">
        <f>SUMIF('Love Admin'!$A$3:$A$2829,'HAC Inc'!$B193,'Love Admin'!S$3:S$2829)</f>
        <v>0</v>
      </c>
      <c r="K193" s="38">
        <f>SUMIF('Love Admin'!$A$3:$A$2829,'HAC Inc'!$B193,'Love Admin'!T$3:T$2829)</f>
        <v>12.05</v>
      </c>
      <c r="L193" s="38">
        <f>SUMIF('Love Admin'!$A$3:$A$2829,'HAC Inc'!$B193,'Love Admin'!U$3:U$2829)</f>
        <v>5.28</v>
      </c>
      <c r="M193" s="38">
        <f>SUMIF('Love Admin'!$A$3:$A$2829,'HAC Inc'!$B193,'Love Admin'!V$3:V$2829)</f>
        <v>0</v>
      </c>
      <c r="N193" s="38">
        <f>SUMIF('Love Admin'!$A$3:$A$2829,'HAC Inc'!$B193,'Love Admin'!W$3:W$2829)</f>
        <v>0</v>
      </c>
      <c r="O193" s="38">
        <f>SUMIF('Love Admin'!$A$3:$A$2829,'HAC Inc'!$B193,'Love Admin'!X$3:X$2829)</f>
        <v>24.1</v>
      </c>
      <c r="P193" s="38">
        <f>SUMIF('Love Admin'!$A$3:$A$2829,'HAC Inc'!$B193,'Love Admin'!Y$3:Y$2829)</f>
        <v>0</v>
      </c>
      <c r="Q193" s="38">
        <f>SUMIF('Love Admin'!$A$3:$A$2829,'HAC Inc'!$B193,'Love Admin'!Z$3:Z$2829)</f>
        <v>0</v>
      </c>
      <c r="R193" s="38">
        <f>SUMIF('Love Admin'!$A$3:$A$2829,'HAC Inc'!$B193,'Love Admin'!AA$3:AA$2829)</f>
        <v>0</v>
      </c>
      <c r="S193" s="38">
        <f t="shared" si="4"/>
        <v>0</v>
      </c>
      <c r="T193" s="350">
        <f t="shared" si="5"/>
        <v>41.43</v>
      </c>
      <c r="W193" s="468"/>
    </row>
    <row r="194" spans="2:23">
      <c r="B194" s="5">
        <v>45659</v>
      </c>
      <c r="C194" t="s">
        <v>1297</v>
      </c>
      <c r="D194">
        <v>11.04</v>
      </c>
      <c r="E194" s="38">
        <f>SUMIF('Love Admin'!$A$3:$A$2829,'HAC Inc'!$B194,'Love Admin'!N$3:N$2829)</f>
        <v>0</v>
      </c>
      <c r="F194" s="38">
        <f>SUMIF('Love Admin'!$A$3:$A$2829,'HAC Inc'!$B194,'Love Admin'!O$3:O$2829)</f>
        <v>0</v>
      </c>
      <c r="G194" s="38">
        <f>SUMIF('Love Admin'!$A$3:$A$2829,'HAC Inc'!$B194,'Love Admin'!P$3:P$2829)</f>
        <v>5.78</v>
      </c>
      <c r="H194" s="38">
        <f>SUMIF('Love Admin'!$A$3:$A$2829,'HAC Inc'!$B194,'Love Admin'!Q$3:Q$2829)</f>
        <v>0</v>
      </c>
      <c r="I194" s="38">
        <f>SUMIF('Love Admin'!$A$3:$A$2829,'HAC Inc'!$B194,'Love Admin'!R$3:R$2829)</f>
        <v>0</v>
      </c>
      <c r="J194" s="38">
        <f>SUMIF('Love Admin'!$A$3:$A$2829,'HAC Inc'!$B194,'Love Admin'!S$3:S$2829)</f>
        <v>0</v>
      </c>
      <c r="K194" s="38">
        <f>SUMIF('Love Admin'!$A$3:$A$2829,'HAC Inc'!$B194,'Love Admin'!T$3:T$2829)</f>
        <v>0</v>
      </c>
      <c r="L194" s="38">
        <f>SUMIF('Love Admin'!$A$3:$A$2829,'HAC Inc'!$B194,'Love Admin'!U$3:U$2829)-0.02</f>
        <v>5.2600000000000007</v>
      </c>
      <c r="M194" s="38">
        <f>SUMIF('Love Admin'!$A$3:$A$2829,'HAC Inc'!$B194,'Love Admin'!V$3:V$2829)</f>
        <v>0</v>
      </c>
      <c r="N194" s="38">
        <f>SUMIF('Love Admin'!$A$3:$A$2829,'HAC Inc'!$B194,'Love Admin'!W$3:W$2829)</f>
        <v>0</v>
      </c>
      <c r="O194" s="38">
        <f>SUMIF('Love Admin'!$A$3:$A$2829,'HAC Inc'!$B194,'Love Admin'!X$3:X$2829)</f>
        <v>0</v>
      </c>
      <c r="P194" s="38">
        <f>SUMIF('Love Admin'!$A$3:$A$2829,'HAC Inc'!$B194,'Love Admin'!Y$3:Y$2829)</f>
        <v>0</v>
      </c>
      <c r="Q194" s="38">
        <f>SUMIF('Love Admin'!$A$3:$A$2829,'HAC Inc'!$B194,'Love Admin'!Z$3:Z$2829)</f>
        <v>0</v>
      </c>
      <c r="R194" s="38">
        <f>SUMIF('Love Admin'!$A$3:$A$2829,'HAC Inc'!$B194,'Love Admin'!AA$3:AA$2829)</f>
        <v>0</v>
      </c>
      <c r="S194" s="38">
        <f t="shared" si="4"/>
        <v>0</v>
      </c>
      <c r="T194" s="350">
        <f t="shared" si="5"/>
        <v>11.04</v>
      </c>
      <c r="W194" s="468"/>
    </row>
    <row r="195" spans="2:23">
      <c r="B195" s="5">
        <v>45657</v>
      </c>
      <c r="C195" t="s">
        <v>1298</v>
      </c>
      <c r="D195">
        <v>1.76</v>
      </c>
      <c r="E195" s="38">
        <f>SUMIF('Love Admin'!$A$3:$A$2829,'HAC Inc'!$B195,'Love Admin'!N$3:N$2829)</f>
        <v>0</v>
      </c>
      <c r="F195" s="38">
        <f>SUMIF('Love Admin'!$A$3:$A$2829,'HAC Inc'!$B195,'Love Admin'!O$3:O$2829)</f>
        <v>0</v>
      </c>
      <c r="G195" s="38">
        <f>SUMIF('Love Admin'!$A$3:$A$2829,'HAC Inc'!$B195,'Love Admin'!P$3:P$2829)</f>
        <v>0</v>
      </c>
      <c r="H195" s="38">
        <f>SUMIF('Love Admin'!$A$3:$A$2829,'HAC Inc'!$B195,'Love Admin'!Q$3:Q$2829)</f>
        <v>0</v>
      </c>
      <c r="I195" s="38">
        <f>SUMIF('Love Admin'!$A$3:$A$2829,'HAC Inc'!$B195,'Love Admin'!R$3:R$2829)</f>
        <v>0</v>
      </c>
      <c r="J195" s="38">
        <f>SUMIF('Love Admin'!$A$3:$A$2829,'HAC Inc'!$B195,'Love Admin'!S$3:S$2829)</f>
        <v>0</v>
      </c>
      <c r="K195" s="38">
        <f>SUMIF('Love Admin'!$A$3:$A$2829,'HAC Inc'!$B195,'Love Admin'!T$3:T$2829)</f>
        <v>0</v>
      </c>
      <c r="L195" s="38">
        <f>SUMIF('Love Admin'!$A$3:$A$2829,'HAC Inc'!$B195,'Love Admin'!U$3:U$2829)</f>
        <v>1.76</v>
      </c>
      <c r="M195" s="38">
        <f>SUMIF('Love Admin'!$A$3:$A$2829,'HAC Inc'!$B195,'Love Admin'!V$3:V$2829)</f>
        <v>0</v>
      </c>
      <c r="N195" s="38">
        <f>SUMIF('Love Admin'!$A$3:$A$2829,'HAC Inc'!$B195,'Love Admin'!W$3:W$2829)</f>
        <v>0</v>
      </c>
      <c r="O195" s="38">
        <f>SUMIF('Love Admin'!$A$3:$A$2829,'HAC Inc'!$B195,'Love Admin'!X$3:X$2829)</f>
        <v>0</v>
      </c>
      <c r="P195" s="38">
        <f>SUMIF('Love Admin'!$A$3:$A$2829,'HAC Inc'!$B195,'Love Admin'!Y$3:Y$2829)</f>
        <v>0</v>
      </c>
      <c r="Q195" s="38">
        <f>SUMIF('Love Admin'!$A$3:$A$2829,'HAC Inc'!$B195,'Love Admin'!Z$3:Z$2829)</f>
        <v>0</v>
      </c>
      <c r="R195" s="38">
        <f>SUMIF('Love Admin'!$A$3:$A$2829,'HAC Inc'!$B195,'Love Admin'!AA$3:AA$2829)</f>
        <v>0</v>
      </c>
      <c r="S195" s="38">
        <f t="shared" si="4"/>
        <v>0</v>
      </c>
      <c r="T195" s="350">
        <f t="shared" si="5"/>
        <v>1.76</v>
      </c>
      <c r="W195" s="468"/>
    </row>
    <row r="196" spans="2:23">
      <c r="B196" s="5">
        <v>45656</v>
      </c>
      <c r="C196" t="s">
        <v>1299</v>
      </c>
      <c r="D196">
        <v>1.76</v>
      </c>
      <c r="E196" s="38">
        <f>SUMIF('Love Admin'!$A$3:$A$2829,'HAC Inc'!$B196,'Love Admin'!N$3:N$2829)</f>
        <v>0</v>
      </c>
      <c r="F196" s="38">
        <f>SUMIF('Love Admin'!$A$3:$A$2829,'HAC Inc'!$B196,'Love Admin'!O$3:O$2829)</f>
        <v>0</v>
      </c>
      <c r="G196" s="38">
        <f>SUMIF('Love Admin'!$A$3:$A$2829,'HAC Inc'!$B196,'Love Admin'!P$3:P$2829)</f>
        <v>0</v>
      </c>
      <c r="H196" s="38">
        <f>SUMIF('Love Admin'!$A$3:$A$2829,'HAC Inc'!$B196,'Love Admin'!Q$3:Q$2829)</f>
        <v>0</v>
      </c>
      <c r="I196" s="38">
        <f>SUMIF('Love Admin'!$A$3:$A$2829,'HAC Inc'!$B196,'Love Admin'!R$3:R$2829)</f>
        <v>0</v>
      </c>
      <c r="J196" s="38">
        <f>SUMIF('Love Admin'!$A$3:$A$2829,'HAC Inc'!$B196,'Love Admin'!S$3:S$2829)</f>
        <v>0</v>
      </c>
      <c r="K196" s="38">
        <f>SUMIF('Love Admin'!$A$3:$A$2829,'HAC Inc'!$B196,'Love Admin'!T$3:T$2829)</f>
        <v>0</v>
      </c>
      <c r="L196" s="38">
        <f>SUMIF('Love Admin'!$A$3:$A$2829,'HAC Inc'!$B196,'Love Admin'!U$3:U$2829)</f>
        <v>1.76</v>
      </c>
      <c r="M196" s="38">
        <f>SUMIF('Love Admin'!$A$3:$A$2829,'HAC Inc'!$B196,'Love Admin'!V$3:V$2829)</f>
        <v>0</v>
      </c>
      <c r="N196" s="38">
        <f>SUMIF('Love Admin'!$A$3:$A$2829,'HAC Inc'!$B196,'Love Admin'!W$3:W$2829)</f>
        <v>0</v>
      </c>
      <c r="O196" s="38">
        <f>SUMIF('Love Admin'!$A$3:$A$2829,'HAC Inc'!$B196,'Love Admin'!X$3:X$2829)</f>
        <v>0</v>
      </c>
      <c r="P196" s="38">
        <f>SUMIF('Love Admin'!$A$3:$A$2829,'HAC Inc'!$B196,'Love Admin'!Y$3:Y$2829)</f>
        <v>0</v>
      </c>
      <c r="Q196" s="38">
        <f>SUMIF('Love Admin'!$A$3:$A$2829,'HAC Inc'!$B196,'Love Admin'!Z$3:Z$2829)</f>
        <v>0</v>
      </c>
      <c r="R196" s="38">
        <f>SUMIF('Love Admin'!$A$3:$A$2829,'HAC Inc'!$B196,'Love Admin'!AA$3:AA$2829)</f>
        <v>0</v>
      </c>
      <c r="S196" s="38">
        <f t="shared" si="4"/>
        <v>0</v>
      </c>
      <c r="T196" s="350">
        <f t="shared" si="5"/>
        <v>1.76</v>
      </c>
      <c r="W196" s="468"/>
    </row>
    <row r="197" spans="2:23">
      <c r="B197" s="5">
        <v>45653</v>
      </c>
      <c r="C197" t="s">
        <v>1300</v>
      </c>
      <c r="D197">
        <v>117.44</v>
      </c>
      <c r="E197" s="38">
        <f>SUMIF('Love Admin'!$A$3:$A$2829,'HAC Inc'!$B197,'Love Admin'!N$3:N$2829)</f>
        <v>0</v>
      </c>
      <c r="F197" s="38">
        <f>SUMIF('Love Admin'!$A$3:$A$2829,'HAC Inc'!$B197,'Love Admin'!O$3:O$2829)</f>
        <v>115.68</v>
      </c>
      <c r="G197" s="38">
        <f>SUMIF('Love Admin'!$A$3:$A$2829,'HAC Inc'!$B197,'Love Admin'!P$3:P$2829)</f>
        <v>0</v>
      </c>
      <c r="H197" s="38">
        <f>SUMIF('Love Admin'!$A$3:$A$2829,'HAC Inc'!$B197,'Love Admin'!Q$3:Q$2829)</f>
        <v>0</v>
      </c>
      <c r="I197" s="38">
        <f>SUMIF('Love Admin'!$A$3:$A$2829,'HAC Inc'!$B197,'Love Admin'!R$3:R$2829)</f>
        <v>0</v>
      </c>
      <c r="J197" s="38">
        <f>SUMIF('Love Admin'!$A$3:$A$2829,'HAC Inc'!$B197,'Love Admin'!S$3:S$2829)</f>
        <v>0</v>
      </c>
      <c r="K197" s="38">
        <f>SUMIF('Love Admin'!$A$3:$A$2829,'HAC Inc'!$B197,'Love Admin'!T$3:T$2829)</f>
        <v>0</v>
      </c>
      <c r="L197" s="38">
        <f>SUMIF('Love Admin'!$A$3:$A$2829,'HAC Inc'!$B197,'Love Admin'!U$3:U$2829)</f>
        <v>1.76</v>
      </c>
      <c r="M197" s="38">
        <f>SUMIF('Love Admin'!$A$3:$A$2829,'HAC Inc'!$B197,'Love Admin'!V$3:V$2829)</f>
        <v>0</v>
      </c>
      <c r="N197" s="38">
        <f>SUMIF('Love Admin'!$A$3:$A$2829,'HAC Inc'!$B197,'Love Admin'!W$3:W$2829)</f>
        <v>0</v>
      </c>
      <c r="O197" s="38">
        <f>SUMIF('Love Admin'!$A$3:$A$2829,'HAC Inc'!$B197,'Love Admin'!X$3:X$2829)</f>
        <v>0</v>
      </c>
      <c r="P197" s="38">
        <f>SUMIF('Love Admin'!$A$3:$A$2829,'HAC Inc'!$B197,'Love Admin'!Y$3:Y$2829)</f>
        <v>0</v>
      </c>
      <c r="Q197" s="38">
        <f>SUMIF('Love Admin'!$A$3:$A$2829,'HAC Inc'!$B197,'Love Admin'!Z$3:Z$2829)</f>
        <v>0</v>
      </c>
      <c r="R197" s="38">
        <f>SUMIF('Love Admin'!$A$3:$A$2829,'HAC Inc'!$B197,'Love Admin'!AA$3:AA$2829)</f>
        <v>0</v>
      </c>
      <c r="S197" s="38">
        <f t="shared" ref="S197:S260" si="7">SUM(E197:R197)-D197</f>
        <v>0</v>
      </c>
      <c r="T197" s="350">
        <f t="shared" ref="T197:T204" si="8">D197-S197</f>
        <v>117.44</v>
      </c>
      <c r="W197" s="468"/>
    </row>
    <row r="198" spans="2:23">
      <c r="B198" s="5">
        <v>45650</v>
      </c>
      <c r="C198" t="s">
        <v>1301</v>
      </c>
      <c r="D198">
        <v>1.76</v>
      </c>
      <c r="E198" s="38">
        <f>SUMIF('Love Admin'!$A$3:$A$2829,'HAC Inc'!$B198,'Love Admin'!N$3:N$2829)</f>
        <v>0</v>
      </c>
      <c r="F198" s="38">
        <f>SUMIF('Love Admin'!$A$3:$A$2829,'HAC Inc'!$B198,'Love Admin'!O$3:O$2829)</f>
        <v>0</v>
      </c>
      <c r="G198" s="38">
        <f>SUMIF('Love Admin'!$A$3:$A$2829,'HAC Inc'!$B198,'Love Admin'!P$3:P$2829)</f>
        <v>0</v>
      </c>
      <c r="H198" s="38">
        <f>SUMIF('Love Admin'!$A$3:$A$2829,'HAC Inc'!$B198,'Love Admin'!Q$3:Q$2829)</f>
        <v>0</v>
      </c>
      <c r="I198" s="38">
        <f>SUMIF('Love Admin'!$A$3:$A$2829,'HAC Inc'!$B198,'Love Admin'!R$3:R$2829)</f>
        <v>0</v>
      </c>
      <c r="J198" s="38">
        <f>SUMIF('Love Admin'!$A$3:$A$2829,'HAC Inc'!$B198,'Love Admin'!S$3:S$2829)</f>
        <v>0</v>
      </c>
      <c r="K198" s="38">
        <f>SUMIF('Love Admin'!$A$3:$A$2829,'HAC Inc'!$B198,'Love Admin'!T$3:T$2829)</f>
        <v>0</v>
      </c>
      <c r="L198" s="38">
        <f>SUMIF('Love Admin'!$A$3:$A$2829,'HAC Inc'!$B198,'Love Admin'!U$3:U$2829)</f>
        <v>1.76</v>
      </c>
      <c r="M198" s="38">
        <f>SUMIF('Love Admin'!$A$3:$A$2829,'HAC Inc'!$B198,'Love Admin'!V$3:V$2829)</f>
        <v>0</v>
      </c>
      <c r="N198" s="38">
        <f>SUMIF('Love Admin'!$A$3:$A$2829,'HAC Inc'!$B198,'Love Admin'!W$3:W$2829)</f>
        <v>0</v>
      </c>
      <c r="O198" s="38">
        <f>SUMIF('Love Admin'!$A$3:$A$2829,'HAC Inc'!$B198,'Love Admin'!X$3:X$2829)</f>
        <v>0</v>
      </c>
      <c r="P198" s="38">
        <f>SUMIF('Love Admin'!$A$3:$A$2829,'HAC Inc'!$B198,'Love Admin'!Y$3:Y$2829)</f>
        <v>0</v>
      </c>
      <c r="Q198" s="38">
        <f>SUMIF('Love Admin'!$A$3:$A$2829,'HAC Inc'!$B198,'Love Admin'!Z$3:Z$2829)</f>
        <v>0</v>
      </c>
      <c r="R198" s="38">
        <f>SUMIF('Love Admin'!$A$3:$A$2829,'HAC Inc'!$B198,'Love Admin'!AA$3:AA$2829)</f>
        <v>0</v>
      </c>
      <c r="S198" s="38">
        <f t="shared" si="7"/>
        <v>0</v>
      </c>
      <c r="T198" s="350">
        <f t="shared" si="8"/>
        <v>1.76</v>
      </c>
      <c r="W198" s="468"/>
    </row>
    <row r="199" spans="2:23">
      <c r="B199" s="5">
        <v>45649</v>
      </c>
      <c r="C199" t="s">
        <v>1302</v>
      </c>
      <c r="D199">
        <v>1.76</v>
      </c>
      <c r="E199" s="38">
        <f>SUMIF('Love Admin'!$A$3:$A$2829,'HAC Inc'!$B199,'Love Admin'!N$3:N$2829)</f>
        <v>0</v>
      </c>
      <c r="F199" s="38">
        <f>SUMIF('Love Admin'!$A$3:$A$2829,'HAC Inc'!$B199,'Love Admin'!O$3:O$2829)</f>
        <v>0</v>
      </c>
      <c r="G199" s="38">
        <f>SUMIF('Love Admin'!$A$3:$A$2829,'HAC Inc'!$B199,'Love Admin'!P$3:P$2829)</f>
        <v>0</v>
      </c>
      <c r="H199" s="38">
        <f>SUMIF('Love Admin'!$A$3:$A$2829,'HAC Inc'!$B199,'Love Admin'!Q$3:Q$2829)</f>
        <v>0</v>
      </c>
      <c r="I199" s="38">
        <f>SUMIF('Love Admin'!$A$3:$A$2829,'HAC Inc'!$B199,'Love Admin'!R$3:R$2829)</f>
        <v>0</v>
      </c>
      <c r="J199" s="38">
        <f>SUMIF('Love Admin'!$A$3:$A$2829,'HAC Inc'!$B199,'Love Admin'!S$3:S$2829)</f>
        <v>0</v>
      </c>
      <c r="K199" s="38">
        <f>SUMIF('Love Admin'!$A$3:$A$2829,'HAC Inc'!$B199,'Love Admin'!T$3:T$2829)</f>
        <v>0</v>
      </c>
      <c r="L199" s="38">
        <f>SUMIF('Love Admin'!$A$3:$A$2829,'HAC Inc'!$B199,'Love Admin'!U$3:U$2829)</f>
        <v>1.76</v>
      </c>
      <c r="M199" s="38">
        <f>SUMIF('Love Admin'!$A$3:$A$2829,'HAC Inc'!$B199,'Love Admin'!V$3:V$2829)</f>
        <v>0</v>
      </c>
      <c r="N199" s="38">
        <f>SUMIF('Love Admin'!$A$3:$A$2829,'HAC Inc'!$B199,'Love Admin'!W$3:W$2829)</f>
        <v>0</v>
      </c>
      <c r="O199" s="38">
        <f>SUMIF('Love Admin'!$A$3:$A$2829,'HAC Inc'!$B199,'Love Admin'!X$3:X$2829)</f>
        <v>0</v>
      </c>
      <c r="P199" s="38">
        <f>SUMIF('Love Admin'!$A$3:$A$2829,'HAC Inc'!$B199,'Love Admin'!Y$3:Y$2829)</f>
        <v>0</v>
      </c>
      <c r="Q199" s="38">
        <f>SUMIF('Love Admin'!$A$3:$A$2829,'HAC Inc'!$B199,'Love Admin'!Z$3:Z$2829)</f>
        <v>0</v>
      </c>
      <c r="R199" s="38">
        <f>SUMIF('Love Admin'!$A$3:$A$2829,'HAC Inc'!$B199,'Love Admin'!AA$3:AA$2829)</f>
        <v>0</v>
      </c>
      <c r="S199" s="38">
        <f t="shared" si="7"/>
        <v>0</v>
      </c>
      <c r="T199" s="350">
        <f t="shared" si="8"/>
        <v>1.76</v>
      </c>
      <c r="W199" s="468"/>
    </row>
    <row r="200" spans="2:23">
      <c r="B200" s="5">
        <v>45646</v>
      </c>
      <c r="C200" t="s">
        <v>1303</v>
      </c>
      <c r="D200">
        <v>5</v>
      </c>
      <c r="K200" s="38">
        <f>D200</f>
        <v>5</v>
      </c>
      <c r="S200" s="38">
        <f t="shared" si="7"/>
        <v>0</v>
      </c>
      <c r="T200" s="350">
        <f t="shared" si="8"/>
        <v>5</v>
      </c>
      <c r="W200" s="468"/>
    </row>
    <row r="201" spans="2:23">
      <c r="B201" s="5">
        <v>45646</v>
      </c>
      <c r="C201" t="s">
        <v>1304</v>
      </c>
      <c r="D201">
        <v>185.46</v>
      </c>
      <c r="E201" s="38">
        <f>SUMIF('Love Admin'!$A$3:$A$2829,'HAC Inc'!$B201,'Love Admin'!N$3:N$2829)</f>
        <v>25.06</v>
      </c>
      <c r="F201" s="38">
        <f>SUMIF('Love Admin'!$A$3:$A$2829,'HAC Inc'!$B201,'Love Admin'!O$3:O$2829)</f>
        <v>144.60000000000002</v>
      </c>
      <c r="G201" s="38">
        <f>SUMIF('Love Admin'!$A$3:$A$2829,'HAC Inc'!$B201,'Love Admin'!P$3:P$2829)</f>
        <v>14.059999999999999</v>
      </c>
      <c r="H201" s="38">
        <f>SUMIF('Love Admin'!$A$3:$A$2829,'HAC Inc'!$B201,'Love Admin'!Q$3:Q$2829)</f>
        <v>0</v>
      </c>
      <c r="I201" s="38">
        <f>SUMIF('Love Admin'!$A$3:$A$2829,'HAC Inc'!$B201,'Love Admin'!R$3:R$2829)</f>
        <v>0</v>
      </c>
      <c r="J201" s="38">
        <f>SUMIF('Love Admin'!$A$3:$A$2829,'HAC Inc'!$B201,'Love Admin'!S$3:S$2829)</f>
        <v>0</v>
      </c>
      <c r="K201" s="38">
        <f>SUMIF('Love Admin'!$A$3:$A$2829,'HAC Inc'!$B201,'Love Admin'!T$3:T$2829)</f>
        <v>0</v>
      </c>
      <c r="L201" s="38">
        <f>SUMIF('Love Admin'!$A$3:$A$2829,'HAC Inc'!$B201,'Love Admin'!U$3:U$2829)-0.02</f>
        <v>1.74</v>
      </c>
      <c r="M201" s="38">
        <f>SUMIF('Love Admin'!$A$3:$A$2829,'HAC Inc'!$B201,'Love Admin'!V$3:V$2829)</f>
        <v>0</v>
      </c>
      <c r="N201" s="38">
        <f>SUMIF('Love Admin'!$A$3:$A$2829,'HAC Inc'!$B201,'Love Admin'!W$3:W$2829)</f>
        <v>0</v>
      </c>
      <c r="O201" s="38">
        <f>SUMIF('Love Admin'!$A$3:$A$2829,'HAC Inc'!$B201,'Love Admin'!X$3:X$2829)</f>
        <v>0</v>
      </c>
      <c r="P201" s="38">
        <f>SUMIF('Love Admin'!$A$3:$A$2829,'HAC Inc'!$B201,'Love Admin'!Y$3:Y$2829)</f>
        <v>0</v>
      </c>
      <c r="Q201" s="38">
        <f>SUMIF('Love Admin'!$A$3:$A$2829,'HAC Inc'!$B201,'Love Admin'!Z$3:Z$2829)</f>
        <v>0</v>
      </c>
      <c r="R201" s="38">
        <f>SUMIF('Love Admin'!$A$3:$A$2829,'HAC Inc'!$B201,'Love Admin'!AA$3:AA$2829)</f>
        <v>0</v>
      </c>
      <c r="S201" s="38">
        <f t="shared" si="7"/>
        <v>0</v>
      </c>
      <c r="T201" s="350">
        <f t="shared" si="8"/>
        <v>185.46</v>
      </c>
      <c r="W201" s="468"/>
    </row>
    <row r="202" spans="2:23">
      <c r="B202" s="5">
        <v>45645</v>
      </c>
      <c r="C202" t="s">
        <v>1305</v>
      </c>
      <c r="D202">
        <v>57.84</v>
      </c>
      <c r="E202" s="38">
        <f>SUMIF('Love Admin'!$A$3:$A$2829,'HAC Inc'!$B202,'Love Admin'!N$3:N$2829)</f>
        <v>0</v>
      </c>
      <c r="F202" s="38">
        <f>SUMIF('Love Admin'!$A$3:$A$2829,'HAC Inc'!$B202,'Love Admin'!O$3:O$2829)</f>
        <v>57.84</v>
      </c>
      <c r="G202" s="38">
        <f>SUMIF('Love Admin'!$A$3:$A$2829,'HAC Inc'!$B202,'Love Admin'!P$3:P$2829)</f>
        <v>0</v>
      </c>
      <c r="H202" s="38">
        <f>SUMIF('Love Admin'!$A$3:$A$2829,'HAC Inc'!$B202,'Love Admin'!Q$3:Q$2829)</f>
        <v>0</v>
      </c>
      <c r="I202" s="38">
        <f>SUMIF('Love Admin'!$A$3:$A$2829,'HAC Inc'!$B202,'Love Admin'!R$3:R$2829)</f>
        <v>0</v>
      </c>
      <c r="J202" s="38">
        <f>SUMIF('Love Admin'!$A$3:$A$2829,'HAC Inc'!$B202,'Love Admin'!S$3:S$2829)</f>
        <v>0</v>
      </c>
      <c r="K202" s="38">
        <f>SUMIF('Love Admin'!$A$3:$A$2829,'HAC Inc'!$B202,'Love Admin'!T$3:T$2829)</f>
        <v>0</v>
      </c>
      <c r="L202" s="38">
        <f>SUMIF('Love Admin'!$A$3:$A$2829,'HAC Inc'!$B202,'Love Admin'!U$3:U$2829)</f>
        <v>0</v>
      </c>
      <c r="M202" s="38">
        <f>SUMIF('Love Admin'!$A$3:$A$2829,'HAC Inc'!$B202,'Love Admin'!V$3:V$2829)</f>
        <v>0</v>
      </c>
      <c r="N202" s="38">
        <f>SUMIF('Love Admin'!$A$3:$A$2829,'HAC Inc'!$B202,'Love Admin'!W$3:W$2829)</f>
        <v>0</v>
      </c>
      <c r="O202" s="38">
        <f>SUMIF('Love Admin'!$A$3:$A$2829,'HAC Inc'!$B202,'Love Admin'!X$3:X$2829)</f>
        <v>0</v>
      </c>
      <c r="P202" s="38">
        <f>SUMIF('Love Admin'!$A$3:$A$2829,'HAC Inc'!$B202,'Love Admin'!Y$3:Y$2829)</f>
        <v>0</v>
      </c>
      <c r="Q202" s="38">
        <f>SUMIF('Love Admin'!$A$3:$A$2829,'HAC Inc'!$B202,'Love Admin'!Z$3:Z$2829)</f>
        <v>0</v>
      </c>
      <c r="R202" s="38">
        <f>SUMIF('Love Admin'!$A$3:$A$2829,'HAC Inc'!$B202,'Love Admin'!AA$3:AA$2829)</f>
        <v>0</v>
      </c>
      <c r="S202" s="38">
        <f t="shared" si="7"/>
        <v>0</v>
      </c>
      <c r="T202" s="350">
        <f t="shared" si="8"/>
        <v>57.84</v>
      </c>
      <c r="W202" s="468"/>
    </row>
    <row r="203" spans="2:23">
      <c r="B203" s="5">
        <v>45644</v>
      </c>
      <c r="C203" t="s">
        <v>1306</v>
      </c>
      <c r="D203">
        <v>2.5</v>
      </c>
      <c r="K203" s="38">
        <f>D203</f>
        <v>2.5</v>
      </c>
      <c r="S203" s="38">
        <f t="shared" si="7"/>
        <v>0</v>
      </c>
      <c r="T203" s="350">
        <f t="shared" si="8"/>
        <v>2.5</v>
      </c>
      <c r="V203" s="350"/>
      <c r="W203" s="468"/>
    </row>
    <row r="204" spans="2:23">
      <c r="B204" s="5">
        <v>45644</v>
      </c>
      <c r="C204" t="s">
        <v>1307</v>
      </c>
      <c r="D204">
        <v>76.47</v>
      </c>
      <c r="E204" s="38">
        <f>SUMIF('Love Admin'!$A$3:$A$2829,'HAC Inc'!$B204,'Love Admin'!N$3:N$2829)</f>
        <v>0</v>
      </c>
      <c r="F204" s="38">
        <f>SUMIF('Love Admin'!$A$3:$A$2829,'HAC Inc'!$B204,'Love Admin'!O$3:O$2829)</f>
        <v>57.84</v>
      </c>
      <c r="G204" s="38">
        <f>SUMIF('Love Admin'!$A$3:$A$2829,'HAC Inc'!$B204,'Love Admin'!P$3:P$2829)</f>
        <v>0</v>
      </c>
      <c r="H204" s="38">
        <f>SUMIF('Love Admin'!$A$3:$A$2829,'HAC Inc'!$B204,'Love Admin'!Q$3:Q$2829)</f>
        <v>0</v>
      </c>
      <c r="I204" s="38">
        <f>SUMIF('Love Admin'!$A$3:$A$2829,'HAC Inc'!$B204,'Love Admin'!R$3:R$2829)</f>
        <v>0</v>
      </c>
      <c r="J204" s="38">
        <f>SUMIF('Love Admin'!$A$3:$A$2829,'HAC Inc'!$B204,'Love Admin'!S$3:S$2829)</f>
        <v>0</v>
      </c>
      <c r="K204" s="38">
        <f>SUMIF('Love Admin'!$A$3:$A$2829,'HAC Inc'!$B204,'Love Admin'!T$3:T$2829)</f>
        <v>16.87</v>
      </c>
      <c r="L204" s="38">
        <f>SUMIF('Love Admin'!$A$3:$A$2829,'HAC Inc'!$B204,'Love Admin'!U$3:U$2829)</f>
        <v>1.76</v>
      </c>
      <c r="M204" s="38">
        <f>SUMIF('Love Admin'!$A$3:$A$2829,'HAC Inc'!$B204,'Love Admin'!V$3:V$2829)</f>
        <v>0</v>
      </c>
      <c r="N204" s="38">
        <f>SUMIF('Love Admin'!$A$3:$A$2829,'HAC Inc'!$B204,'Love Admin'!W$3:W$2829)</f>
        <v>0</v>
      </c>
      <c r="O204" s="38">
        <f>SUMIF('Love Admin'!$A$3:$A$2829,'HAC Inc'!$B204,'Love Admin'!X$3:X$2829)</f>
        <v>0</v>
      </c>
      <c r="P204" s="38">
        <f>SUMIF('Love Admin'!$A$3:$A$2829,'HAC Inc'!$B204,'Love Admin'!Y$3:Y$2829)</f>
        <v>0</v>
      </c>
      <c r="Q204" s="38">
        <f>SUMIF('Love Admin'!$A$3:$A$2829,'HAC Inc'!$B204,'Love Admin'!Z$3:Z$2829)</f>
        <v>0</v>
      </c>
      <c r="R204" s="38">
        <f>SUMIF('Love Admin'!$A$3:$A$2829,'HAC Inc'!$B204,'Love Admin'!AA$3:AA$2829)</f>
        <v>0</v>
      </c>
      <c r="S204" s="38">
        <f t="shared" si="7"/>
        <v>0</v>
      </c>
      <c r="T204" s="350">
        <f t="shared" si="8"/>
        <v>76.47</v>
      </c>
      <c r="W204" s="468"/>
    </row>
    <row r="205" spans="2:23">
      <c r="B205" s="5">
        <v>45643</v>
      </c>
      <c r="C205" t="s">
        <v>1308</v>
      </c>
      <c r="D205">
        <v>321.37</v>
      </c>
      <c r="E205" s="38">
        <f>SUMIF('Love Admin'!$A$3:$A$2829,'HAC Inc'!$B205,'Love Admin'!N$3:N$2829)</f>
        <v>75.179999999999993</v>
      </c>
      <c r="F205" s="38">
        <f>SUMIF('Love Admin'!$A$3:$A$2829,'HAC Inc'!$B205,'Love Admin'!O$3:O$2829)</f>
        <v>213.05</v>
      </c>
      <c r="G205" s="38">
        <f>SUMIF('Love Admin'!$A$3:$A$2829,'HAC Inc'!$B205,'Love Admin'!P$3:P$2829)</f>
        <v>0</v>
      </c>
      <c r="H205" s="38">
        <f>SUMIF('Love Admin'!$A$3:$A$2829,'HAC Inc'!$B205,'Love Admin'!Q$3:Q$2829)</f>
        <v>0</v>
      </c>
      <c r="I205" s="38">
        <f>SUMIF('Love Admin'!$A$3:$A$2829,'HAC Inc'!$B205,'Love Admin'!R$3:R$2829)</f>
        <v>0</v>
      </c>
      <c r="J205" s="38">
        <f>SUMIF('Love Admin'!$A$3:$A$2829,'HAC Inc'!$B205,'Love Admin'!S$3:S$2829)</f>
        <v>0</v>
      </c>
      <c r="K205" s="38">
        <f>SUMIF('Love Admin'!$A$3:$A$2829,'HAC Inc'!$B205,'Love Admin'!T$3:T$2829)</f>
        <v>24.1</v>
      </c>
      <c r="L205" s="38">
        <f>SUMIF('Love Admin'!$A$3:$A$2829,'HAC Inc'!$B205,'Love Admin'!U$3:U$2829)</f>
        <v>9.0399999999999991</v>
      </c>
      <c r="M205" s="38">
        <f>SUMIF('Love Admin'!$A$3:$A$2829,'HAC Inc'!$B205,'Love Admin'!V$3:V$2829)</f>
        <v>0</v>
      </c>
      <c r="N205" s="38">
        <f>SUMIF('Love Admin'!$A$3:$A$2829,'HAC Inc'!$B205,'Love Admin'!W$3:W$2829)</f>
        <v>0</v>
      </c>
      <c r="O205" s="38">
        <f>SUMIF('Love Admin'!$A$3:$A$2829,'HAC Inc'!$B205,'Love Admin'!X$3:X$2829)</f>
        <v>0</v>
      </c>
      <c r="P205" s="38">
        <f>SUMIF('Love Admin'!$A$3:$A$2829,'HAC Inc'!$B205,'Love Admin'!Y$3:Y$2829)</f>
        <v>0</v>
      </c>
      <c r="Q205" s="38">
        <f>SUMIF('Love Admin'!$A$3:$A$2829,'HAC Inc'!$B205,'Love Admin'!Z$3:Z$2829)</f>
        <v>0</v>
      </c>
      <c r="R205" s="38">
        <f>SUMIF('Love Admin'!$A$3:$A$2829,'HAC Inc'!$B205,'Love Admin'!AA$3:AA$2829)</f>
        <v>0</v>
      </c>
      <c r="S205" s="38">
        <f t="shared" si="7"/>
        <v>0</v>
      </c>
      <c r="T205" s="350">
        <f>D205-S205</f>
        <v>321.37</v>
      </c>
      <c r="V205" s="350"/>
      <c r="W205" s="468"/>
    </row>
    <row r="206" spans="2:23">
      <c r="B206" s="5">
        <v>45642</v>
      </c>
      <c r="C206" t="s">
        <v>1309</v>
      </c>
      <c r="D206">
        <v>10</v>
      </c>
      <c r="K206" s="38">
        <f>D206</f>
        <v>10</v>
      </c>
      <c r="S206" s="38">
        <f t="shared" si="7"/>
        <v>0</v>
      </c>
      <c r="T206" s="350">
        <f>D206-S206</f>
        <v>10</v>
      </c>
      <c r="V206" s="350"/>
      <c r="W206" s="468"/>
    </row>
    <row r="207" spans="2:23">
      <c r="B207" s="5">
        <v>45642</v>
      </c>
      <c r="C207" t="s">
        <v>1310</v>
      </c>
      <c r="D207">
        <v>82.9</v>
      </c>
      <c r="E207" s="38">
        <f>SUMIF('Love Admin'!$A$3:$A$2829,'HAC Inc'!$B207,'Love Admin'!N$3:N$2829)</f>
        <v>25.06</v>
      </c>
      <c r="F207" s="38">
        <f>SUMIF('Love Admin'!$A$3:$A$2829,'HAC Inc'!$B207,'Love Admin'!O$3:O$2829)</f>
        <v>57.84</v>
      </c>
      <c r="G207" s="38">
        <f>SUMIF('Love Admin'!$A$3:$A$2829,'HAC Inc'!$B207,'Love Admin'!P$3:P$2829)</f>
        <v>0</v>
      </c>
      <c r="H207" s="38">
        <f>SUMIF('Love Admin'!$A$3:$A$2829,'HAC Inc'!$B207,'Love Admin'!Q$3:Q$2829)</f>
        <v>0</v>
      </c>
      <c r="I207" s="38">
        <f>SUMIF('Love Admin'!$A$3:$A$2829,'HAC Inc'!$B207,'Love Admin'!R$3:R$2829)</f>
        <v>0</v>
      </c>
      <c r="J207" s="38">
        <f>SUMIF('Love Admin'!$A$3:$A$2829,'HAC Inc'!$B207,'Love Admin'!S$3:S$2829)</f>
        <v>0</v>
      </c>
      <c r="K207" s="38">
        <f>SUMIF('Love Admin'!$A$3:$A$2829,'HAC Inc'!$B207,'Love Admin'!T$3:T$2829)</f>
        <v>0</v>
      </c>
      <c r="L207" s="38">
        <f>SUMIF('Love Admin'!$A$3:$A$2829,'HAC Inc'!$B207,'Love Admin'!U$3:U$2829)</f>
        <v>0</v>
      </c>
      <c r="M207" s="38">
        <f>SUMIF('Love Admin'!$A$3:$A$2829,'HAC Inc'!$B207,'Love Admin'!V$3:V$2829)</f>
        <v>0</v>
      </c>
      <c r="N207" s="38">
        <f>SUMIF('Love Admin'!$A$3:$A$2829,'HAC Inc'!$B207,'Love Admin'!W$3:W$2829)</f>
        <v>0</v>
      </c>
      <c r="O207" s="38">
        <f>SUMIF('Love Admin'!$A$3:$A$2829,'HAC Inc'!$B207,'Love Admin'!X$3:X$2829)</f>
        <v>0</v>
      </c>
      <c r="P207" s="38">
        <f>SUMIF('Love Admin'!$A$3:$A$2829,'HAC Inc'!$B207,'Love Admin'!Y$3:Y$2829)</f>
        <v>0</v>
      </c>
      <c r="Q207" s="38">
        <f>SUMIF('Love Admin'!$A$3:$A$2829,'HAC Inc'!$B207,'Love Admin'!Z$3:Z$2829)</f>
        <v>0</v>
      </c>
      <c r="R207" s="38">
        <f>SUMIF('Love Admin'!$A$3:$A$2829,'HAC Inc'!$B207,'Love Admin'!AA$3:AA$2829)</f>
        <v>0</v>
      </c>
      <c r="S207" s="38">
        <f t="shared" si="7"/>
        <v>0</v>
      </c>
      <c r="T207" s="350">
        <f>D207-S207</f>
        <v>82.9</v>
      </c>
      <c r="W207" s="468"/>
    </row>
    <row r="208" spans="2:23">
      <c r="B208" s="5">
        <v>45639</v>
      </c>
      <c r="C208" t="s">
        <v>1311</v>
      </c>
      <c r="D208">
        <v>100.52</v>
      </c>
      <c r="E208" s="38">
        <f>SUMIF('Love Admin'!$A$3:$A$2829,'HAC Inc'!$B208,'Love Admin'!N$3:N$2829)</f>
        <v>25.06</v>
      </c>
      <c r="F208" s="38">
        <f>SUMIF('Love Admin'!$A$3:$A$2829,'HAC Inc'!$B208,'Love Admin'!O$3:O$2829)</f>
        <v>28.92</v>
      </c>
      <c r="G208" s="38">
        <f>SUMIF('Love Admin'!$A$3:$A$2829,'HAC Inc'!$B208,'Love Admin'!P$3:P$2829)</f>
        <v>11.04</v>
      </c>
      <c r="H208" s="38">
        <f>SUMIF('Love Admin'!$A$3:$A$2829,'HAC Inc'!$B208,'Love Admin'!Q$3:Q$2829)</f>
        <v>0</v>
      </c>
      <c r="I208" s="38">
        <f>SUMIF('Love Admin'!$A$3:$A$2829,'HAC Inc'!$B208,'Love Admin'!R$3:R$2829)</f>
        <v>0</v>
      </c>
      <c r="J208" s="38">
        <f>SUMIF('Love Admin'!$A$3:$A$2829,'HAC Inc'!$B208,'Love Admin'!S$3:S$2829)</f>
        <v>0</v>
      </c>
      <c r="K208" s="38">
        <f>SUMIF('Love Admin'!$A$3:$A$2829,'HAC Inc'!$B208,'Love Admin'!T$3:T$2829)</f>
        <v>33.74</v>
      </c>
      <c r="L208" s="38">
        <f>SUMIF('Love Admin'!$A$3:$A$2829,'HAC Inc'!$B208,'Love Admin'!U$3:U$2829)</f>
        <v>1.76</v>
      </c>
      <c r="M208" s="38">
        <f>SUMIF('Love Admin'!$A$3:$A$2829,'HAC Inc'!$B208,'Love Admin'!V$3:V$2829)</f>
        <v>0</v>
      </c>
      <c r="N208" s="38">
        <f>SUMIF('Love Admin'!$A$3:$A$2829,'HAC Inc'!$B208,'Love Admin'!W$3:W$2829)</f>
        <v>0</v>
      </c>
      <c r="O208" s="38">
        <f>SUMIF('Love Admin'!$A$3:$A$2829,'HAC Inc'!$B208,'Love Admin'!X$3:X$2829)</f>
        <v>0</v>
      </c>
      <c r="P208" s="38">
        <f>SUMIF('Love Admin'!$A$3:$A$2829,'HAC Inc'!$B208,'Love Admin'!Y$3:Y$2829)</f>
        <v>0</v>
      </c>
      <c r="Q208" s="38">
        <f>SUMIF('Love Admin'!$A$3:$A$2829,'HAC Inc'!$B208,'Love Admin'!Z$3:Z$2829)</f>
        <v>0</v>
      </c>
      <c r="R208" s="38">
        <f>SUMIF('Love Admin'!$A$3:$A$2829,'HAC Inc'!$B208,'Love Admin'!AA$3:AA$2829)</f>
        <v>0</v>
      </c>
      <c r="S208" s="38">
        <f t="shared" si="7"/>
        <v>0</v>
      </c>
      <c r="T208" s="350">
        <f>D208-S208</f>
        <v>100.52</v>
      </c>
      <c r="W208" s="468"/>
    </row>
    <row r="209" spans="2:23">
      <c r="B209" s="5">
        <v>45638</v>
      </c>
      <c r="C209" t="s">
        <v>1312</v>
      </c>
      <c r="D209">
        <v>13.04</v>
      </c>
      <c r="E209" s="38">
        <f>SUMIF('Love Admin'!$A$3:$A$2829,'HAC Inc'!$B209,'Love Admin'!N$3:N$2829)</f>
        <v>0</v>
      </c>
      <c r="F209" s="38">
        <f>SUMIF('Love Admin'!$A$3:$A$2829,'HAC Inc'!$B209,'Love Admin'!O$3:O$2829)</f>
        <v>0</v>
      </c>
      <c r="G209" s="38">
        <f>SUMIF('Love Admin'!$A$3:$A$2829,'HAC Inc'!$B209,'Love Admin'!P$3:P$2829)</f>
        <v>11.299999999999999</v>
      </c>
      <c r="H209" s="38">
        <f>SUMIF('Love Admin'!$A$3:$A$2829,'HAC Inc'!$B209,'Love Admin'!Q$3:Q$2829)</f>
        <v>0</v>
      </c>
      <c r="I209" s="38">
        <f>SUMIF('Love Admin'!$A$3:$A$2829,'HAC Inc'!$B209,'Love Admin'!R$3:R$2829)</f>
        <v>0</v>
      </c>
      <c r="J209" s="38">
        <f>SUMIF('Love Admin'!$A$3:$A$2829,'HAC Inc'!$B209,'Love Admin'!S$3:S$2829)</f>
        <v>0</v>
      </c>
      <c r="K209" s="38">
        <f>SUMIF('Love Admin'!$A$3:$A$2829,'HAC Inc'!$B209,'Love Admin'!T$3:T$2829)</f>
        <v>0</v>
      </c>
      <c r="L209" s="38">
        <f>SUMIF('Love Admin'!$A$3:$A$2829,'HAC Inc'!$B209,'Love Admin'!U$3:U$2829)-0.02</f>
        <v>1.74</v>
      </c>
      <c r="M209" s="38">
        <f>SUMIF('Love Admin'!$A$3:$A$2829,'HAC Inc'!$B209,'Love Admin'!V$3:V$2829)</f>
        <v>0</v>
      </c>
      <c r="N209" s="38">
        <f>SUMIF('Love Admin'!$A$3:$A$2829,'HAC Inc'!$B209,'Love Admin'!W$3:W$2829)</f>
        <v>0</v>
      </c>
      <c r="O209" s="38">
        <f>SUMIF('Love Admin'!$A$3:$A$2829,'HAC Inc'!$B209,'Love Admin'!X$3:X$2829)</f>
        <v>0</v>
      </c>
      <c r="P209" s="38">
        <f>SUMIF('Love Admin'!$A$3:$A$2829,'HAC Inc'!$B209,'Love Admin'!Y$3:Y$2829)</f>
        <v>0</v>
      </c>
      <c r="Q209" s="38">
        <f>SUMIF('Love Admin'!$A$3:$A$2829,'HAC Inc'!$B209,'Love Admin'!Z$3:Z$2829)</f>
        <v>0</v>
      </c>
      <c r="R209" s="38">
        <f>SUMIF('Love Admin'!$A$3:$A$2829,'HAC Inc'!$B209,'Love Admin'!AA$3:AA$2829)</f>
        <v>0</v>
      </c>
      <c r="S209" s="38">
        <f t="shared" si="7"/>
        <v>0</v>
      </c>
      <c r="T209" s="350">
        <f t="shared" ref="T209:T218" si="9">D209-S209</f>
        <v>13.04</v>
      </c>
      <c r="W209" s="468"/>
    </row>
    <row r="210" spans="2:23">
      <c r="B210" s="5">
        <v>45637</v>
      </c>
      <c r="C210" t="s">
        <v>1313</v>
      </c>
      <c r="D210">
        <v>44.97</v>
      </c>
      <c r="E210" s="38">
        <f>SUMIF('Love Admin'!$A$3:$A$2829,'HAC Inc'!$B210,'Love Admin'!N$3:N$2829)</f>
        <v>0</v>
      </c>
      <c r="F210" s="38">
        <f>SUMIF('Love Admin'!$A$3:$A$2829,'HAC Inc'!$B210,'Love Admin'!O$3:O$2829)</f>
        <v>31.81</v>
      </c>
      <c r="G210" s="38">
        <f>SUMIF('Love Admin'!$A$3:$A$2829,'HAC Inc'!$B210,'Love Admin'!P$3:P$2829)</f>
        <v>0</v>
      </c>
      <c r="H210" s="38">
        <f>SUMIF('Love Admin'!$A$3:$A$2829,'HAC Inc'!$B210,'Love Admin'!Q$3:Q$2829)</f>
        <v>0</v>
      </c>
      <c r="I210" s="38">
        <f>SUMIF('Love Admin'!$A$3:$A$2829,'HAC Inc'!$B210,'Love Admin'!R$3:R$2829)</f>
        <v>0</v>
      </c>
      <c r="J210" s="38">
        <f>SUMIF('Love Admin'!$A$3:$A$2829,'HAC Inc'!$B210,'Love Admin'!S$3:S$2829)</f>
        <v>0</v>
      </c>
      <c r="K210" s="38">
        <f>SUMIF('Love Admin'!$A$3:$A$2829,'HAC Inc'!$B210,'Love Admin'!T$3:T$2829)</f>
        <v>0</v>
      </c>
      <c r="L210" s="38">
        <f>SUMIF('Love Admin'!$A$3:$A$2829,'HAC Inc'!$B210,'Love Admin'!U$3:U$2829)</f>
        <v>3.52</v>
      </c>
      <c r="M210" s="38">
        <f>SUMIF('Love Admin'!$A$3:$A$2829,'HAC Inc'!$B210,'Love Admin'!V$3:V$2829)</f>
        <v>0</v>
      </c>
      <c r="N210" s="38">
        <f>SUMIF('Love Admin'!$A$3:$A$2829,'HAC Inc'!$B210,'Love Admin'!W$3:W$2829)</f>
        <v>0</v>
      </c>
      <c r="O210" s="38">
        <f>SUMIF('Love Admin'!$A$3:$A$2829,'HAC Inc'!$B210,'Love Admin'!X$3:X$2829)</f>
        <v>9.64</v>
      </c>
      <c r="P210" s="38">
        <f>SUMIF('Love Admin'!$A$3:$A$2829,'HAC Inc'!$B210,'Love Admin'!Y$3:Y$2829)</f>
        <v>0</v>
      </c>
      <c r="Q210" s="38">
        <f>SUMIF('Love Admin'!$A$3:$A$2829,'HAC Inc'!$B210,'Love Admin'!Z$3:Z$2829)</f>
        <v>0</v>
      </c>
      <c r="R210" s="38">
        <f>SUMIF('Love Admin'!$A$3:$A$2829,'HAC Inc'!$B210,'Love Admin'!AA$3:AA$2829)</f>
        <v>0</v>
      </c>
      <c r="S210" s="38">
        <f t="shared" si="7"/>
        <v>0</v>
      </c>
      <c r="T210" s="350">
        <f t="shared" si="9"/>
        <v>44.97</v>
      </c>
      <c r="W210" s="468"/>
    </row>
    <row r="211" spans="2:23">
      <c r="B211" s="5">
        <v>45636</v>
      </c>
      <c r="C211" t="s">
        <v>71</v>
      </c>
      <c r="D211">
        <v>2000</v>
      </c>
      <c r="T211" s="350"/>
      <c r="V211" s="350">
        <f>D211</f>
        <v>2000</v>
      </c>
      <c r="W211" s="468"/>
    </row>
    <row r="212" spans="2:23">
      <c r="B212" s="5">
        <v>45636</v>
      </c>
      <c r="C212" t="s">
        <v>1314</v>
      </c>
      <c r="D212">
        <v>97.46</v>
      </c>
      <c r="E212" s="38">
        <f>SUMIF('Love Admin'!$A$3:$A$2829,'HAC Inc'!$B212,'Love Admin'!N$3:N$2829)</f>
        <v>25.06</v>
      </c>
      <c r="F212" s="38">
        <f>SUMIF('Love Admin'!$A$3:$A$2829,'HAC Inc'!$B212,'Love Admin'!O$3:O$2829)</f>
        <v>57.84</v>
      </c>
      <c r="G212" s="38">
        <f>SUMIF('Love Admin'!$A$3:$A$2829,'HAC Inc'!$B212,'Love Admin'!P$3:P$2829)</f>
        <v>0</v>
      </c>
      <c r="H212" s="38">
        <f>SUMIF('Love Admin'!$A$3:$A$2829,'HAC Inc'!$B212,'Love Admin'!Q$3:Q$2829)</f>
        <v>0</v>
      </c>
      <c r="I212" s="38">
        <f>SUMIF('Love Admin'!$A$3:$A$2829,'HAC Inc'!$B212,'Love Admin'!R$3:R$2829)</f>
        <v>0</v>
      </c>
      <c r="J212" s="38">
        <f>SUMIF('Love Admin'!$A$3:$A$2829,'HAC Inc'!$B212,'Love Admin'!S$3:S$2829)</f>
        <v>0</v>
      </c>
      <c r="K212" s="38">
        <f>SUMIF('Love Admin'!$A$3:$A$2829,'HAC Inc'!$B212,'Love Admin'!T$3:T$2829)</f>
        <v>0</v>
      </c>
      <c r="L212" s="38">
        <f>SUMIF('Love Admin'!$A$3:$A$2829,'HAC Inc'!$B212,'Love Admin'!U$3:U$2829)</f>
        <v>14.559999999999999</v>
      </c>
      <c r="M212" s="38">
        <f>SUMIF('Love Admin'!$A$3:$A$2829,'HAC Inc'!$B212,'Love Admin'!V$3:V$2829)</f>
        <v>0</v>
      </c>
      <c r="N212" s="38">
        <f>SUMIF('Love Admin'!$A$3:$A$2829,'HAC Inc'!$B212,'Love Admin'!W$3:W$2829)</f>
        <v>0</v>
      </c>
      <c r="O212" s="38">
        <f>SUMIF('Love Admin'!$A$3:$A$2829,'HAC Inc'!$B212,'Love Admin'!X$3:X$2829)</f>
        <v>0</v>
      </c>
      <c r="P212" s="38">
        <f>SUMIF('Love Admin'!$A$3:$A$2829,'HAC Inc'!$B212,'Love Admin'!Y$3:Y$2829)</f>
        <v>0</v>
      </c>
      <c r="Q212" s="38">
        <f>SUMIF('Love Admin'!$A$3:$A$2829,'HAC Inc'!$B212,'Love Admin'!Z$3:Z$2829)</f>
        <v>0</v>
      </c>
      <c r="R212" s="38">
        <f>SUMIF('Love Admin'!$A$3:$A$2829,'HAC Inc'!$B212,'Love Admin'!AA$3:AA$2829)</f>
        <v>0</v>
      </c>
      <c r="S212" s="38">
        <f t="shared" si="7"/>
        <v>0</v>
      </c>
      <c r="T212" s="350">
        <f t="shared" si="9"/>
        <v>97.46</v>
      </c>
      <c r="W212" s="468"/>
    </row>
    <row r="213" spans="2:23">
      <c r="B213" s="5">
        <v>45635</v>
      </c>
      <c r="C213" t="s">
        <v>1315</v>
      </c>
      <c r="D213">
        <v>148.36000000000001</v>
      </c>
      <c r="E213" s="38">
        <f>SUMIF('Love Admin'!$A$3:$A$2829,'HAC Inc'!$B213,'Love Admin'!N$3:N$2829)</f>
        <v>0</v>
      </c>
      <c r="F213" s="38">
        <f>SUMIF('Love Admin'!$A$3:$A$2829,'HAC Inc'!$B213,'Love Admin'!O$3:O$2829)</f>
        <v>144.60000000000002</v>
      </c>
      <c r="G213" s="38">
        <f>SUMIF('Love Admin'!$A$3:$A$2829,'HAC Inc'!$B213,'Love Admin'!P$3:P$2829)</f>
        <v>0</v>
      </c>
      <c r="H213" s="38">
        <f>SUMIF('Love Admin'!$A$3:$A$2829,'HAC Inc'!$B213,'Love Admin'!Q$3:Q$2829)</f>
        <v>0</v>
      </c>
      <c r="I213" s="38">
        <f>SUMIF('Love Admin'!$A$3:$A$2829,'HAC Inc'!$B213,'Love Admin'!R$3:R$2829)</f>
        <v>0</v>
      </c>
      <c r="J213" s="38">
        <f>SUMIF('Love Admin'!$A$3:$A$2829,'HAC Inc'!$B213,'Love Admin'!S$3:S$2829)</f>
        <v>0</v>
      </c>
      <c r="K213" s="38">
        <f>SUMIF('Love Admin'!$A$3:$A$2829,'HAC Inc'!$B213,'Love Admin'!T$3:T$2829)</f>
        <v>0</v>
      </c>
      <c r="L213" s="38">
        <f>SUMIF('Love Admin'!$A$3:$A$2829,'HAC Inc'!$B213,'Love Admin'!U$3:U$2829)</f>
        <v>3.76</v>
      </c>
      <c r="M213" s="38">
        <f>SUMIF('Love Admin'!$A$3:$A$2829,'HAC Inc'!$B213,'Love Admin'!V$3:V$2829)</f>
        <v>0</v>
      </c>
      <c r="N213" s="38">
        <f>SUMIF('Love Admin'!$A$3:$A$2829,'HAC Inc'!$B213,'Love Admin'!W$3:W$2829)</f>
        <v>0</v>
      </c>
      <c r="O213" s="38">
        <f>SUMIF('Love Admin'!$A$3:$A$2829,'HAC Inc'!$B213,'Love Admin'!X$3:X$2829)</f>
        <v>0</v>
      </c>
      <c r="P213" s="38">
        <f>SUMIF('Love Admin'!$A$3:$A$2829,'HAC Inc'!$B213,'Love Admin'!Y$3:Y$2829)</f>
        <v>0</v>
      </c>
      <c r="Q213" s="38">
        <f>SUMIF('Love Admin'!$A$3:$A$2829,'HAC Inc'!$B213,'Love Admin'!Z$3:Z$2829)</f>
        <v>0</v>
      </c>
      <c r="R213" s="38">
        <f>SUMIF('Love Admin'!$A$3:$A$2829,'HAC Inc'!$B213,'Love Admin'!AA$3:AA$2829)</f>
        <v>0</v>
      </c>
      <c r="S213" s="38">
        <f t="shared" si="7"/>
        <v>0</v>
      </c>
      <c r="T213" s="350">
        <f t="shared" si="9"/>
        <v>148.36000000000001</v>
      </c>
      <c r="W213" s="468"/>
    </row>
    <row r="214" spans="2:23">
      <c r="B214" s="5">
        <v>45632</v>
      </c>
      <c r="C214" t="s">
        <v>1316</v>
      </c>
      <c r="D214">
        <v>109.19</v>
      </c>
      <c r="E214" s="38">
        <f>SUMIF('Love Admin'!$A$3:$A$2829,'HAC Inc'!$B214,'Love Admin'!N$3:N$2829)</f>
        <v>25.06</v>
      </c>
      <c r="F214" s="38">
        <f>SUMIF('Love Admin'!$A$3:$A$2829,'HAC Inc'!$B214,'Love Admin'!O$3:O$2829)</f>
        <v>37.6</v>
      </c>
      <c r="G214" s="38">
        <f>SUMIF('Love Admin'!$A$3:$A$2829,'HAC Inc'!$B214,'Love Admin'!P$3:P$2829)</f>
        <v>13.799999999999999</v>
      </c>
      <c r="H214" s="38">
        <f>SUMIF('Love Admin'!$A$3:$A$2829,'HAC Inc'!$B214,'Love Admin'!Q$3:Q$2829)</f>
        <v>0</v>
      </c>
      <c r="I214" s="38">
        <f>SUMIF('Love Admin'!$A$3:$A$2829,'HAC Inc'!$B214,'Love Admin'!R$3:R$2829)</f>
        <v>0</v>
      </c>
      <c r="J214" s="38">
        <f>SUMIF('Love Admin'!$A$3:$A$2829,'HAC Inc'!$B214,'Love Admin'!S$3:S$2829)</f>
        <v>0</v>
      </c>
      <c r="K214" s="38">
        <f>SUMIF('Love Admin'!$A$3:$A$2829,'HAC Inc'!$B214,'Love Admin'!T$3:T$2829)</f>
        <v>15.81</v>
      </c>
      <c r="L214" s="38">
        <f>SUMIF('Love Admin'!$A$3:$A$2829,'HAC Inc'!$B214,'Love Admin'!U$3:U$2829)</f>
        <v>16.920000000000002</v>
      </c>
      <c r="M214" s="38">
        <f>SUMIF('Love Admin'!$A$3:$A$2829,'HAC Inc'!$B214,'Love Admin'!V$3:V$2829)</f>
        <v>0</v>
      </c>
      <c r="N214" s="38">
        <f>SUMIF('Love Admin'!$A$3:$A$2829,'HAC Inc'!$B214,'Love Admin'!W$3:W$2829)</f>
        <v>0</v>
      </c>
      <c r="O214" s="38">
        <f>SUMIF('Love Admin'!$A$3:$A$2829,'HAC Inc'!$B214,'Love Admin'!X$3:X$2829)</f>
        <v>0</v>
      </c>
      <c r="P214" s="38">
        <f>SUMIF('Love Admin'!$A$3:$A$2829,'HAC Inc'!$B214,'Love Admin'!Y$3:Y$2829)</f>
        <v>0</v>
      </c>
      <c r="Q214" s="38">
        <f>SUMIF('Love Admin'!$A$3:$A$2829,'HAC Inc'!$B214,'Love Admin'!Z$3:Z$2829)</f>
        <v>0</v>
      </c>
      <c r="R214" s="38">
        <f>SUMIF('Love Admin'!$A$3:$A$2829,'HAC Inc'!$B214,'Love Admin'!AA$3:AA$2829)</f>
        <v>0</v>
      </c>
      <c r="S214" s="38">
        <f t="shared" si="7"/>
        <v>0</v>
      </c>
      <c r="T214" s="350">
        <f t="shared" si="9"/>
        <v>109.19</v>
      </c>
      <c r="W214" s="468"/>
    </row>
    <row r="215" spans="2:23">
      <c r="B215" s="5">
        <v>45631</v>
      </c>
      <c r="C215" t="s">
        <v>1317</v>
      </c>
      <c r="D215">
        <v>72.13</v>
      </c>
      <c r="E215" s="38">
        <f>SUMIF('Love Admin'!$A$3:$A$2829,'HAC Inc'!$B215,'Love Admin'!N$3:N$2829)</f>
        <v>25.06</v>
      </c>
      <c r="F215" s="38">
        <f>SUMIF('Love Admin'!$A$3:$A$2829,'HAC Inc'!$B215,'Love Admin'!O$3:O$2829)</f>
        <v>0</v>
      </c>
      <c r="G215" s="38">
        <f>SUMIF('Love Admin'!$A$3:$A$2829,'HAC Inc'!$B215,'Love Admin'!P$3:P$2829)</f>
        <v>31.279999999999994</v>
      </c>
      <c r="H215" s="38">
        <f>SUMIF('Love Admin'!$A$3:$A$2829,'HAC Inc'!$B215,'Love Admin'!Q$3:Q$2829)</f>
        <v>0</v>
      </c>
      <c r="I215" s="38">
        <f>SUMIF('Love Admin'!$A$3:$A$2829,'HAC Inc'!$B215,'Love Admin'!R$3:R$2829)</f>
        <v>0</v>
      </c>
      <c r="J215" s="38">
        <f>SUMIF('Love Admin'!$A$3:$A$2829,'HAC Inc'!$B215,'Love Admin'!S$3:S$2829)</f>
        <v>0</v>
      </c>
      <c r="K215" s="38">
        <f>SUMIF('Love Admin'!$A$3:$A$2829,'HAC Inc'!$B215,'Love Admin'!T$3:T$2829)-0.02</f>
        <v>15.790000000000001</v>
      </c>
      <c r="L215" s="38">
        <f>SUMIF('Love Admin'!$A$3:$A$2829,'HAC Inc'!$B215,'Love Admin'!U$3:U$2829)</f>
        <v>0</v>
      </c>
      <c r="M215" s="38">
        <f>SUMIF('Love Admin'!$A$3:$A$2829,'HAC Inc'!$B215,'Love Admin'!V$3:V$2829)</f>
        <v>0</v>
      </c>
      <c r="N215" s="38">
        <f>SUMIF('Love Admin'!$A$3:$A$2829,'HAC Inc'!$B215,'Love Admin'!W$3:W$2829)</f>
        <v>0</v>
      </c>
      <c r="O215" s="38">
        <f>SUMIF('Love Admin'!$A$3:$A$2829,'HAC Inc'!$B215,'Love Admin'!X$3:X$2829)</f>
        <v>0</v>
      </c>
      <c r="P215" s="38">
        <f>SUMIF('Love Admin'!$A$3:$A$2829,'HAC Inc'!$B215,'Love Admin'!Y$3:Y$2829)</f>
        <v>0</v>
      </c>
      <c r="Q215" s="38">
        <f>SUMIF('Love Admin'!$A$3:$A$2829,'HAC Inc'!$B215,'Love Admin'!Z$3:Z$2829)</f>
        <v>0</v>
      </c>
      <c r="R215" s="38">
        <f>SUMIF('Love Admin'!$A$3:$A$2829,'HAC Inc'!$B215,'Love Admin'!AA$3:AA$2829)</f>
        <v>0</v>
      </c>
      <c r="S215" s="38">
        <f t="shared" si="7"/>
        <v>0</v>
      </c>
      <c r="T215" s="350">
        <f t="shared" si="9"/>
        <v>72.13</v>
      </c>
      <c r="W215" s="468"/>
    </row>
    <row r="216" spans="2:23">
      <c r="B216" s="5">
        <v>45630</v>
      </c>
      <c r="C216" t="s">
        <v>1318</v>
      </c>
      <c r="D216">
        <v>13.81</v>
      </c>
      <c r="E216" s="38">
        <f>SUMIF('Love Admin'!$A$3:$A$2829,'HAC Inc'!$B216,'Love Admin'!N$3:N$2829)</f>
        <v>0</v>
      </c>
      <c r="F216" s="38">
        <f>SUMIF('Love Admin'!$A$3:$A$2829,'HAC Inc'!$B216,'Love Admin'!O$3:O$2829)</f>
        <v>0</v>
      </c>
      <c r="G216" s="38">
        <f>SUMIF('Love Admin'!$A$3:$A$2829,'HAC Inc'!$B216,'Love Admin'!P$3:P$2829)</f>
        <v>0</v>
      </c>
      <c r="H216" s="38">
        <f>SUMIF('Love Admin'!$A$3:$A$2829,'HAC Inc'!$B216,'Love Admin'!Q$3:Q$2829)</f>
        <v>0</v>
      </c>
      <c r="I216" s="38">
        <f>SUMIF('Love Admin'!$A$3:$A$2829,'HAC Inc'!$B216,'Love Admin'!R$3:R$2829)</f>
        <v>0</v>
      </c>
      <c r="J216" s="38">
        <f>SUMIF('Love Admin'!$A$3:$A$2829,'HAC Inc'!$B216,'Love Admin'!S$3:S$2829)</f>
        <v>0</v>
      </c>
      <c r="K216" s="38">
        <f>SUMIF('Love Admin'!$A$3:$A$2829,'HAC Inc'!$B216,'Love Admin'!T$3:T$2829)</f>
        <v>12.05</v>
      </c>
      <c r="L216" s="38">
        <f>SUMIF('Love Admin'!$A$3:$A$2829,'HAC Inc'!$B216,'Love Admin'!U$3:U$2829)</f>
        <v>1.76</v>
      </c>
      <c r="M216" s="38">
        <f>SUMIF('Love Admin'!$A$3:$A$2829,'HAC Inc'!$B216,'Love Admin'!V$3:V$2829)</f>
        <v>0</v>
      </c>
      <c r="N216" s="38">
        <f>SUMIF('Love Admin'!$A$3:$A$2829,'HAC Inc'!$B216,'Love Admin'!W$3:W$2829)</f>
        <v>0</v>
      </c>
      <c r="O216" s="38">
        <f>SUMIF('Love Admin'!$A$3:$A$2829,'HAC Inc'!$B216,'Love Admin'!X$3:X$2829)</f>
        <v>0</v>
      </c>
      <c r="P216" s="38">
        <f>SUMIF('Love Admin'!$A$3:$A$2829,'HAC Inc'!$B216,'Love Admin'!Y$3:Y$2829)</f>
        <v>0</v>
      </c>
      <c r="Q216" s="38">
        <f>SUMIF('Love Admin'!$A$3:$A$2829,'HAC Inc'!$B216,'Love Admin'!Z$3:Z$2829)</f>
        <v>0</v>
      </c>
      <c r="R216" s="38">
        <f>SUMIF('Love Admin'!$A$3:$A$2829,'HAC Inc'!$B216,'Love Admin'!AA$3:AA$2829)</f>
        <v>0</v>
      </c>
      <c r="S216" s="38">
        <f t="shared" si="7"/>
        <v>0</v>
      </c>
      <c r="T216" s="350">
        <f t="shared" si="9"/>
        <v>13.81</v>
      </c>
      <c r="W216" s="468"/>
    </row>
    <row r="217" spans="2:23">
      <c r="B217" s="5">
        <v>45629</v>
      </c>
      <c r="C217" t="s">
        <v>1319</v>
      </c>
      <c r="D217">
        <v>225.92</v>
      </c>
      <c r="E217" s="38">
        <f>SUMIF('Love Admin'!$A$3:$A$2829,'HAC Inc'!$B217,'Love Admin'!N$3:N$2829)</f>
        <v>75.179999999999993</v>
      </c>
      <c r="F217" s="38">
        <f>SUMIF('Love Admin'!$A$3:$A$2829,'HAC Inc'!$B217,'Love Admin'!O$3:O$2829)</f>
        <v>95.440000000000012</v>
      </c>
      <c r="G217" s="38">
        <f>SUMIF('Love Admin'!$A$3:$A$2829,'HAC Inc'!$B217,'Love Admin'!P$3:P$2829)</f>
        <v>0</v>
      </c>
      <c r="H217" s="38">
        <f>SUMIF('Love Admin'!$A$3:$A$2829,'HAC Inc'!$B217,'Love Admin'!Q$3:Q$2829)</f>
        <v>0</v>
      </c>
      <c r="I217" s="38">
        <f>SUMIF('Love Admin'!$A$3:$A$2829,'HAC Inc'!$B217,'Love Admin'!R$3:R$2829)</f>
        <v>23.92</v>
      </c>
      <c r="J217" s="38">
        <f>SUMIF('Love Admin'!$A$3:$A$2829,'HAC Inc'!$B217,'Love Admin'!S$3:S$2829)</f>
        <v>0</v>
      </c>
      <c r="K217" s="38">
        <f>SUMIF('Love Admin'!$A$3:$A$2829,'HAC Inc'!$B217,'Love Admin'!T$3:T$2829)</f>
        <v>0</v>
      </c>
      <c r="L217" s="38">
        <f>SUMIF('Love Admin'!$A$3:$A$2829,'HAC Inc'!$B217,'Love Admin'!U$3:U$2829)</f>
        <v>7.2799999999999994</v>
      </c>
      <c r="M217" s="38">
        <f>SUMIF('Love Admin'!$A$3:$A$2829,'HAC Inc'!$B217,'Love Admin'!V$3:V$2829)</f>
        <v>0</v>
      </c>
      <c r="N217" s="38">
        <f>SUMIF('Love Admin'!$A$3:$A$2829,'HAC Inc'!$B217,'Love Admin'!W$3:W$2829)</f>
        <v>0</v>
      </c>
      <c r="O217" s="38">
        <f>SUMIF('Love Admin'!$A$3:$A$2829,'HAC Inc'!$B217,'Love Admin'!X$3:X$2829)</f>
        <v>24.1</v>
      </c>
      <c r="P217" s="38">
        <f>SUMIF('Love Admin'!$A$3:$A$2829,'HAC Inc'!$B217,'Love Admin'!Y$3:Y$2829)</f>
        <v>0</v>
      </c>
      <c r="Q217" s="38">
        <f>SUMIF('Love Admin'!$A$3:$A$2829,'HAC Inc'!$B217,'Love Admin'!Z$3:Z$2829)</f>
        <v>0</v>
      </c>
      <c r="R217" s="38">
        <f>SUMIF('Love Admin'!$A$3:$A$2829,'HAC Inc'!$B217,'Love Admin'!AA$3:AA$2829)</f>
        <v>0</v>
      </c>
      <c r="S217" s="38">
        <f t="shared" si="7"/>
        <v>0</v>
      </c>
      <c r="T217" s="350">
        <f t="shared" si="9"/>
        <v>225.92</v>
      </c>
      <c r="W217" s="468"/>
    </row>
    <row r="218" spans="2:23">
      <c r="B218" s="5">
        <v>45628</v>
      </c>
      <c r="C218" t="s">
        <v>1320</v>
      </c>
      <c r="D218">
        <v>193.11</v>
      </c>
      <c r="O218" s="38">
        <f>D218</f>
        <v>193.11</v>
      </c>
      <c r="S218" s="38">
        <f t="shared" si="7"/>
        <v>0</v>
      </c>
      <c r="T218" s="350">
        <f t="shared" si="9"/>
        <v>193.11</v>
      </c>
      <c r="W218" s="468"/>
    </row>
    <row r="219" spans="2:23">
      <c r="B219" s="5">
        <v>45628</v>
      </c>
      <c r="C219" t="s">
        <v>1321</v>
      </c>
      <c r="D219">
        <v>118.4</v>
      </c>
      <c r="E219" s="38">
        <f>SUMIF('Love Admin'!$A$3:$A$2829,'HAC Inc'!$B219,'Love Admin'!N$3:N$2829)</f>
        <v>25.06</v>
      </c>
      <c r="F219" s="38">
        <f>SUMIF('Love Admin'!$A$3:$A$2829,'HAC Inc'!$B219,'Love Admin'!O$3:O$2829)</f>
        <v>77.12</v>
      </c>
      <c r="G219" s="38">
        <f>SUMIF('Love Admin'!$A$3:$A$2829,'HAC Inc'!$B219,'Love Admin'!P$3:P$2829)</f>
        <v>0</v>
      </c>
      <c r="H219" s="38">
        <f>SUMIF('Love Admin'!$A$3:$A$2829,'HAC Inc'!$B219,'Love Admin'!Q$3:Q$2829)</f>
        <v>0</v>
      </c>
      <c r="I219" s="38">
        <f>SUMIF('Love Admin'!$A$3:$A$2829,'HAC Inc'!$B219,'Love Admin'!R$3:R$2829)</f>
        <v>14.46</v>
      </c>
      <c r="J219" s="38">
        <f>SUMIF('Love Admin'!$A$3:$A$2829,'HAC Inc'!$B219,'Love Admin'!S$3:S$2829)</f>
        <v>0</v>
      </c>
      <c r="K219" s="38">
        <f>SUMIF('Love Admin'!$A$3:$A$2829,'HAC Inc'!$B219,'Love Admin'!T$3:T$2829)</f>
        <v>0</v>
      </c>
      <c r="L219" s="38">
        <f>SUMIF('Love Admin'!$A$3:$A$2829,'HAC Inc'!$B219,'Love Admin'!U$3:U$2829)</f>
        <v>1.76</v>
      </c>
      <c r="M219" s="38">
        <f>SUMIF('Love Admin'!$A$3:$A$2829,'HAC Inc'!$B219,'Love Admin'!V$3:V$2829)</f>
        <v>0</v>
      </c>
      <c r="N219" s="38">
        <f>SUMIF('Love Admin'!$A$3:$A$2829,'HAC Inc'!$B219,'Love Admin'!W$3:W$2829)</f>
        <v>0</v>
      </c>
      <c r="O219" s="38">
        <f>SUMIF('Love Admin'!$A$3:$A$2829,'HAC Inc'!$B219,'Love Admin'!X$3:X$2829)</f>
        <v>0</v>
      </c>
      <c r="P219" s="38">
        <f>SUMIF('Love Admin'!$A$3:$A$2829,'HAC Inc'!$B219,'Love Admin'!Y$3:Y$2829)</f>
        <v>0</v>
      </c>
      <c r="Q219" s="38">
        <f>SUMIF('Love Admin'!$A$3:$A$2829,'HAC Inc'!$B219,'Love Admin'!Z$3:Z$2829)</f>
        <v>0</v>
      </c>
      <c r="R219" s="38">
        <f>SUMIF('Love Admin'!$A$3:$A$2829,'HAC Inc'!$B219,'Love Admin'!AA$3:AA$2829)</f>
        <v>0</v>
      </c>
      <c r="S219" s="38">
        <f t="shared" si="7"/>
        <v>0</v>
      </c>
      <c r="T219" s="350">
        <f t="shared" ref="T219:T222" si="10">D219-S219</f>
        <v>118.4</v>
      </c>
      <c r="W219" s="468"/>
    </row>
    <row r="220" spans="2:23">
      <c r="B220" s="5">
        <v>45628</v>
      </c>
      <c r="C220" t="s">
        <v>1322</v>
      </c>
      <c r="D220">
        <v>30</v>
      </c>
      <c r="G220" s="38">
        <f>D220</f>
        <v>30</v>
      </c>
      <c r="S220" s="38">
        <f t="shared" si="7"/>
        <v>0</v>
      </c>
      <c r="T220" s="350">
        <f t="shared" si="10"/>
        <v>30</v>
      </c>
      <c r="W220" s="468"/>
    </row>
    <row r="221" spans="2:23">
      <c r="B221" s="5">
        <v>45625</v>
      </c>
      <c r="C221" t="s">
        <v>1323</v>
      </c>
      <c r="D221">
        <v>200.64</v>
      </c>
      <c r="E221" s="38">
        <f>SUMIF('Love Admin'!$A$3:$A$2829,'HAC Inc'!$B221,'Love Admin'!N$3:N$2829)</f>
        <v>75.179999999999993</v>
      </c>
      <c r="F221" s="38">
        <f>SUMIF('Love Admin'!$A$3:$A$2829,'HAC Inc'!$B221,'Love Admin'!O$3:O$2829)</f>
        <v>98.330000000000013</v>
      </c>
      <c r="G221" s="38">
        <f>SUMIF('Love Admin'!$A$3:$A$2829,'HAC Inc'!$B221,'Love Admin'!P$3:P$2829)</f>
        <v>25.369999999999997</v>
      </c>
      <c r="H221" s="38">
        <f>SUMIF('Love Admin'!$A$3:$A$2829,'HAC Inc'!$B221,'Love Admin'!Q$3:Q$2829)</f>
        <v>0</v>
      </c>
      <c r="I221" s="38">
        <f>SUMIF('Love Admin'!$A$3:$A$2829,'HAC Inc'!$B221,'Love Admin'!R$3:R$2829)</f>
        <v>0</v>
      </c>
      <c r="J221" s="38">
        <f>SUMIF('Love Admin'!$A$3:$A$2829,'HAC Inc'!$B221,'Love Admin'!S$3:S$2829)</f>
        <v>0</v>
      </c>
      <c r="K221" s="38">
        <f>SUMIF('Love Admin'!$A$3:$A$2829,'HAC Inc'!$B221,'Love Admin'!T$3:T$2829)</f>
        <v>0</v>
      </c>
      <c r="L221" s="38">
        <f>SUMIF('Love Admin'!$A$3:$A$2829,'HAC Inc'!$B221,'Love Admin'!U$3:U$2829)</f>
        <v>1.76</v>
      </c>
      <c r="M221" s="38">
        <f>SUMIF('Love Admin'!$A$3:$A$2829,'HAC Inc'!$B221,'Love Admin'!V$3:V$2829)</f>
        <v>0</v>
      </c>
      <c r="N221" s="38">
        <f>SUMIF('Love Admin'!$A$3:$A$2829,'HAC Inc'!$B221,'Love Admin'!W$3:W$2829)</f>
        <v>0</v>
      </c>
      <c r="O221" s="38">
        <f>SUMIF('Love Admin'!$A$3:$A$2829,'HAC Inc'!$B221,'Love Admin'!X$3:X$2829)</f>
        <v>0</v>
      </c>
      <c r="P221" s="38">
        <f>SUMIF('Love Admin'!$A$3:$A$2829,'HAC Inc'!$B221,'Love Admin'!Y$3:Y$2829)</f>
        <v>0</v>
      </c>
      <c r="Q221" s="38">
        <f>SUMIF('Love Admin'!$A$3:$A$2829,'HAC Inc'!$B221,'Love Admin'!Z$3:Z$2829)</f>
        <v>0</v>
      </c>
      <c r="R221" s="38">
        <f>SUMIF('Love Admin'!$A$3:$A$2829,'HAC Inc'!$B221,'Love Admin'!AA$3:AA$2829)</f>
        <v>0</v>
      </c>
      <c r="S221" s="38">
        <f t="shared" si="7"/>
        <v>0</v>
      </c>
      <c r="T221" s="350">
        <f t="shared" si="10"/>
        <v>200.64</v>
      </c>
      <c r="W221" s="468"/>
    </row>
    <row r="222" spans="2:23">
      <c r="B222" s="5">
        <v>45624</v>
      </c>
      <c r="C222" t="s">
        <v>1324</v>
      </c>
      <c r="D222">
        <v>8.0399999999999991</v>
      </c>
      <c r="E222" s="38">
        <f>SUMIF('Love Admin'!$A$3:$A$2829,'HAC Inc'!$B222,'Love Admin'!N$3:N$2829)</f>
        <v>0</v>
      </c>
      <c r="F222" s="38">
        <f>SUMIF('Love Admin'!$A$3:$A$2829,'HAC Inc'!$B222,'Love Admin'!O$3:O$2829)</f>
        <v>0</v>
      </c>
      <c r="G222" s="38">
        <f>SUMIF('Love Admin'!$A$3:$A$2829,'HAC Inc'!$B222,'Love Admin'!P$3:P$2829)</f>
        <v>2.76</v>
      </c>
      <c r="H222" s="38">
        <f>SUMIF('Love Admin'!$A$3:$A$2829,'HAC Inc'!$B222,'Love Admin'!Q$3:Q$2829)</f>
        <v>0</v>
      </c>
      <c r="I222" s="38">
        <f>SUMIF('Love Admin'!$A$3:$A$2829,'HAC Inc'!$B222,'Love Admin'!R$3:R$2829)</f>
        <v>0</v>
      </c>
      <c r="J222" s="38">
        <f>SUMIF('Love Admin'!$A$3:$A$2829,'HAC Inc'!$B222,'Love Admin'!S$3:S$2829)</f>
        <v>0</v>
      </c>
      <c r="K222" s="38">
        <f>SUMIF('Love Admin'!$A$3:$A$2829,'HAC Inc'!$B222,'Love Admin'!T$3:T$2829)</f>
        <v>0</v>
      </c>
      <c r="L222" s="38">
        <f>SUMIF('Love Admin'!$A$3:$A$2829,'HAC Inc'!$B222,'Love Admin'!U$3:U$2829)</f>
        <v>5.28</v>
      </c>
      <c r="M222" s="38">
        <f>SUMIF('Love Admin'!$A$3:$A$2829,'HAC Inc'!$B222,'Love Admin'!V$3:V$2829)</f>
        <v>0</v>
      </c>
      <c r="N222" s="38">
        <f>SUMIF('Love Admin'!$A$3:$A$2829,'HAC Inc'!$B222,'Love Admin'!W$3:W$2829)</f>
        <v>0</v>
      </c>
      <c r="O222" s="38">
        <f>SUMIF('Love Admin'!$A$3:$A$2829,'HAC Inc'!$B222,'Love Admin'!X$3:X$2829)</f>
        <v>0</v>
      </c>
      <c r="P222" s="38">
        <f>SUMIF('Love Admin'!$A$3:$A$2829,'HAC Inc'!$B222,'Love Admin'!Y$3:Y$2829)</f>
        <v>0</v>
      </c>
      <c r="Q222" s="38">
        <f>SUMIF('Love Admin'!$A$3:$A$2829,'HAC Inc'!$B222,'Love Admin'!Z$3:Z$2829)</f>
        <v>0</v>
      </c>
      <c r="R222" s="38">
        <f>SUMIF('Love Admin'!$A$3:$A$2829,'HAC Inc'!$B222,'Love Admin'!AA$3:AA$2829)</f>
        <v>0</v>
      </c>
      <c r="S222" s="38">
        <f t="shared" si="7"/>
        <v>0</v>
      </c>
      <c r="T222" s="350">
        <f t="shared" si="10"/>
        <v>8.0399999999999991</v>
      </c>
      <c r="W222" s="468"/>
    </row>
    <row r="223" spans="2:23">
      <c r="B223" s="5">
        <v>45623</v>
      </c>
      <c r="C223" t="s">
        <v>71</v>
      </c>
      <c r="D223">
        <v>12000</v>
      </c>
      <c r="T223" s="350"/>
      <c r="V223" s="350">
        <f>D223</f>
        <v>12000</v>
      </c>
      <c r="W223" s="468"/>
    </row>
    <row r="224" spans="2:23">
      <c r="B224" s="5">
        <v>45623</v>
      </c>
      <c r="C224" t="s">
        <v>1325</v>
      </c>
      <c r="D224">
        <v>11.4</v>
      </c>
      <c r="E224" s="38">
        <f>SUMIF('Love Admin'!$A$3:$A$2829,'HAC Inc'!$B224,'Love Admin'!N$3:N$2829)</f>
        <v>0</v>
      </c>
      <c r="F224" s="38">
        <f>SUMIF('Love Admin'!$A$3:$A$2829,'HAC Inc'!$B224,'Love Admin'!O$3:O$2829)</f>
        <v>0</v>
      </c>
      <c r="G224" s="38">
        <f>SUMIF('Love Admin'!$A$3:$A$2829,'HAC Inc'!$B224,'Love Admin'!P$3:P$2829)</f>
        <v>0</v>
      </c>
      <c r="H224" s="38">
        <f>SUMIF('Love Admin'!$A$3:$A$2829,'HAC Inc'!$B224,'Love Admin'!Q$3:Q$2829)</f>
        <v>0</v>
      </c>
      <c r="I224" s="38">
        <f>SUMIF('Love Admin'!$A$3:$A$2829,'HAC Inc'!$B224,'Love Admin'!R$3:R$2829)</f>
        <v>9.64</v>
      </c>
      <c r="J224" s="38">
        <f>SUMIF('Love Admin'!$A$3:$A$2829,'HAC Inc'!$B224,'Love Admin'!S$3:S$2829)</f>
        <v>0</v>
      </c>
      <c r="K224" s="38">
        <f>SUMIF('Love Admin'!$A$3:$A$2829,'HAC Inc'!$B224,'Love Admin'!T$3:T$2829)</f>
        <v>0</v>
      </c>
      <c r="L224" s="38">
        <f>SUMIF('Love Admin'!$A$3:$A$2829,'HAC Inc'!$B224,'Love Admin'!U$3:U$2829)</f>
        <v>1.76</v>
      </c>
      <c r="M224" s="38">
        <f>SUMIF('Love Admin'!$A$3:$A$2829,'HAC Inc'!$B224,'Love Admin'!V$3:V$2829)</f>
        <v>0</v>
      </c>
      <c r="N224" s="38">
        <f>SUMIF('Love Admin'!$A$3:$A$2829,'HAC Inc'!$B224,'Love Admin'!W$3:W$2829)</f>
        <v>0</v>
      </c>
      <c r="O224" s="38">
        <f>SUMIF('Love Admin'!$A$3:$A$2829,'HAC Inc'!$B224,'Love Admin'!X$3:X$2829)</f>
        <v>0</v>
      </c>
      <c r="P224" s="38">
        <f>SUMIF('Love Admin'!$A$3:$A$2829,'HAC Inc'!$B224,'Love Admin'!Y$3:Y$2829)</f>
        <v>0</v>
      </c>
      <c r="Q224" s="38">
        <f>SUMIF('Love Admin'!$A$3:$A$2829,'HAC Inc'!$B224,'Love Admin'!Z$3:Z$2829)</f>
        <v>0</v>
      </c>
      <c r="R224" s="38">
        <f>SUMIF('Love Admin'!$A$3:$A$2829,'HAC Inc'!$B224,'Love Admin'!AA$3:AA$2829)</f>
        <v>0</v>
      </c>
      <c r="S224" s="38">
        <f t="shared" si="7"/>
        <v>0</v>
      </c>
      <c r="T224" s="350">
        <f t="shared" ref="T224:T229" si="11">D224-S224</f>
        <v>11.4</v>
      </c>
      <c r="W224" s="468"/>
    </row>
    <row r="225" spans="2:23">
      <c r="B225" s="5">
        <v>45622</v>
      </c>
      <c r="C225" t="s">
        <v>1326</v>
      </c>
      <c r="D225">
        <v>25</v>
      </c>
      <c r="K225" s="38">
        <f>D225</f>
        <v>25</v>
      </c>
      <c r="S225" s="38">
        <f t="shared" si="7"/>
        <v>0</v>
      </c>
      <c r="T225" s="350">
        <f t="shared" si="11"/>
        <v>25</v>
      </c>
      <c r="W225" s="468"/>
    </row>
    <row r="226" spans="2:23">
      <c r="B226" s="5">
        <v>45622</v>
      </c>
      <c r="C226" t="s">
        <v>1327</v>
      </c>
      <c r="D226">
        <v>95.35</v>
      </c>
      <c r="E226" s="38">
        <f>SUMIF('Love Admin'!$A$3:$A$2829,'HAC Inc'!$B226,'Love Admin'!N$3:N$2829)</f>
        <v>25.06</v>
      </c>
      <c r="F226" s="38">
        <f>SUMIF('Love Admin'!$A$3:$A$2829,'HAC Inc'!$B226,'Love Admin'!O$3:O$2829)</f>
        <v>48.2</v>
      </c>
      <c r="G226" s="38">
        <f>SUMIF('Love Admin'!$A$3:$A$2829,'HAC Inc'!$B226,'Love Admin'!P$3:P$2829)</f>
        <v>0</v>
      </c>
      <c r="H226" s="38">
        <f>SUMIF('Love Admin'!$A$3:$A$2829,'HAC Inc'!$B226,'Love Admin'!Q$3:Q$2829)</f>
        <v>0</v>
      </c>
      <c r="I226" s="38">
        <f>SUMIF('Love Admin'!$A$3:$A$2829,'HAC Inc'!$B226,'Love Admin'!R$3:R$2829)</f>
        <v>4.76</v>
      </c>
      <c r="J226" s="38">
        <f>SUMIF('Love Admin'!$A$3:$A$2829,'HAC Inc'!$B226,'Love Admin'!S$3:S$2829)</f>
        <v>0</v>
      </c>
      <c r="K226" s="38">
        <f>SUMIF('Love Admin'!$A$3:$A$2829,'HAC Inc'!$B226,'Love Admin'!T$3:T$2829)</f>
        <v>12.05</v>
      </c>
      <c r="L226" s="38">
        <f>SUMIF('Love Admin'!$A$3:$A$2829,'HAC Inc'!$B226,'Love Admin'!U$3:U$2829)</f>
        <v>5.28</v>
      </c>
      <c r="M226" s="38">
        <f>SUMIF('Love Admin'!$A$3:$A$2829,'HAC Inc'!$B226,'Love Admin'!V$3:V$2829)</f>
        <v>0</v>
      </c>
      <c r="N226" s="38">
        <f>SUMIF('Love Admin'!$A$3:$A$2829,'HAC Inc'!$B226,'Love Admin'!W$3:W$2829)</f>
        <v>0</v>
      </c>
      <c r="O226" s="38">
        <f>SUMIF('Love Admin'!$A$3:$A$2829,'HAC Inc'!$B226,'Love Admin'!X$3:X$2829)</f>
        <v>0</v>
      </c>
      <c r="P226" s="38">
        <f>SUMIF('Love Admin'!$A$3:$A$2829,'HAC Inc'!$B226,'Love Admin'!Y$3:Y$2829)</f>
        <v>0</v>
      </c>
      <c r="Q226" s="38">
        <f>SUMIF('Love Admin'!$A$3:$A$2829,'HAC Inc'!$B226,'Love Admin'!Z$3:Z$2829)</f>
        <v>0</v>
      </c>
      <c r="R226" s="38">
        <f>SUMIF('Love Admin'!$A$3:$A$2829,'HAC Inc'!$B226,'Love Admin'!AA$3:AA$2829)</f>
        <v>0</v>
      </c>
      <c r="S226" s="38">
        <f t="shared" si="7"/>
        <v>0</v>
      </c>
      <c r="T226" s="350">
        <f t="shared" si="11"/>
        <v>95.35</v>
      </c>
      <c r="W226" s="468"/>
    </row>
    <row r="227" spans="2:23">
      <c r="B227" s="5">
        <v>45621</v>
      </c>
      <c r="C227" t="s">
        <v>1328</v>
      </c>
      <c r="D227">
        <v>492.24</v>
      </c>
      <c r="E227" s="38">
        <f>SUMIF('Love Admin'!$A$3:$A$2829,'HAC Inc'!$B227,'Love Admin'!N$3:N$2829)</f>
        <v>50.14</v>
      </c>
      <c r="F227" s="38">
        <f>SUMIF('Love Admin'!$A$3:$A$2829,'HAC Inc'!$B227,'Love Admin'!O$3:O$2829)</f>
        <v>415.48000000000008</v>
      </c>
      <c r="G227" s="38">
        <f>SUMIF('Love Admin'!$A$3:$A$2829,'HAC Inc'!$B227,'Love Admin'!P$3:P$2829)</f>
        <v>2.76</v>
      </c>
      <c r="H227" s="38">
        <f>SUMIF('Love Admin'!$A$3:$A$2829,'HAC Inc'!$B227,'Love Admin'!Q$3:Q$2829)</f>
        <v>0</v>
      </c>
      <c r="I227" s="38">
        <f>SUMIF('Love Admin'!$A$3:$A$2829,'HAC Inc'!$B227,'Love Admin'!R$3:R$2829)+0.04</f>
        <v>23.86</v>
      </c>
      <c r="J227" s="38">
        <f>SUMIF('Love Admin'!$A$3:$A$2829,'HAC Inc'!$B227,'Love Admin'!S$3:S$2829)</f>
        <v>0</v>
      </c>
      <c r="K227" s="38">
        <f>SUMIF('Love Admin'!$A$3:$A$2829,'HAC Inc'!$B227,'Love Admin'!T$3:T$2829)</f>
        <v>0</v>
      </c>
      <c r="L227" s="38">
        <f>SUMIF('Love Admin'!$A$3:$A$2829,'HAC Inc'!$B227,'Love Admin'!U$3:U$2829)</f>
        <v>0</v>
      </c>
      <c r="M227" s="38">
        <f>SUMIF('Love Admin'!$A$3:$A$2829,'HAC Inc'!$B227,'Love Admin'!V$3:V$2829)</f>
        <v>0</v>
      </c>
      <c r="N227" s="38">
        <f>SUMIF('Love Admin'!$A$3:$A$2829,'HAC Inc'!$B227,'Love Admin'!W$3:W$2829)</f>
        <v>0</v>
      </c>
      <c r="O227" s="38">
        <f>SUMIF('Love Admin'!$A$3:$A$2829,'HAC Inc'!$B227,'Love Admin'!X$3:X$2829)</f>
        <v>0</v>
      </c>
      <c r="P227" s="38">
        <f>SUMIF('Love Admin'!$A$3:$A$2829,'HAC Inc'!$B227,'Love Admin'!Y$3:Y$2829)</f>
        <v>0</v>
      </c>
      <c r="Q227" s="38">
        <f>SUMIF('Love Admin'!$A$3:$A$2829,'HAC Inc'!$B227,'Love Admin'!Z$3:Z$2829)</f>
        <v>0</v>
      </c>
      <c r="R227" s="38">
        <f>SUMIF('Love Admin'!$A$3:$A$2829,'HAC Inc'!$B227,'Love Admin'!AA$3:AA$2829)</f>
        <v>0</v>
      </c>
      <c r="S227" s="38">
        <f t="shared" si="7"/>
        <v>0</v>
      </c>
      <c r="T227" s="350">
        <f t="shared" si="11"/>
        <v>492.24</v>
      </c>
      <c r="U227" s="350"/>
      <c r="W227" s="468"/>
    </row>
    <row r="228" spans="2:23">
      <c r="B228" s="5">
        <v>45618</v>
      </c>
      <c r="C228" t="s">
        <v>1329</v>
      </c>
      <c r="D228">
        <v>160.5</v>
      </c>
      <c r="E228" s="38">
        <f>SUMIF('Love Admin'!$A$3:$A$2829,'HAC Inc'!$B228,'Love Admin'!N$3:N$2829)</f>
        <v>0</v>
      </c>
      <c r="F228" s="38">
        <f>SUMIF('Love Admin'!$A$3:$A$2829,'HAC Inc'!$B228,'Love Admin'!O$3:O$2829)</f>
        <v>106.04</v>
      </c>
      <c r="G228" s="38">
        <f>SUMIF('Love Admin'!$A$3:$A$2829,'HAC Inc'!$B228,'Love Admin'!P$3:P$2829)</f>
        <v>30.359999999999992</v>
      </c>
      <c r="H228" s="38">
        <f>SUMIF('Love Admin'!$A$3:$A$2829,'HAC Inc'!$B228,'Love Admin'!Q$3:Q$2829)</f>
        <v>0</v>
      </c>
      <c r="I228" s="38">
        <f>SUMIF('Love Admin'!$A$3:$A$2829,'HAC Inc'!$B228,'Love Admin'!R$3:R$2829)</f>
        <v>24.1</v>
      </c>
      <c r="J228" s="38">
        <f>SUMIF('Love Admin'!$A$3:$A$2829,'HAC Inc'!$B228,'Love Admin'!S$3:S$2829)</f>
        <v>0</v>
      </c>
      <c r="K228" s="38">
        <f>SUMIF('Love Admin'!$A$3:$A$2829,'HAC Inc'!$B228,'Love Admin'!T$3:T$2829)</f>
        <v>0</v>
      </c>
      <c r="L228" s="38">
        <f>SUMIF('Love Admin'!$A$3:$A$2829,'HAC Inc'!$B228,'Love Admin'!U$3:U$2829)</f>
        <v>0</v>
      </c>
      <c r="M228" s="38">
        <f>SUMIF('Love Admin'!$A$3:$A$2829,'HAC Inc'!$B228,'Love Admin'!V$3:V$2829)</f>
        <v>0</v>
      </c>
      <c r="N228" s="38">
        <f>SUMIF('Love Admin'!$A$3:$A$2829,'HAC Inc'!$B228,'Love Admin'!W$3:W$2829)</f>
        <v>0</v>
      </c>
      <c r="O228" s="38">
        <f>SUMIF('Love Admin'!$A$3:$A$2829,'HAC Inc'!$B228,'Love Admin'!X$3:X$2829)</f>
        <v>0</v>
      </c>
      <c r="P228" s="38">
        <f>SUMIF('Love Admin'!$A$3:$A$2829,'HAC Inc'!$B228,'Love Admin'!Y$3:Y$2829)</f>
        <v>0</v>
      </c>
      <c r="Q228" s="38">
        <f>SUMIF('Love Admin'!$A$3:$A$2829,'HAC Inc'!$B228,'Love Admin'!Z$3:Z$2829)</f>
        <v>0</v>
      </c>
      <c r="R228" s="38">
        <f>SUMIF('Love Admin'!$A$3:$A$2829,'HAC Inc'!$B228,'Love Admin'!AA$3:AA$2829)</f>
        <v>0</v>
      </c>
      <c r="S228" s="38">
        <f t="shared" si="7"/>
        <v>0</v>
      </c>
      <c r="T228" s="350">
        <f t="shared" si="11"/>
        <v>160.5</v>
      </c>
      <c r="W228" s="468"/>
    </row>
    <row r="229" spans="2:23">
      <c r="B229" s="5">
        <v>45617</v>
      </c>
      <c r="C229" t="s">
        <v>1330</v>
      </c>
      <c r="D229">
        <v>3</v>
      </c>
      <c r="G229" s="38">
        <f>D229</f>
        <v>3</v>
      </c>
      <c r="S229" s="38">
        <f t="shared" si="7"/>
        <v>0</v>
      </c>
      <c r="T229" s="350">
        <f t="shared" si="11"/>
        <v>3</v>
      </c>
      <c r="W229" s="468"/>
    </row>
    <row r="230" spans="2:23">
      <c r="B230" s="5">
        <v>45617</v>
      </c>
      <c r="C230" t="s">
        <v>1331</v>
      </c>
      <c r="D230">
        <v>130.68</v>
      </c>
      <c r="E230" s="38">
        <f>SUMIF('Love Admin'!$A$3:$A$2829,'HAC Inc'!$B230,'Love Admin'!N$3:N$2829)</f>
        <v>25.07</v>
      </c>
      <c r="F230" s="38">
        <f>SUMIF('Love Admin'!$A$3:$A$2829,'HAC Inc'!$B230,'Love Admin'!O$3:O$2829)</f>
        <v>80.010000000000005</v>
      </c>
      <c r="G230" s="38">
        <f>SUMIF('Love Admin'!$A$3:$A$2829,'HAC Inc'!$B230,'Love Admin'!P$3:P$2829)</f>
        <v>14.2</v>
      </c>
      <c r="H230" s="38">
        <f>SUMIF('Love Admin'!$A$3:$A$2829,'HAC Inc'!$B230,'Love Admin'!Q$3:Q$2829)</f>
        <v>0</v>
      </c>
      <c r="I230" s="38">
        <f>SUMIF('Love Admin'!$A$3:$A$2829,'HAC Inc'!$B230,'Love Admin'!R$3:R$2829)</f>
        <v>9.64</v>
      </c>
      <c r="J230" s="38">
        <f>SUMIF('Love Admin'!$A$3:$A$2829,'HAC Inc'!$B230,'Love Admin'!S$3:S$2829)</f>
        <v>0</v>
      </c>
      <c r="K230" s="38">
        <f>SUMIF('Love Admin'!$A$3:$A$2829,'HAC Inc'!$B230,'Love Admin'!T$3:T$2829)</f>
        <v>0</v>
      </c>
      <c r="L230" s="38">
        <f>SUMIF('Love Admin'!$A$3:$A$2829,'HAC Inc'!$B230,'Love Admin'!U$3:U$2829)</f>
        <v>1.76</v>
      </c>
      <c r="M230" s="38">
        <f>SUMIF('Love Admin'!$A$3:$A$2829,'HAC Inc'!$B230,'Love Admin'!V$3:V$2829)</f>
        <v>0</v>
      </c>
      <c r="N230" s="38">
        <f>SUMIF('Love Admin'!$A$3:$A$2829,'HAC Inc'!$B230,'Love Admin'!W$3:W$2829)</f>
        <v>0</v>
      </c>
      <c r="O230" s="38">
        <f>SUMIF('Love Admin'!$A$3:$A$2829,'HAC Inc'!$B230,'Love Admin'!X$3:X$2829)</f>
        <v>0</v>
      </c>
      <c r="P230" s="38">
        <f>SUMIF('Love Admin'!$A$3:$A$2829,'HAC Inc'!$B230,'Love Admin'!Y$3:Y$2829)</f>
        <v>0</v>
      </c>
      <c r="Q230" s="38">
        <f>SUMIF('Love Admin'!$A$3:$A$2829,'HAC Inc'!$B230,'Love Admin'!Z$3:Z$2829)</f>
        <v>0</v>
      </c>
      <c r="R230" s="38">
        <f>SUMIF('Love Admin'!$A$3:$A$2829,'HAC Inc'!$B230,'Love Admin'!AA$3:AA$2829)</f>
        <v>0</v>
      </c>
      <c r="S230" s="38">
        <f t="shared" si="7"/>
        <v>0</v>
      </c>
      <c r="T230" s="350">
        <f t="shared" ref="T230:T237" si="12">D230-S230</f>
        <v>130.68</v>
      </c>
      <c r="W230" s="468"/>
    </row>
    <row r="231" spans="2:23">
      <c r="B231" s="5">
        <v>45616</v>
      </c>
      <c r="C231" t="s">
        <v>1332</v>
      </c>
      <c r="D231">
        <v>102.98</v>
      </c>
      <c r="E231" s="38">
        <f>SUMIF('Love Admin'!$A$3:$A$2829,'HAC Inc'!$B231,'Love Admin'!N$3:N$2829)</f>
        <v>0</v>
      </c>
      <c r="F231" s="38">
        <f>SUMIF('Love Admin'!$A$3:$A$2829,'HAC Inc'!$B231,'Love Admin'!O$3:O$2829)</f>
        <v>86.76</v>
      </c>
      <c r="G231" s="38">
        <f>SUMIF('Love Admin'!$A$3:$A$2829,'HAC Inc'!$B231,'Love Admin'!P$3:P$2829)</f>
        <v>0</v>
      </c>
      <c r="H231" s="38">
        <f>SUMIF('Love Admin'!$A$3:$A$2829,'HAC Inc'!$B231,'Love Admin'!Q$3:Q$2829)</f>
        <v>0</v>
      </c>
      <c r="I231" s="38">
        <f>SUMIF('Love Admin'!$A$3:$A$2829,'HAC Inc'!$B231,'Love Admin'!R$3:R$2829)</f>
        <v>14.46</v>
      </c>
      <c r="J231" s="38">
        <f>SUMIF('Love Admin'!$A$3:$A$2829,'HAC Inc'!$B231,'Love Admin'!S$3:S$2829)</f>
        <v>0</v>
      </c>
      <c r="K231" s="38">
        <f>SUMIF('Love Admin'!$A$3:$A$2829,'HAC Inc'!$B231,'Love Admin'!T$3:T$2829)</f>
        <v>0</v>
      </c>
      <c r="L231" s="38">
        <f>SUMIF('Love Admin'!$A$3:$A$2829,'HAC Inc'!$B231,'Love Admin'!U$3:U$2829)</f>
        <v>1.76</v>
      </c>
      <c r="M231" s="38">
        <f>SUMIF('Love Admin'!$A$3:$A$2829,'HAC Inc'!$B231,'Love Admin'!V$3:V$2829)</f>
        <v>0</v>
      </c>
      <c r="N231" s="38">
        <f>SUMIF('Love Admin'!$A$3:$A$2829,'HAC Inc'!$B231,'Love Admin'!W$3:W$2829)</f>
        <v>0</v>
      </c>
      <c r="O231" s="38">
        <f>SUMIF('Love Admin'!$A$3:$A$2829,'HAC Inc'!$B231,'Love Admin'!X$3:X$2829)</f>
        <v>0</v>
      </c>
      <c r="P231" s="38">
        <f>SUMIF('Love Admin'!$A$3:$A$2829,'HAC Inc'!$B231,'Love Admin'!Y$3:Y$2829)</f>
        <v>0</v>
      </c>
      <c r="Q231" s="38">
        <f>SUMIF('Love Admin'!$A$3:$A$2829,'HAC Inc'!$B231,'Love Admin'!Z$3:Z$2829)</f>
        <v>0</v>
      </c>
      <c r="R231" s="38">
        <f>SUMIF('Love Admin'!$A$3:$A$2829,'HAC Inc'!$B231,'Love Admin'!AA$3:AA$2829)</f>
        <v>0</v>
      </c>
      <c r="S231" s="38">
        <f t="shared" si="7"/>
        <v>0</v>
      </c>
      <c r="T231" s="350">
        <f t="shared" si="12"/>
        <v>102.98</v>
      </c>
      <c r="W231" s="468"/>
    </row>
    <row r="232" spans="2:23">
      <c r="B232" s="5">
        <v>45615</v>
      </c>
      <c r="C232" t="s">
        <v>1333</v>
      </c>
      <c r="D232">
        <v>410.14</v>
      </c>
      <c r="E232" s="38">
        <f>SUMIF('Love Admin'!$A$3:$A$2829,'HAC Inc'!$B232,'Love Admin'!N$3:N$2829)</f>
        <v>50.12</v>
      </c>
      <c r="F232" s="38">
        <f>SUMIF('Love Admin'!$A$3:$A$2829,'HAC Inc'!$B232,'Love Admin'!O$3:O$2829)</f>
        <v>260.28000000000003</v>
      </c>
      <c r="G232" s="38">
        <f>SUMIF('Love Admin'!$A$3:$A$2829,'HAC Inc'!$B232,'Love Admin'!P$3:P$2829)</f>
        <v>0</v>
      </c>
      <c r="H232" s="38">
        <f>SUMIF('Love Admin'!$A$3:$A$2829,'HAC Inc'!$B232,'Love Admin'!Q$3:Q$2829)</f>
        <v>0</v>
      </c>
      <c r="I232" s="38">
        <f>SUMIF('Love Admin'!$A$3:$A$2829,'HAC Inc'!$B232,'Love Admin'!R$3:R$2829)</f>
        <v>96.22</v>
      </c>
      <c r="J232" s="38">
        <f>SUMIF('Love Admin'!$A$3:$A$2829,'HAC Inc'!$B232,'Love Admin'!S$3:S$2829)</f>
        <v>0</v>
      </c>
      <c r="K232" s="38">
        <f>SUMIF('Love Admin'!$A$3:$A$2829,'HAC Inc'!$B232,'Love Admin'!T$3:T$2829)</f>
        <v>0</v>
      </c>
      <c r="L232" s="38">
        <f>SUMIF('Love Admin'!$A$3:$A$2829,'HAC Inc'!$B232,'Love Admin'!U$3:U$2829)</f>
        <v>3.52</v>
      </c>
      <c r="M232" s="38">
        <f>SUMIF('Love Admin'!$A$3:$A$2829,'HAC Inc'!$B232,'Love Admin'!V$3:V$2829)</f>
        <v>0</v>
      </c>
      <c r="N232" s="38">
        <f>SUMIF('Love Admin'!$A$3:$A$2829,'HAC Inc'!$B232,'Love Admin'!W$3:W$2829)</f>
        <v>0</v>
      </c>
      <c r="O232" s="38">
        <f>SUMIF('Love Admin'!$A$3:$A$2829,'HAC Inc'!$B232,'Love Admin'!X$3:X$2829)</f>
        <v>0</v>
      </c>
      <c r="P232" s="38">
        <f>SUMIF('Love Admin'!$A$3:$A$2829,'HAC Inc'!$B232,'Love Admin'!Y$3:Y$2829)</f>
        <v>0</v>
      </c>
      <c r="Q232" s="38">
        <f>SUMIF('Love Admin'!$A$3:$A$2829,'HAC Inc'!$B232,'Love Admin'!Z$3:Z$2829)</f>
        <v>0</v>
      </c>
      <c r="R232" s="38">
        <f>SUMIF('Love Admin'!$A$3:$A$2829,'HAC Inc'!$B232,'Love Admin'!AA$3:AA$2829)</f>
        <v>0</v>
      </c>
      <c r="S232" s="38">
        <f t="shared" si="7"/>
        <v>0</v>
      </c>
      <c r="T232" s="350">
        <f t="shared" si="12"/>
        <v>410.14</v>
      </c>
      <c r="W232" s="468"/>
    </row>
    <row r="233" spans="2:23">
      <c r="B233" s="5">
        <v>45614</v>
      </c>
      <c r="C233" t="s">
        <v>1334</v>
      </c>
      <c r="D233">
        <v>4.5199999999999996</v>
      </c>
      <c r="E233" s="38">
        <f>SUMIF('Love Admin'!$A$3:$A$2829,'HAC Inc'!$B233,'Love Admin'!N$3:N$2829)</f>
        <v>0</v>
      </c>
      <c r="F233" s="38">
        <f>SUMIF('Love Admin'!$A$3:$A$2829,'HAC Inc'!$B233,'Love Admin'!O$3:O$2829)</f>
        <v>0</v>
      </c>
      <c r="G233" s="38">
        <f>SUMIF('Love Admin'!$A$3:$A$2829,'HAC Inc'!$B233,'Love Admin'!P$3:P$2829)</f>
        <v>2.76</v>
      </c>
      <c r="H233" s="38">
        <f>SUMIF('Love Admin'!$A$3:$A$2829,'HAC Inc'!$B233,'Love Admin'!Q$3:Q$2829)</f>
        <v>0</v>
      </c>
      <c r="I233" s="38">
        <f>SUMIF('Love Admin'!$A$3:$A$2829,'HAC Inc'!$B233,'Love Admin'!R$3:R$2829)</f>
        <v>0</v>
      </c>
      <c r="J233" s="38">
        <f>SUMIF('Love Admin'!$A$3:$A$2829,'HAC Inc'!$B233,'Love Admin'!S$3:S$2829)</f>
        <v>0</v>
      </c>
      <c r="K233" s="38">
        <f>SUMIF('Love Admin'!$A$3:$A$2829,'HAC Inc'!$B233,'Love Admin'!T$3:T$2829)</f>
        <v>0</v>
      </c>
      <c r="L233" s="38">
        <f>SUMIF('Love Admin'!$A$3:$A$2829,'HAC Inc'!$B233,'Love Admin'!U$3:U$2829)</f>
        <v>1.76</v>
      </c>
      <c r="M233" s="38">
        <f>SUMIF('Love Admin'!$A$3:$A$2829,'HAC Inc'!$B233,'Love Admin'!V$3:V$2829)</f>
        <v>0</v>
      </c>
      <c r="N233" s="38">
        <f>SUMIF('Love Admin'!$A$3:$A$2829,'HAC Inc'!$B233,'Love Admin'!W$3:W$2829)</f>
        <v>0</v>
      </c>
      <c r="O233" s="38">
        <f>SUMIF('Love Admin'!$A$3:$A$2829,'HAC Inc'!$B233,'Love Admin'!X$3:X$2829)</f>
        <v>0</v>
      </c>
      <c r="P233" s="38">
        <f>SUMIF('Love Admin'!$A$3:$A$2829,'HAC Inc'!$B233,'Love Admin'!Y$3:Y$2829)</f>
        <v>0</v>
      </c>
      <c r="Q233" s="38">
        <f>SUMIF('Love Admin'!$A$3:$A$2829,'HAC Inc'!$B233,'Love Admin'!Z$3:Z$2829)</f>
        <v>0</v>
      </c>
      <c r="R233" s="38">
        <f>SUMIF('Love Admin'!$A$3:$A$2829,'HAC Inc'!$B233,'Love Admin'!AA$3:AA$2829)</f>
        <v>0</v>
      </c>
      <c r="S233" s="38">
        <f t="shared" si="7"/>
        <v>0</v>
      </c>
      <c r="T233" s="350">
        <f t="shared" si="12"/>
        <v>4.5199999999999996</v>
      </c>
      <c r="W233" s="468"/>
    </row>
    <row r="234" spans="2:23">
      <c r="B234" s="5">
        <v>45611</v>
      </c>
      <c r="C234" t="s">
        <v>1335</v>
      </c>
      <c r="D234">
        <v>44.25</v>
      </c>
      <c r="E234" s="38">
        <f>SUMIF('Love Admin'!$A$3:$A$2829,'HAC Inc'!$B234,'Love Admin'!N$3:N$2829)</f>
        <v>0</v>
      </c>
      <c r="F234" s="38">
        <f>SUMIF('Love Admin'!$A$3:$A$2829,'HAC Inc'!$B234,'Love Admin'!O$3:O$2829)</f>
        <v>0</v>
      </c>
      <c r="G234" s="38">
        <f>SUMIF('Love Admin'!$A$3:$A$2829,'HAC Inc'!$B234,'Love Admin'!P$3:P$2829)</f>
        <v>19.409999999999997</v>
      </c>
      <c r="H234" s="38">
        <f>SUMIF('Love Admin'!$A$3:$A$2829,'HAC Inc'!$B234,'Love Admin'!Q$3:Q$2829)</f>
        <v>0</v>
      </c>
      <c r="I234" s="38">
        <f>SUMIF('Love Admin'!$A$3:$A$2829,'HAC Inc'!$B234,'Love Admin'!R$3:R$2829)</f>
        <v>0</v>
      </c>
      <c r="J234" s="38">
        <f>SUMIF('Love Admin'!$A$3:$A$2829,'HAC Inc'!$B234,'Love Admin'!S$3:S$2829)</f>
        <v>0</v>
      </c>
      <c r="K234" s="38">
        <f>SUMIF('Love Admin'!$A$3:$A$2829,'HAC Inc'!$B234,'Love Admin'!T$3:T$2829)</f>
        <v>19.28</v>
      </c>
      <c r="L234" s="38">
        <f>SUMIF('Love Admin'!$A$3:$A$2829,'HAC Inc'!$B234,'Love Admin'!U$3:U$2829)+0.04</f>
        <v>5.56</v>
      </c>
      <c r="M234" s="38">
        <f>SUMIF('Love Admin'!$A$3:$A$2829,'HAC Inc'!$B234,'Love Admin'!V$3:V$2829)</f>
        <v>0</v>
      </c>
      <c r="N234" s="38">
        <f>SUMIF('Love Admin'!$A$3:$A$2829,'HAC Inc'!$B234,'Love Admin'!W$3:W$2829)</f>
        <v>0</v>
      </c>
      <c r="O234" s="38">
        <f>SUMIF('Love Admin'!$A$3:$A$2829,'HAC Inc'!$B234,'Love Admin'!X$3:X$2829)</f>
        <v>0</v>
      </c>
      <c r="P234" s="38">
        <f>SUMIF('Love Admin'!$A$3:$A$2829,'HAC Inc'!$B234,'Love Admin'!Y$3:Y$2829)</f>
        <v>0</v>
      </c>
      <c r="Q234" s="38">
        <f>SUMIF('Love Admin'!$A$3:$A$2829,'HAC Inc'!$B234,'Love Admin'!Z$3:Z$2829)</f>
        <v>0</v>
      </c>
      <c r="R234" s="38">
        <f>SUMIF('Love Admin'!$A$3:$A$2829,'HAC Inc'!$B234,'Love Admin'!AA$3:AA$2829)</f>
        <v>0</v>
      </c>
      <c r="S234" s="38">
        <f t="shared" si="7"/>
        <v>0</v>
      </c>
      <c r="T234" s="350">
        <f t="shared" si="12"/>
        <v>44.25</v>
      </c>
      <c r="W234" s="468"/>
    </row>
    <row r="235" spans="2:23">
      <c r="B235" s="5">
        <v>45610</v>
      </c>
      <c r="C235" t="s">
        <v>1336</v>
      </c>
      <c r="D235">
        <v>3</v>
      </c>
      <c r="G235" s="38">
        <f>D235</f>
        <v>3</v>
      </c>
      <c r="S235" s="38">
        <f t="shared" si="7"/>
        <v>0</v>
      </c>
      <c r="T235" s="350">
        <f t="shared" si="12"/>
        <v>3</v>
      </c>
      <c r="W235" s="468"/>
    </row>
    <row r="236" spans="2:23">
      <c r="B236" s="5">
        <v>45610</v>
      </c>
      <c r="C236" t="s">
        <v>1337</v>
      </c>
      <c r="D236">
        <v>217.72</v>
      </c>
      <c r="E236" s="38">
        <f>SUMIF('Love Admin'!$A$3:$A$2829,'HAC Inc'!$B236,'Love Admin'!N$3:N$2829)</f>
        <v>100.24</v>
      </c>
      <c r="F236" s="38">
        <f>SUMIF('Love Admin'!$A$3:$A$2829,'HAC Inc'!$B236,'Love Admin'!O$3:O$2829)</f>
        <v>114.72000000000001</v>
      </c>
      <c r="G236" s="38">
        <f>SUMIF('Love Admin'!$A$3:$A$2829,'HAC Inc'!$B236,'Love Admin'!P$3:P$2829)</f>
        <v>2.76</v>
      </c>
      <c r="H236" s="38">
        <f>SUMIF('Love Admin'!$A$3:$A$2829,'HAC Inc'!$B236,'Love Admin'!Q$3:Q$2829)</f>
        <v>0</v>
      </c>
      <c r="I236" s="38">
        <f>SUMIF('Love Admin'!$A$3:$A$2829,'HAC Inc'!$B236,'Love Admin'!R$3:R$2829)</f>
        <v>0</v>
      </c>
      <c r="J236" s="38">
        <f>SUMIF('Love Admin'!$A$3:$A$2829,'HAC Inc'!$B236,'Love Admin'!S$3:S$2829)</f>
        <v>0</v>
      </c>
      <c r="K236" s="38">
        <f>SUMIF('Love Admin'!$A$3:$A$2829,'HAC Inc'!$B236,'Love Admin'!T$3:T$2829)</f>
        <v>0</v>
      </c>
      <c r="L236" s="38">
        <f>SUMIF('Love Admin'!$A$3:$A$2829,'HAC Inc'!$B236,'Love Admin'!U$3:U$2829)</f>
        <v>0</v>
      </c>
      <c r="M236" s="38">
        <f>SUMIF('Love Admin'!$A$3:$A$2829,'HAC Inc'!$B236,'Love Admin'!V$3:V$2829)</f>
        <v>0</v>
      </c>
      <c r="N236" s="38">
        <f>SUMIF('Love Admin'!$A$3:$A$2829,'HAC Inc'!$B236,'Love Admin'!W$3:W$2829)</f>
        <v>0</v>
      </c>
      <c r="O236" s="38">
        <f>SUMIF('Love Admin'!$A$3:$A$2829,'HAC Inc'!$B236,'Love Admin'!X$3:X$2829)</f>
        <v>0</v>
      </c>
      <c r="P236" s="38">
        <f>SUMIF('Love Admin'!$A$3:$A$2829,'HAC Inc'!$B236,'Love Admin'!Y$3:Y$2829)</f>
        <v>0</v>
      </c>
      <c r="Q236" s="38">
        <f>SUMIF('Love Admin'!$A$3:$A$2829,'HAC Inc'!$B236,'Love Admin'!Z$3:Z$2829)</f>
        <v>0</v>
      </c>
      <c r="R236" s="38">
        <f>SUMIF('Love Admin'!$A$3:$A$2829,'HAC Inc'!$B236,'Love Admin'!AA$3:AA$2829)</f>
        <v>0</v>
      </c>
      <c r="S236" s="38">
        <f t="shared" si="7"/>
        <v>0</v>
      </c>
      <c r="T236" s="350">
        <f t="shared" si="12"/>
        <v>217.72</v>
      </c>
      <c r="W236" s="468"/>
    </row>
    <row r="237" spans="2:23">
      <c r="B237" s="5">
        <v>45609</v>
      </c>
      <c r="C237" t="s">
        <v>1338</v>
      </c>
      <c r="D237">
        <v>150.19999999999999</v>
      </c>
      <c r="E237" s="38">
        <f>SUMIF('Love Admin'!$A$3:$A$2829,'HAC Inc'!$B237,'Love Admin'!N$3:N$2829)</f>
        <v>100.24</v>
      </c>
      <c r="F237" s="38">
        <f>SUMIF('Love Admin'!$A$3:$A$2829,'HAC Inc'!$B237,'Love Admin'!O$3:O$2829)</f>
        <v>48.2</v>
      </c>
      <c r="G237" s="38">
        <f>SUMIF('Love Admin'!$A$3:$A$2829,'HAC Inc'!$B237,'Love Admin'!P$3:P$2829)</f>
        <v>0</v>
      </c>
      <c r="H237" s="38">
        <f>SUMIF('Love Admin'!$A$3:$A$2829,'HAC Inc'!$B237,'Love Admin'!Q$3:Q$2829)</f>
        <v>0</v>
      </c>
      <c r="I237" s="38">
        <f>SUMIF('Love Admin'!$A$3:$A$2829,'HAC Inc'!$B237,'Love Admin'!R$3:R$2829)</f>
        <v>0</v>
      </c>
      <c r="J237" s="38">
        <f>SUMIF('Love Admin'!$A$3:$A$2829,'HAC Inc'!$B237,'Love Admin'!S$3:S$2829)</f>
        <v>0</v>
      </c>
      <c r="K237" s="38">
        <f>SUMIF('Love Admin'!$A$3:$A$2829,'HAC Inc'!$B237,'Love Admin'!T$3:T$2829)</f>
        <v>0</v>
      </c>
      <c r="L237" s="38">
        <f>SUMIF('Love Admin'!$A$3:$A$2829,'HAC Inc'!$B237,'Love Admin'!U$3:U$2829)</f>
        <v>1.76</v>
      </c>
      <c r="M237" s="38">
        <f>SUMIF('Love Admin'!$A$3:$A$2829,'HAC Inc'!$B237,'Love Admin'!V$3:V$2829)</f>
        <v>0</v>
      </c>
      <c r="N237" s="38">
        <f>SUMIF('Love Admin'!$A$3:$A$2829,'HAC Inc'!$B237,'Love Admin'!W$3:W$2829)</f>
        <v>0</v>
      </c>
      <c r="O237" s="38">
        <f>SUMIF('Love Admin'!$A$3:$A$2829,'HAC Inc'!$B237,'Love Admin'!X$3:X$2829)</f>
        <v>0</v>
      </c>
      <c r="P237" s="38">
        <f>SUMIF('Love Admin'!$A$3:$A$2829,'HAC Inc'!$B237,'Love Admin'!Y$3:Y$2829)</f>
        <v>0</v>
      </c>
      <c r="Q237" s="38">
        <f>SUMIF('Love Admin'!$A$3:$A$2829,'HAC Inc'!$B237,'Love Admin'!Z$3:Z$2829)</f>
        <v>0</v>
      </c>
      <c r="R237" s="38">
        <f>SUMIF('Love Admin'!$A$3:$A$2829,'HAC Inc'!$B237,'Love Admin'!AA$3:AA$2829)</f>
        <v>0</v>
      </c>
      <c r="S237" s="38">
        <f t="shared" si="7"/>
        <v>0</v>
      </c>
      <c r="T237" s="350">
        <f t="shared" si="12"/>
        <v>150.19999999999999</v>
      </c>
      <c r="W237" s="468"/>
    </row>
    <row r="238" spans="2:23">
      <c r="B238" s="5">
        <v>45608</v>
      </c>
      <c r="C238" t="s">
        <v>1339</v>
      </c>
      <c r="D238">
        <v>731.04</v>
      </c>
      <c r="E238" s="38">
        <f>SUMIF('Love Admin'!$A$3:$A$2829,'HAC Inc'!$B238,'Love Admin'!N$3:N$2829)</f>
        <v>25.06</v>
      </c>
      <c r="F238" s="38">
        <f>SUMIF('Love Admin'!$A$3:$A$2829,'HAC Inc'!$B238,'Love Admin'!O$3:O$2829)</f>
        <v>588.04</v>
      </c>
      <c r="G238" s="38">
        <f>SUMIF('Love Admin'!$A$3:$A$2829,'HAC Inc'!$B238,'Love Admin'!P$3:P$2829)</f>
        <v>14.33</v>
      </c>
      <c r="H238" s="38">
        <f>SUMIF('Love Admin'!$A$3:$A$2829,'HAC Inc'!$B238,'Love Admin'!Q$3:Q$2829)</f>
        <v>0</v>
      </c>
      <c r="I238" s="38">
        <f>SUMIF('Love Admin'!$A$3:$A$2829,'HAC Inc'!$B238,'Love Admin'!R$3:R$2829)</f>
        <v>62.6</v>
      </c>
      <c r="J238" s="38">
        <f>SUMIF('Love Admin'!$A$3:$A$2829,'HAC Inc'!$B238,'Love Admin'!S$3:S$2829)</f>
        <v>0</v>
      </c>
      <c r="K238" s="38">
        <f>SUMIF('Love Admin'!$A$3:$A$2829,'HAC Inc'!$B238,'Love Admin'!T$3:T$2829)</f>
        <v>16.810000000000002</v>
      </c>
      <c r="L238" s="38">
        <f>SUMIF('Love Admin'!$A$3:$A$2829,'HAC Inc'!$B238,'Love Admin'!U$3:U$2829)</f>
        <v>14.56</v>
      </c>
      <c r="M238" s="38">
        <f>SUMIF('Love Admin'!$A$3:$A$2829,'HAC Inc'!$B238,'Love Admin'!V$3:V$2829)</f>
        <v>0</v>
      </c>
      <c r="N238" s="38">
        <f>SUMIF('Love Admin'!$A$3:$A$2829,'HAC Inc'!$B238,'Love Admin'!W$3:W$2829)</f>
        <v>0</v>
      </c>
      <c r="O238" s="38">
        <f>SUMIF('Love Admin'!$A$3:$A$2829,'HAC Inc'!$B238,'Love Admin'!X$3:X$2829)</f>
        <v>9.64</v>
      </c>
      <c r="P238" s="38">
        <f>SUMIF('Love Admin'!$A$3:$A$2829,'HAC Inc'!$B238,'Love Admin'!Y$3:Y$2829)</f>
        <v>0</v>
      </c>
      <c r="Q238" s="38">
        <f>SUMIF('Love Admin'!$A$3:$A$2829,'HAC Inc'!$B238,'Love Admin'!Z$3:Z$2829)</f>
        <v>0</v>
      </c>
      <c r="R238" s="38">
        <f>SUMIF('Love Admin'!$A$3:$A$2829,'HAC Inc'!$B238,'Love Admin'!AA$3:AA$2829)</f>
        <v>0</v>
      </c>
      <c r="S238" s="38">
        <f t="shared" si="7"/>
        <v>0</v>
      </c>
      <c r="T238" s="350">
        <f t="shared" ref="T238:T242" si="13">D238-S238</f>
        <v>731.04</v>
      </c>
      <c r="W238" s="468"/>
    </row>
    <row r="239" spans="2:23">
      <c r="B239" s="5">
        <v>45608</v>
      </c>
      <c r="C239" t="s">
        <v>295</v>
      </c>
      <c r="D239">
        <v>90.93</v>
      </c>
      <c r="N239" s="38">
        <f>D239</f>
        <v>90.93</v>
      </c>
      <c r="S239" s="38">
        <f t="shared" si="7"/>
        <v>0</v>
      </c>
      <c r="T239" s="350">
        <f t="shared" si="13"/>
        <v>90.93</v>
      </c>
      <c r="W239" s="468"/>
    </row>
    <row r="240" spans="2:23">
      <c r="B240" s="5">
        <v>45607</v>
      </c>
      <c r="C240" t="s">
        <v>1340</v>
      </c>
      <c r="D240">
        <v>456.84</v>
      </c>
      <c r="E240" s="38">
        <f>SUMIF('Love Admin'!$A$3:$A$2829,'HAC Inc'!$B240,'Love Admin'!N$3:N$2829)</f>
        <v>175.42</v>
      </c>
      <c r="F240" s="38">
        <f>SUMIF('Love Admin'!$A$3:$A$2829,'HAC Inc'!$B240,'Love Admin'!O$3:O$2829)</f>
        <v>241</v>
      </c>
      <c r="G240" s="38">
        <f>SUMIF('Love Admin'!$A$3:$A$2829,'HAC Inc'!$B240,'Love Admin'!P$3:P$2829)</f>
        <v>11.04</v>
      </c>
      <c r="H240" s="38">
        <f>SUMIF('Love Admin'!$A$3:$A$2829,'HAC Inc'!$B240,'Love Admin'!Q$3:Q$2829)</f>
        <v>0</v>
      </c>
      <c r="I240" s="38">
        <f>SUMIF('Love Admin'!$A$3:$A$2829,'HAC Inc'!$B240,'Love Admin'!R$3:R$2829)</f>
        <v>0</v>
      </c>
      <c r="J240" s="38">
        <f>SUMIF('Love Admin'!$A$3:$A$2829,'HAC Inc'!$B240,'Love Admin'!S$3:S$2829)</f>
        <v>0</v>
      </c>
      <c r="K240" s="38">
        <f>SUMIF('Love Admin'!$A$3:$A$2829,'HAC Inc'!$B240,'Love Admin'!T$3:T$2829)</f>
        <v>24.1</v>
      </c>
      <c r="L240" s="38">
        <f>SUMIF('Love Admin'!$A$3:$A$2829,'HAC Inc'!$B240,'Love Admin'!U$3:U$2829)</f>
        <v>5.28</v>
      </c>
      <c r="M240" s="38">
        <f>SUMIF('Love Admin'!$A$3:$A$2829,'HAC Inc'!$B240,'Love Admin'!V$3:V$2829)</f>
        <v>0</v>
      </c>
      <c r="N240" s="38">
        <f>SUMIF('Love Admin'!$A$3:$A$2829,'HAC Inc'!$B240,'Love Admin'!W$3:W$2829)</f>
        <v>0</v>
      </c>
      <c r="O240" s="38">
        <f>SUMIF('Love Admin'!$A$3:$A$2829,'HAC Inc'!$B240,'Love Admin'!X$3:X$2829)</f>
        <v>0</v>
      </c>
      <c r="P240" s="38">
        <f>SUMIF('Love Admin'!$A$3:$A$2829,'HAC Inc'!$B240,'Love Admin'!Y$3:Y$2829)</f>
        <v>0</v>
      </c>
      <c r="Q240" s="38">
        <f>SUMIF('Love Admin'!$A$3:$A$2829,'HAC Inc'!$B240,'Love Admin'!Z$3:Z$2829)</f>
        <v>0</v>
      </c>
      <c r="R240" s="38">
        <f>SUMIF('Love Admin'!$A$3:$A$2829,'HAC Inc'!$B240,'Love Admin'!AA$3:AA$2829)</f>
        <v>0</v>
      </c>
      <c r="S240" s="38">
        <f t="shared" si="7"/>
        <v>0</v>
      </c>
      <c r="T240" s="350">
        <f t="shared" si="13"/>
        <v>456.84</v>
      </c>
      <c r="W240" s="468"/>
    </row>
    <row r="241" spans="2:24">
      <c r="B241" s="5">
        <v>45607</v>
      </c>
      <c r="C241" t="s">
        <v>1341</v>
      </c>
      <c r="D241">
        <v>24</v>
      </c>
      <c r="T241" s="350"/>
      <c r="W241" s="468"/>
      <c r="X241" s="45">
        <f>D241</f>
        <v>24</v>
      </c>
    </row>
    <row r="242" spans="2:24">
      <c r="B242" s="5">
        <v>45604</v>
      </c>
      <c r="C242" t="s">
        <v>1342</v>
      </c>
      <c r="D242">
        <v>5754.68</v>
      </c>
      <c r="E242" s="38">
        <f>SUMIF('Love Admin'!$A$3:$A$2829,'HAC Inc'!$B242,'Love Admin'!N$3:N$2829)</f>
        <v>50.12</v>
      </c>
      <c r="F242" s="38">
        <f>SUMIF('Love Admin'!$A$3:$A$2829,'HAC Inc'!$B242,'Love Admin'!O$3:O$2829)</f>
        <v>5686.6399999999967</v>
      </c>
      <c r="G242" s="38">
        <f>SUMIF('Love Admin'!$A$3:$A$2829,'HAC Inc'!$B242,'Love Admin'!P$3:P$2829)</f>
        <v>8.2799999999999994</v>
      </c>
      <c r="H242" s="38">
        <f>SUMIF('Love Admin'!$A$3:$A$2829,'HAC Inc'!$B242,'Love Admin'!Q$3:Q$2829)</f>
        <v>0</v>
      </c>
      <c r="I242" s="38">
        <f>SUMIF('Love Admin'!$A$3:$A$2829,'HAC Inc'!$B242,'Love Admin'!R$3:R$2829)</f>
        <v>9.64</v>
      </c>
      <c r="J242" s="38">
        <f>SUMIF('Love Admin'!$A$3:$A$2829,'HAC Inc'!$B242,'Love Admin'!S$3:S$2829)</f>
        <v>0</v>
      </c>
      <c r="K242" s="38">
        <f>SUMIF('Love Admin'!$A$3:$A$2829,'HAC Inc'!$B242,'Love Admin'!T$3:T$2829)</f>
        <v>0</v>
      </c>
      <c r="L242" s="38">
        <f>SUMIF('Love Admin'!$A$3:$A$2829,'HAC Inc'!$B242,'Love Admin'!U$3:U$2829)</f>
        <v>0</v>
      </c>
      <c r="M242" s="38">
        <f>SUMIF('Love Admin'!$A$3:$A$2829,'HAC Inc'!$B242,'Love Admin'!V$3:V$2829)</f>
        <v>0</v>
      </c>
      <c r="N242" s="38">
        <f>SUMIF('Love Admin'!$A$3:$A$2829,'HAC Inc'!$B242,'Love Admin'!W$3:W$2829)</f>
        <v>0</v>
      </c>
      <c r="O242" s="38">
        <f>SUMIF('Love Admin'!$A$3:$A$2829,'HAC Inc'!$B242,'Love Admin'!X$3:X$2829)</f>
        <v>0</v>
      </c>
      <c r="P242" s="38">
        <f>SUMIF('Love Admin'!$A$3:$A$2829,'HAC Inc'!$B242,'Love Admin'!Y$3:Y$2829)</f>
        <v>0</v>
      </c>
      <c r="Q242" s="38">
        <f>SUMIF('Love Admin'!$A$3:$A$2829,'HAC Inc'!$B242,'Love Admin'!Z$3:Z$2829)</f>
        <v>0</v>
      </c>
      <c r="R242" s="38">
        <f>SUMIF('Love Admin'!$A$3:$A$2829,'HAC Inc'!$B242,'Love Admin'!AA$3:AA$2829)</f>
        <v>0</v>
      </c>
      <c r="S242" s="38">
        <f t="shared" si="7"/>
        <v>0</v>
      </c>
      <c r="T242" s="350">
        <f t="shared" si="13"/>
        <v>5754.68</v>
      </c>
      <c r="W242" s="468"/>
    </row>
    <row r="243" spans="2:24">
      <c r="B243" s="5">
        <v>45603</v>
      </c>
      <c r="C243" t="s">
        <v>71</v>
      </c>
      <c r="D243">
        <v>3000</v>
      </c>
      <c r="T243" s="350"/>
      <c r="V243" s="350">
        <f>D243</f>
        <v>3000</v>
      </c>
      <c r="W243" s="468"/>
    </row>
    <row r="244" spans="2:24" ht="12" customHeight="1">
      <c r="B244" s="5">
        <v>45603</v>
      </c>
      <c r="C244" t="s">
        <v>1343</v>
      </c>
      <c r="D244">
        <v>63.92</v>
      </c>
      <c r="E244" s="38">
        <f>SUMIF('Love Admin'!$A$3:$A$2829,'HAC Inc'!$B244,'Love Admin'!N$3:N$2829)</f>
        <v>50.12</v>
      </c>
      <c r="F244" s="38">
        <f>SUMIF('Love Admin'!$A$3:$A$2829,'HAC Inc'!$B244,'Love Admin'!O$3:O$2829)</f>
        <v>0</v>
      </c>
      <c r="G244" s="38">
        <f>SUMIF('Love Admin'!$A$3:$A$2829,'HAC Inc'!$B244,'Love Admin'!P$3:P$2829)</f>
        <v>13.799999999999999</v>
      </c>
      <c r="H244" s="38">
        <f>SUMIF('Love Admin'!$A$3:$A$2829,'HAC Inc'!$B244,'Love Admin'!Q$3:Q$2829)</f>
        <v>0</v>
      </c>
      <c r="I244" s="38">
        <f>SUMIF('Love Admin'!$A$3:$A$2829,'HAC Inc'!$B244,'Love Admin'!R$3:R$2829)</f>
        <v>0</v>
      </c>
      <c r="J244" s="38">
        <f>SUMIF('Love Admin'!$A$3:$A$2829,'HAC Inc'!$B244,'Love Admin'!S$3:S$2829)</f>
        <v>0</v>
      </c>
      <c r="K244" s="38">
        <f>SUMIF('Love Admin'!$A$3:$A$2829,'HAC Inc'!$B244,'Love Admin'!T$3:T$2829)</f>
        <v>0</v>
      </c>
      <c r="L244" s="38">
        <f>SUMIF('Love Admin'!$A$3:$A$2829,'HAC Inc'!$B244,'Love Admin'!U$3:U$2829)</f>
        <v>0</v>
      </c>
      <c r="M244" s="38">
        <f>SUMIF('Love Admin'!$A$3:$A$2829,'HAC Inc'!$B244,'Love Admin'!V$3:V$2829)</f>
        <v>0</v>
      </c>
      <c r="N244" s="38">
        <f>SUMIF('Love Admin'!$A$3:$A$2829,'HAC Inc'!$B244,'Love Admin'!W$3:W$2829)</f>
        <v>0</v>
      </c>
      <c r="O244" s="38">
        <f>SUMIF('Love Admin'!$A$3:$A$2829,'HAC Inc'!$B244,'Love Admin'!X$3:X$2829)</f>
        <v>0</v>
      </c>
      <c r="P244" s="38">
        <f>SUMIF('Love Admin'!$A$3:$A$2829,'HAC Inc'!$B244,'Love Admin'!Y$3:Y$2829)</f>
        <v>0</v>
      </c>
      <c r="Q244" s="38">
        <f>SUMIF('Love Admin'!$A$3:$A$2829,'HAC Inc'!$B244,'Love Admin'!Z$3:Z$2829)</f>
        <v>0</v>
      </c>
      <c r="R244" s="38">
        <f>SUMIF('Love Admin'!$A$3:$A$2829,'HAC Inc'!$B244,'Love Admin'!AA$3:AA$2829)</f>
        <v>0</v>
      </c>
      <c r="S244" s="38">
        <f t="shared" si="7"/>
        <v>0</v>
      </c>
      <c r="T244" s="350">
        <f t="shared" ref="T244" si="14">D244-S244</f>
        <v>63.92</v>
      </c>
      <c r="W244" s="468"/>
    </row>
    <row r="245" spans="2:24" ht="12" customHeight="1">
      <c r="B245" s="5">
        <v>45602</v>
      </c>
      <c r="C245" t="s">
        <v>1344</v>
      </c>
      <c r="D245">
        <v>105.25</v>
      </c>
      <c r="E245" s="38">
        <f>SUMIF('Love Admin'!$A$3:$A$2829,'HAC Inc'!$B245,'Love Admin'!N$3:N$2829)</f>
        <v>50.12</v>
      </c>
      <c r="F245" s="38">
        <f>SUMIF('Love Admin'!$A$3:$A$2829,'HAC Inc'!$B245,'Love Admin'!O$3:O$2829)</f>
        <v>0</v>
      </c>
      <c r="G245" s="38">
        <f>SUMIF('Love Admin'!$A$3:$A$2829,'HAC Inc'!$B245,'Love Admin'!P$3:P$2829)</f>
        <v>5.78</v>
      </c>
      <c r="H245" s="38">
        <f>SUMIF('Love Admin'!$A$3:$A$2829,'HAC Inc'!$B245,'Love Admin'!Q$3:Q$2829)</f>
        <v>0</v>
      </c>
      <c r="I245" s="38">
        <f>SUMIF('Love Admin'!$A$3:$A$2829,'HAC Inc'!$B245,'Love Admin'!R$3:R$2829)</f>
        <v>14.28</v>
      </c>
      <c r="J245" s="38">
        <f>SUMIF('Love Admin'!$A$3:$A$2829,'HAC Inc'!$B245,'Love Admin'!S$3:S$2829)</f>
        <v>0</v>
      </c>
      <c r="K245" s="38">
        <f>SUMIF('Love Admin'!$A$3:$A$2829,'HAC Inc'!$B245,'Love Admin'!T$3:T$2829)</f>
        <v>12.05</v>
      </c>
      <c r="L245" s="38">
        <f>SUMIF('Love Admin'!$A$3:$A$2829,'HAC Inc'!$B245,'Love Admin'!U$3:U$2829)-0.02</f>
        <v>23.02</v>
      </c>
      <c r="M245" s="38">
        <f>SUMIF('Love Admin'!$A$3:$A$2829,'HAC Inc'!$B245,'Love Admin'!V$3:V$2829)</f>
        <v>0</v>
      </c>
      <c r="N245" s="38">
        <f>SUMIF('Love Admin'!$A$3:$A$2829,'HAC Inc'!$B245,'Love Admin'!W$3:W$2829)</f>
        <v>0</v>
      </c>
      <c r="O245" s="38">
        <f>SUMIF('Love Admin'!$A$3:$A$2829,'HAC Inc'!$B245,'Love Admin'!X$3:X$2829)</f>
        <v>0</v>
      </c>
      <c r="P245" s="38">
        <f>SUMIF('Love Admin'!$A$3:$A$2829,'HAC Inc'!$B245,'Love Admin'!Y$3:Y$2829)</f>
        <v>0</v>
      </c>
      <c r="Q245" s="38">
        <f>SUMIF('Love Admin'!$A$3:$A$2829,'HAC Inc'!$B245,'Love Admin'!Z$3:Z$2829)</f>
        <v>0</v>
      </c>
      <c r="R245" s="38">
        <f>SUMIF('Love Admin'!$A$3:$A$2829,'HAC Inc'!$B245,'Love Admin'!AA$3:AA$2829)</f>
        <v>0</v>
      </c>
      <c r="S245" s="38">
        <f t="shared" si="7"/>
        <v>0</v>
      </c>
      <c r="T245" s="350">
        <f t="shared" ref="T245:T335" si="15">D245-S245</f>
        <v>105.25</v>
      </c>
      <c r="W245" s="468"/>
    </row>
    <row r="246" spans="2:24" ht="12" customHeight="1">
      <c r="B246" s="5">
        <v>45601</v>
      </c>
      <c r="C246" t="s">
        <v>1345</v>
      </c>
      <c r="D246">
        <v>3</v>
      </c>
      <c r="G246" s="38">
        <f>D246</f>
        <v>3</v>
      </c>
      <c r="S246" s="38">
        <f t="shared" si="7"/>
        <v>0</v>
      </c>
      <c r="T246" s="350">
        <f t="shared" si="15"/>
        <v>3</v>
      </c>
      <c r="W246" s="468"/>
    </row>
    <row r="247" spans="2:24" ht="12" customHeight="1">
      <c r="B247" s="5">
        <v>45601</v>
      </c>
      <c r="C247" t="s">
        <v>1346</v>
      </c>
      <c r="D247">
        <v>158.26</v>
      </c>
      <c r="E247" s="38">
        <f>SUMIF('Love Admin'!$A$3:$A$2829,'HAC Inc'!$B247,'Love Admin'!N$3:N$2829)</f>
        <v>125.3</v>
      </c>
      <c r="F247" s="38">
        <f>SUMIF('Love Admin'!$A$3:$A$2829,'HAC Inc'!$B247,'Love Admin'!O$3:O$2829)</f>
        <v>0</v>
      </c>
      <c r="G247" s="38">
        <f>SUMIF('Love Admin'!$A$3:$A$2829,'HAC Inc'!$B247,'Love Admin'!P$3:P$2829)</f>
        <v>0</v>
      </c>
      <c r="H247" s="38">
        <f>SUMIF('Love Admin'!$A$3:$A$2829,'HAC Inc'!$B247,'Love Admin'!Q$3:Q$2829)</f>
        <v>0</v>
      </c>
      <c r="I247" s="38">
        <f>SUMIF('Love Admin'!$A$3:$A$2829,'HAC Inc'!$B247,'Love Admin'!R$3:R$2829)</f>
        <v>14.28</v>
      </c>
      <c r="J247" s="38">
        <f>SUMIF('Love Admin'!$A$3:$A$2829,'HAC Inc'!$B247,'Love Admin'!S$3:S$2829)</f>
        <v>0</v>
      </c>
      <c r="K247" s="38">
        <f>SUMIF('Love Admin'!$A$3:$A$2829,'HAC Inc'!$B247,'Love Admin'!T$3:T$2829)</f>
        <v>0</v>
      </c>
      <c r="L247" s="38">
        <f>SUMIF('Love Admin'!$A$3:$A$2829,'HAC Inc'!$B247,'Love Admin'!U$3:U$2829)</f>
        <v>18.680000000000003</v>
      </c>
      <c r="M247" s="38">
        <f>SUMIF('Love Admin'!$A$3:$A$2829,'HAC Inc'!$B247,'Love Admin'!V$3:V$2829)</f>
        <v>0</v>
      </c>
      <c r="N247" s="38">
        <f>SUMIF('Love Admin'!$A$3:$A$2829,'HAC Inc'!$B247,'Love Admin'!W$3:W$2829)</f>
        <v>0</v>
      </c>
      <c r="O247" s="38">
        <f>SUMIF('Love Admin'!$A$3:$A$2829,'HAC Inc'!$B247,'Love Admin'!X$3:X$2829)</f>
        <v>0</v>
      </c>
      <c r="P247" s="38">
        <f>SUMIF('Love Admin'!$A$3:$A$2829,'HAC Inc'!$B247,'Love Admin'!Y$3:Y$2829)</f>
        <v>0</v>
      </c>
      <c r="Q247" s="38">
        <f>SUMIF('Love Admin'!$A$3:$A$2829,'HAC Inc'!$B247,'Love Admin'!Z$3:Z$2829)</f>
        <v>0</v>
      </c>
      <c r="R247" s="38">
        <f>SUMIF('Love Admin'!$A$3:$A$2829,'HAC Inc'!$B247,'Love Admin'!AA$3:AA$2829)</f>
        <v>0</v>
      </c>
      <c r="S247" s="38">
        <f t="shared" si="7"/>
        <v>0</v>
      </c>
      <c r="T247" s="350">
        <f t="shared" si="15"/>
        <v>158.26</v>
      </c>
      <c r="W247" s="468"/>
    </row>
    <row r="248" spans="2:24" ht="12" customHeight="1">
      <c r="B248" s="5">
        <v>45600</v>
      </c>
      <c r="C248" t="s">
        <v>1347</v>
      </c>
      <c r="D248">
        <v>315.18</v>
      </c>
      <c r="E248" s="38">
        <f>SUMIF('Love Admin'!$A$3:$A$2829,'HAC Inc'!$B248,'Love Admin'!N$3:N$2829)</f>
        <v>300.71999999999997</v>
      </c>
      <c r="F248" s="38">
        <f>SUMIF('Love Admin'!$A$3:$A$2829,'HAC Inc'!$B248,'Love Admin'!O$3:O$2829)</f>
        <v>0</v>
      </c>
      <c r="G248" s="38">
        <f>SUMIF('Love Admin'!$A$3:$A$2829,'HAC Inc'!$B248,'Love Admin'!P$3:P$2829)</f>
        <v>14.46</v>
      </c>
      <c r="H248" s="38">
        <f>SUMIF('Love Admin'!$A$3:$A$2829,'HAC Inc'!$B248,'Love Admin'!Q$3:Q$2829)</f>
        <v>0</v>
      </c>
      <c r="I248" s="38">
        <f>SUMIF('Love Admin'!$A$3:$A$2829,'HAC Inc'!$B248,'Love Admin'!R$3:R$2829)</f>
        <v>0</v>
      </c>
      <c r="J248" s="38">
        <f>SUMIF('Love Admin'!$A$3:$A$2829,'HAC Inc'!$B248,'Love Admin'!S$3:S$2829)</f>
        <v>0</v>
      </c>
      <c r="K248" s="38">
        <f>SUMIF('Love Admin'!$A$3:$A$2829,'HAC Inc'!$B248,'Love Admin'!T$3:T$2829)</f>
        <v>0</v>
      </c>
      <c r="L248" s="38">
        <f>SUMIF('Love Admin'!$A$3:$A$2829,'HAC Inc'!$B248,'Love Admin'!U$3:U$2829)</f>
        <v>0</v>
      </c>
      <c r="M248" s="38">
        <f>SUMIF('Love Admin'!$A$3:$A$2829,'HAC Inc'!$B248,'Love Admin'!V$3:V$2829)</f>
        <v>0</v>
      </c>
      <c r="N248" s="38">
        <f>SUMIF('Love Admin'!$A$3:$A$2829,'HAC Inc'!$B248,'Love Admin'!W$3:W$2829)</f>
        <v>0</v>
      </c>
      <c r="O248" s="38">
        <f>SUMIF('Love Admin'!$A$3:$A$2829,'HAC Inc'!$B248,'Love Admin'!X$3:X$2829)</f>
        <v>0</v>
      </c>
      <c r="P248" s="38">
        <f>SUMIF('Love Admin'!$A$3:$A$2829,'HAC Inc'!$B248,'Love Admin'!Y$3:Y$2829)</f>
        <v>0</v>
      </c>
      <c r="Q248" s="38">
        <f>SUMIF('Love Admin'!$A$3:$A$2829,'HAC Inc'!$B248,'Love Admin'!Z$3:Z$2829)</f>
        <v>0</v>
      </c>
      <c r="R248" s="38">
        <f>SUMIF('Love Admin'!$A$3:$A$2829,'HAC Inc'!$B248,'Love Admin'!AA$3:AA$2829)</f>
        <v>0</v>
      </c>
      <c r="S248" s="38">
        <f t="shared" si="7"/>
        <v>0</v>
      </c>
      <c r="T248" s="350">
        <f t="shared" si="15"/>
        <v>315.18</v>
      </c>
      <c r="W248" s="468"/>
    </row>
    <row r="249" spans="2:24" ht="12" customHeight="1">
      <c r="B249" s="5">
        <v>45600</v>
      </c>
      <c r="C249" t="s">
        <v>1348</v>
      </c>
      <c r="D249">
        <v>30</v>
      </c>
      <c r="G249" s="38">
        <f>D249</f>
        <v>30</v>
      </c>
      <c r="S249" s="38">
        <f t="shared" si="7"/>
        <v>0</v>
      </c>
      <c r="T249" s="350">
        <f t="shared" si="15"/>
        <v>30</v>
      </c>
      <c r="W249" s="468"/>
    </row>
    <row r="250" spans="2:24" ht="12" customHeight="1">
      <c r="B250" s="5">
        <v>45597</v>
      </c>
      <c r="C250" t="s">
        <v>1349</v>
      </c>
      <c r="D250">
        <v>172.7</v>
      </c>
      <c r="E250" s="38">
        <f>SUMIF('Love Admin'!$A$3:$A$2829,'HAC Inc'!$B250,'Love Admin'!N$3:N$2829)</f>
        <v>150.38</v>
      </c>
      <c r="F250" s="38">
        <f>SUMIF('Love Admin'!$A$3:$A$2829,'HAC Inc'!$B250,'Love Admin'!O$3:O$2829)</f>
        <v>0</v>
      </c>
      <c r="G250" s="38">
        <f>SUMIF('Love Admin'!$A$3:$A$2829,'HAC Inc'!$B250,'Love Admin'!P$3:P$2829)</f>
        <v>16.82</v>
      </c>
      <c r="H250" s="38">
        <f>SUMIF('Love Admin'!$A$3:$A$2829,'HAC Inc'!$B250,'Love Admin'!Q$3:Q$2829)</f>
        <v>0</v>
      </c>
      <c r="I250" s="38">
        <f>SUMIF('Love Admin'!$A$3:$A$2829,'HAC Inc'!$B250,'Love Admin'!R$3:R$2829)</f>
        <v>0</v>
      </c>
      <c r="J250" s="38">
        <f>SUMIF('Love Admin'!$A$3:$A$2829,'HAC Inc'!$B250,'Love Admin'!S$3:S$2829)</f>
        <v>0</v>
      </c>
      <c r="K250" s="38">
        <f>SUMIF('Love Admin'!$A$3:$A$2829,'HAC Inc'!$B250,'Love Admin'!T$3:T$2829)</f>
        <v>0</v>
      </c>
      <c r="L250" s="38">
        <f>SUMIF('Love Admin'!$A$3:$A$2829,'HAC Inc'!$B250,'Love Admin'!U$3:U$2829)-0.02</f>
        <v>5.5</v>
      </c>
      <c r="M250" s="38">
        <f>SUMIF('Love Admin'!$A$3:$A$2829,'HAC Inc'!$B250,'Love Admin'!V$3:V$2829)</f>
        <v>0</v>
      </c>
      <c r="N250" s="38">
        <f>SUMIF('Love Admin'!$A$3:$A$2829,'HAC Inc'!$B250,'Love Admin'!W$3:W$2829)</f>
        <v>0</v>
      </c>
      <c r="O250" s="38">
        <f>SUMIF('Love Admin'!$A$3:$A$2829,'HAC Inc'!$B250,'Love Admin'!X$3:X$2829)</f>
        <v>0</v>
      </c>
      <c r="P250" s="38">
        <f>SUMIF('Love Admin'!$A$3:$A$2829,'HAC Inc'!$B250,'Love Admin'!Y$3:Y$2829)</f>
        <v>0</v>
      </c>
      <c r="Q250" s="38">
        <f>SUMIF('Love Admin'!$A$3:$A$2829,'HAC Inc'!$B250,'Love Admin'!Z$3:Z$2829)</f>
        <v>0</v>
      </c>
      <c r="R250" s="38">
        <f>SUMIF('Love Admin'!$A$3:$A$2829,'HAC Inc'!$B250,'Love Admin'!AA$3:AA$2829)</f>
        <v>0</v>
      </c>
      <c r="S250" s="38">
        <f t="shared" si="7"/>
        <v>0</v>
      </c>
      <c r="T250" s="350">
        <f t="shared" si="15"/>
        <v>172.7</v>
      </c>
      <c r="W250" s="468"/>
    </row>
    <row r="251" spans="2:24" ht="12" customHeight="1">
      <c r="B251" s="5">
        <v>45596</v>
      </c>
      <c r="C251" t="s">
        <v>1350</v>
      </c>
      <c r="D251">
        <v>88.26</v>
      </c>
      <c r="E251" s="38">
        <f>SUMIF('Love Admin'!$A$3:$A$2829,'HAC Inc'!$B251,'Love Admin'!N$3:N$2829)</f>
        <v>50.12</v>
      </c>
      <c r="F251" s="38">
        <f>SUMIF('Love Admin'!$A$3:$A$2829,'HAC Inc'!$B251,'Love Admin'!O$3:O$2829)</f>
        <v>0</v>
      </c>
      <c r="G251" s="38">
        <f>SUMIF('Love Admin'!$A$3:$A$2829,'HAC Inc'!$B251,'Love Admin'!P$3:P$2829)</f>
        <v>2.76</v>
      </c>
      <c r="H251" s="38">
        <f>SUMIF('Love Admin'!$A$3:$A$2829,'HAC Inc'!$B251,'Love Admin'!Q$3:Q$2829)</f>
        <v>0</v>
      </c>
      <c r="I251" s="38">
        <f>SUMIF('Love Admin'!$A$3:$A$2829,'HAC Inc'!$B251,'Love Admin'!R$3:R$2829)</f>
        <v>9.52</v>
      </c>
      <c r="J251" s="38">
        <f>SUMIF('Love Admin'!$A$3:$A$2829,'HAC Inc'!$B251,'Love Admin'!S$3:S$2829)</f>
        <v>0</v>
      </c>
      <c r="K251" s="38">
        <f>SUMIF('Love Admin'!$A$3:$A$2829,'HAC Inc'!$B251,'Love Admin'!T$3:T$2829)</f>
        <v>0</v>
      </c>
      <c r="L251" s="38">
        <f>SUMIF('Love Admin'!$A$3:$A$2829,'HAC Inc'!$B251,'Love Admin'!U$3:U$2829)</f>
        <v>1.76</v>
      </c>
      <c r="M251" s="38">
        <f>SUMIF('Love Admin'!$A$3:$A$2829,'HAC Inc'!$B251,'Love Admin'!V$3:V$2829)</f>
        <v>0</v>
      </c>
      <c r="N251" s="38">
        <f>SUMIF('Love Admin'!$A$3:$A$2829,'HAC Inc'!$B251,'Love Admin'!W$3:W$2829)</f>
        <v>0</v>
      </c>
      <c r="O251" s="38">
        <f>SUMIF('Love Admin'!$A$3:$A$2829,'HAC Inc'!$B251,'Love Admin'!X$3:X$2829)</f>
        <v>24.1</v>
      </c>
      <c r="P251" s="38">
        <f>SUMIF('Love Admin'!$A$3:$A$2829,'HAC Inc'!$B251,'Love Admin'!Y$3:Y$2829)</f>
        <v>0</v>
      </c>
      <c r="Q251" s="38">
        <f>SUMIF('Love Admin'!$A$3:$A$2829,'HAC Inc'!$B251,'Love Admin'!Z$3:Z$2829)</f>
        <v>0</v>
      </c>
      <c r="R251" s="38">
        <f>SUMIF('Love Admin'!$A$3:$A$2829,'HAC Inc'!$B251,'Love Admin'!AA$3:AA$2829)</f>
        <v>0</v>
      </c>
      <c r="S251" s="38">
        <f t="shared" si="7"/>
        <v>0</v>
      </c>
      <c r="T251" s="350">
        <f t="shared" si="15"/>
        <v>88.26</v>
      </c>
      <c r="W251" s="468"/>
    </row>
    <row r="252" spans="2:24" ht="12" customHeight="1">
      <c r="B252" s="5">
        <v>45595</v>
      </c>
      <c r="C252" t="s">
        <v>1351</v>
      </c>
      <c r="D252">
        <v>51.89</v>
      </c>
      <c r="E252" s="38">
        <f>SUMIF('Love Admin'!$A$3:$A$2829,'HAC Inc'!$B252,'Love Admin'!N$3:N$2829)</f>
        <v>50.129999999999995</v>
      </c>
      <c r="F252" s="38">
        <f>SUMIF('Love Admin'!$A$3:$A$2829,'HAC Inc'!$B252,'Love Admin'!O$3:O$2829)</f>
        <v>0</v>
      </c>
      <c r="G252" s="38">
        <f>SUMIF('Love Admin'!$A$3:$A$2829,'HAC Inc'!$B252,'Love Admin'!P$3:P$2829)</f>
        <v>0</v>
      </c>
      <c r="H252" s="38">
        <f>SUMIF('Love Admin'!$A$3:$A$2829,'HAC Inc'!$B252,'Love Admin'!Q$3:Q$2829)</f>
        <v>0</v>
      </c>
      <c r="I252" s="38">
        <f>SUMIF('Love Admin'!$A$3:$A$2829,'HAC Inc'!$B252,'Love Admin'!R$3:R$2829)</f>
        <v>0</v>
      </c>
      <c r="J252" s="38">
        <f>SUMIF('Love Admin'!$A$3:$A$2829,'HAC Inc'!$B252,'Love Admin'!S$3:S$2829)</f>
        <v>0</v>
      </c>
      <c r="K252" s="38">
        <f>SUMIF('Love Admin'!$A$3:$A$2829,'HAC Inc'!$B252,'Love Admin'!T$3:T$2829)</f>
        <v>0</v>
      </c>
      <c r="L252" s="38">
        <f>SUMIF('Love Admin'!$A$3:$A$2829,'HAC Inc'!$B252,'Love Admin'!U$3:U$2829)</f>
        <v>1.76</v>
      </c>
      <c r="M252" s="38">
        <f>SUMIF('Love Admin'!$A$3:$A$2829,'HAC Inc'!$B252,'Love Admin'!V$3:V$2829)</f>
        <v>0</v>
      </c>
      <c r="N252" s="38">
        <f>SUMIF('Love Admin'!$A$3:$A$2829,'HAC Inc'!$B252,'Love Admin'!W$3:W$2829)</f>
        <v>0</v>
      </c>
      <c r="O252" s="38">
        <f>SUMIF('Love Admin'!$A$3:$A$2829,'HAC Inc'!$B252,'Love Admin'!X$3:X$2829)</f>
        <v>0</v>
      </c>
      <c r="P252" s="38">
        <f>SUMIF('Love Admin'!$A$3:$A$2829,'HAC Inc'!$B252,'Love Admin'!Y$3:Y$2829)</f>
        <v>0</v>
      </c>
      <c r="Q252" s="38">
        <f>SUMIF('Love Admin'!$A$3:$A$2829,'HAC Inc'!$B252,'Love Admin'!Z$3:Z$2829)</f>
        <v>0</v>
      </c>
      <c r="R252" s="38">
        <f>SUMIF('Love Admin'!$A$3:$A$2829,'HAC Inc'!$B252,'Love Admin'!AA$3:AA$2829)</f>
        <v>0</v>
      </c>
      <c r="S252" s="38">
        <f t="shared" si="7"/>
        <v>0</v>
      </c>
      <c r="T252" s="350">
        <f t="shared" si="15"/>
        <v>51.89</v>
      </c>
      <c r="W252" s="468"/>
    </row>
    <row r="253" spans="2:24" ht="12" customHeight="1">
      <c r="B253" s="5">
        <v>45594</v>
      </c>
      <c r="C253" t="s">
        <v>1352</v>
      </c>
      <c r="D253">
        <v>442.5</v>
      </c>
      <c r="E253" s="38">
        <f>SUMIF('Love Admin'!$A$3:$A$2829,'HAC Inc'!$B253,'Love Admin'!N$3:N$2829)</f>
        <v>426.05</v>
      </c>
      <c r="F253" s="38">
        <f>SUMIF('Love Admin'!$A$3:$A$2829,'HAC Inc'!$B253,'Love Admin'!O$3:O$2829)</f>
        <v>0</v>
      </c>
      <c r="G253" s="38">
        <f>SUMIF('Love Admin'!$A$3:$A$2829,'HAC Inc'!$B253,'Love Admin'!P$3:P$2829)</f>
        <v>2.85</v>
      </c>
      <c r="H253" s="38">
        <f>SUMIF('Love Admin'!$A$3:$A$2829,'HAC Inc'!$B253,'Love Admin'!Q$3:Q$2829)</f>
        <v>0</v>
      </c>
      <c r="I253" s="38">
        <f>SUMIF('Love Admin'!$A$3:$A$2829,'HAC Inc'!$B253,'Love Admin'!R$3:R$2829)</f>
        <v>4.76</v>
      </c>
      <c r="J253" s="38">
        <f>SUMIF('Love Admin'!$A$3:$A$2829,'HAC Inc'!$B253,'Love Admin'!S$3:S$2829)</f>
        <v>0</v>
      </c>
      <c r="K253" s="38">
        <f>SUMIF('Love Admin'!$A$3:$A$2829,'HAC Inc'!$B253,'Love Admin'!T$3:T$2829)</f>
        <v>0</v>
      </c>
      <c r="L253" s="38">
        <f>SUMIF('Love Admin'!$A$3:$A$2829,'HAC Inc'!$B253,'Love Admin'!U$3:U$2829)+0.04</f>
        <v>8.84</v>
      </c>
      <c r="M253" s="38">
        <f>SUMIF('Love Admin'!$A$3:$A$2829,'HAC Inc'!$B253,'Love Admin'!V$3:V$2829)</f>
        <v>0</v>
      </c>
      <c r="N253" s="38">
        <f>SUMIF('Love Admin'!$A$3:$A$2829,'HAC Inc'!$B253,'Love Admin'!W$3:W$2829)</f>
        <v>0</v>
      </c>
      <c r="O253" s="38">
        <f>SUMIF('Love Admin'!$A$3:$A$2829,'HAC Inc'!$B253,'Love Admin'!X$3:X$2829)</f>
        <v>0</v>
      </c>
      <c r="P253" s="38">
        <f>SUMIF('Love Admin'!$A$3:$A$2829,'HAC Inc'!$B253,'Love Admin'!Y$3:Y$2829)</f>
        <v>0</v>
      </c>
      <c r="Q253" s="38">
        <f>SUMIF('Love Admin'!$A$3:$A$2829,'HAC Inc'!$B253,'Love Admin'!Z$3:Z$2829)</f>
        <v>0</v>
      </c>
      <c r="R253" s="38">
        <f>SUMIF('Love Admin'!$A$3:$A$2829,'HAC Inc'!$B253,'Love Admin'!AA$3:AA$2829)</f>
        <v>0</v>
      </c>
      <c r="S253" s="38">
        <f t="shared" si="7"/>
        <v>0</v>
      </c>
      <c r="T253" s="350">
        <f t="shared" si="15"/>
        <v>442.5</v>
      </c>
      <c r="W253" s="468"/>
    </row>
    <row r="254" spans="2:24" ht="12" customHeight="1">
      <c r="B254" s="5">
        <v>45593</v>
      </c>
      <c r="C254" t="s">
        <v>1353</v>
      </c>
      <c r="D254">
        <v>143.87</v>
      </c>
      <c r="E254" s="38">
        <f>SUMIF('Love Admin'!$A$3:$A$2829,'HAC Inc'!$B254,'Love Admin'!N$3:N$2829)</f>
        <v>125.3</v>
      </c>
      <c r="F254" s="38">
        <f>SUMIF('Love Admin'!$A$3:$A$2829,'HAC Inc'!$B254,'Love Admin'!O$3:O$2829)</f>
        <v>0</v>
      </c>
      <c r="G254" s="38">
        <f>SUMIF('Love Admin'!$A$3:$A$2829,'HAC Inc'!$B254,'Love Admin'!P$3:P$2829)</f>
        <v>0</v>
      </c>
      <c r="H254" s="38">
        <f>SUMIF('Love Admin'!$A$3:$A$2829,'HAC Inc'!$B254,'Love Admin'!Q$3:Q$2829)</f>
        <v>0</v>
      </c>
      <c r="I254" s="38">
        <f>SUMIF('Love Admin'!$A$3:$A$2829,'HAC Inc'!$B254,'Love Admin'!R$3:R$2829)</f>
        <v>4.76</v>
      </c>
      <c r="J254" s="38">
        <f>SUMIF('Love Admin'!$A$3:$A$2829,'HAC Inc'!$B254,'Love Admin'!S$3:S$2829)</f>
        <v>0</v>
      </c>
      <c r="K254" s="38">
        <f>SUMIF('Love Admin'!$A$3:$A$2829,'HAC Inc'!$B254,'Love Admin'!T$3:T$2829)</f>
        <v>12.05</v>
      </c>
      <c r="L254" s="38">
        <f>SUMIF('Love Admin'!$A$3:$A$2829,'HAC Inc'!$B254,'Love Admin'!U$3:U$2829)</f>
        <v>1.76</v>
      </c>
      <c r="M254" s="38">
        <f>SUMIF('Love Admin'!$A$3:$A$2829,'HAC Inc'!$B254,'Love Admin'!V$3:V$2829)</f>
        <v>0</v>
      </c>
      <c r="N254" s="38">
        <f>SUMIF('Love Admin'!$A$3:$A$2829,'HAC Inc'!$B254,'Love Admin'!W$3:W$2829)</f>
        <v>0</v>
      </c>
      <c r="O254" s="38">
        <f>SUMIF('Love Admin'!$A$3:$A$2829,'HAC Inc'!$B254,'Love Admin'!X$3:X$2829)</f>
        <v>0</v>
      </c>
      <c r="P254" s="38">
        <f>SUMIF('Love Admin'!$A$3:$A$2829,'HAC Inc'!$B254,'Love Admin'!Y$3:Y$2829)</f>
        <v>0</v>
      </c>
      <c r="Q254" s="38">
        <f>SUMIF('Love Admin'!$A$3:$A$2829,'HAC Inc'!$B254,'Love Admin'!Z$3:Z$2829)</f>
        <v>0</v>
      </c>
      <c r="R254" s="38">
        <f>SUMIF('Love Admin'!$A$3:$A$2829,'HAC Inc'!$B254,'Love Admin'!AA$3:AA$2829)</f>
        <v>0</v>
      </c>
      <c r="S254" s="38">
        <f t="shared" si="7"/>
        <v>0</v>
      </c>
      <c r="T254" s="350">
        <f t="shared" si="15"/>
        <v>143.87</v>
      </c>
      <c r="W254" s="468"/>
    </row>
    <row r="255" spans="2:24" ht="12" customHeight="1">
      <c r="B255" s="5">
        <v>45590</v>
      </c>
      <c r="C255" t="s">
        <v>1354</v>
      </c>
      <c r="D255">
        <v>104.1</v>
      </c>
      <c r="E255" s="38">
        <f>SUMIF('Love Admin'!$A$3:$A$2829,'HAC Inc'!$B255,'Love Admin'!N$3:N$2829)</f>
        <v>50.129999999999995</v>
      </c>
      <c r="F255" s="38">
        <f>SUMIF('Love Admin'!$A$3:$A$2829,'HAC Inc'!$B255,'Love Admin'!O$3:O$2829)</f>
        <v>20.239999999999998</v>
      </c>
      <c r="G255" s="38">
        <f>SUMIF('Love Admin'!$A$3:$A$2829,'HAC Inc'!$B255,'Love Admin'!P$3:P$2829)</f>
        <v>5.52</v>
      </c>
      <c r="H255" s="38">
        <f>SUMIF('Love Admin'!$A$3:$A$2829,'HAC Inc'!$B255,'Love Admin'!Q$3:Q$2829)</f>
        <v>0</v>
      </c>
      <c r="I255" s="38">
        <f>SUMIF('Love Admin'!$A$3:$A$2829,'HAC Inc'!$B255,'Love Admin'!R$3:R$2829)</f>
        <v>14.4</v>
      </c>
      <c r="J255" s="38">
        <f>SUMIF('Love Admin'!$A$3:$A$2829,'HAC Inc'!$B255,'Love Admin'!S$3:S$2829)</f>
        <v>0</v>
      </c>
      <c r="K255" s="38">
        <f>SUMIF('Love Admin'!$A$3:$A$2829,'HAC Inc'!$B255,'Love Admin'!T$3:T$2829)</f>
        <v>12.05</v>
      </c>
      <c r="L255" s="38">
        <f>SUMIF('Love Admin'!$A$3:$A$2829,'HAC Inc'!$B255,'Love Admin'!U$3:U$2829)</f>
        <v>1.76</v>
      </c>
      <c r="M255" s="38">
        <f>SUMIF('Love Admin'!$A$3:$A$2829,'HAC Inc'!$B255,'Love Admin'!V$3:V$2829)</f>
        <v>0</v>
      </c>
      <c r="N255" s="38">
        <f>SUMIF('Love Admin'!$A$3:$A$2829,'HAC Inc'!$B255,'Love Admin'!W$3:W$2829)</f>
        <v>0</v>
      </c>
      <c r="O255" s="38">
        <f>SUMIF('Love Admin'!$A$3:$A$2829,'HAC Inc'!$B255,'Love Admin'!X$3:X$2829)</f>
        <v>0</v>
      </c>
      <c r="P255" s="38">
        <f>SUMIF('Love Admin'!$A$3:$A$2829,'HAC Inc'!$B255,'Love Admin'!Y$3:Y$2829)</f>
        <v>0</v>
      </c>
      <c r="Q255" s="38">
        <f>SUMIF('Love Admin'!$A$3:$A$2829,'HAC Inc'!$B255,'Love Admin'!Z$3:Z$2829)</f>
        <v>0</v>
      </c>
      <c r="R255" s="38">
        <f>SUMIF('Love Admin'!$A$3:$A$2829,'HAC Inc'!$B255,'Love Admin'!AA$3:AA$2829)</f>
        <v>0</v>
      </c>
      <c r="S255" s="38">
        <f t="shared" si="7"/>
        <v>0</v>
      </c>
      <c r="T255" s="350">
        <f t="shared" si="15"/>
        <v>104.1</v>
      </c>
      <c r="W255" s="468"/>
    </row>
    <row r="256" spans="2:24" ht="12" customHeight="1">
      <c r="B256" s="5">
        <v>45589</v>
      </c>
      <c r="C256" t="s">
        <v>1355</v>
      </c>
      <c r="D256">
        <v>138.49</v>
      </c>
      <c r="E256" s="38">
        <f>SUMIF('Love Admin'!$A$3:$A$2829,'HAC Inc'!$B256,'Love Admin'!N$3:N$2829)</f>
        <v>125.32</v>
      </c>
      <c r="F256" s="38">
        <f>SUMIF('Love Admin'!$A$3:$A$2829,'HAC Inc'!$B256,'Love Admin'!O$3:O$2829)</f>
        <v>0</v>
      </c>
      <c r="G256" s="38">
        <f>SUMIF('Love Admin'!$A$3:$A$2829,'HAC Inc'!$B256,'Love Admin'!P$3:P$2829)</f>
        <v>8.6300000000000008</v>
      </c>
      <c r="H256" s="38">
        <f>SUMIF('Love Admin'!$A$3:$A$2829,'HAC Inc'!$B256,'Love Admin'!Q$3:Q$2829)</f>
        <v>0</v>
      </c>
      <c r="I256" s="38">
        <f>SUMIF('Love Admin'!$A$3:$A$2829,'HAC Inc'!$B256,'Love Admin'!R$3:R$2829)</f>
        <v>0</v>
      </c>
      <c r="J256" s="38">
        <f>SUMIF('Love Admin'!$A$3:$A$2829,'HAC Inc'!$B256,'Love Admin'!S$3:S$2829)</f>
        <v>0</v>
      </c>
      <c r="K256" s="38">
        <f>SUMIF('Love Admin'!$A$3:$A$2829,'HAC Inc'!$B256,'Love Admin'!T$3:T$2829)</f>
        <v>0</v>
      </c>
      <c r="L256" s="38">
        <f>SUMIF('Love Admin'!$A$3:$A$2829,'HAC Inc'!$B256,'Love Admin'!U$3:U$2829)+0.02</f>
        <v>1.78</v>
      </c>
      <c r="M256" s="38">
        <f>SUMIF('Love Admin'!$A$3:$A$2829,'HAC Inc'!$B256,'Love Admin'!V$3:V$2829)</f>
        <v>0</v>
      </c>
      <c r="N256" s="38">
        <f>SUMIF('Love Admin'!$A$3:$A$2829,'HAC Inc'!$B256,'Love Admin'!W$3:W$2829)</f>
        <v>0</v>
      </c>
      <c r="O256" s="38">
        <f>SUMIF('Love Admin'!$A$3:$A$2829,'HAC Inc'!$B256,'Love Admin'!X$3:X$2829)</f>
        <v>2.76</v>
      </c>
      <c r="P256" s="38">
        <f>SUMIF('Love Admin'!$A$3:$A$2829,'HAC Inc'!$B256,'Love Admin'!Y$3:Y$2829)</f>
        <v>0</v>
      </c>
      <c r="Q256" s="38">
        <f>SUMIF('Love Admin'!$A$3:$A$2829,'HAC Inc'!$B256,'Love Admin'!Z$3:Z$2829)</f>
        <v>0</v>
      </c>
      <c r="R256" s="38">
        <f>SUMIF('Love Admin'!$A$3:$A$2829,'HAC Inc'!$B256,'Love Admin'!AA$3:AA$2829)</f>
        <v>0</v>
      </c>
      <c r="S256" s="38">
        <f t="shared" si="7"/>
        <v>0</v>
      </c>
      <c r="T256" s="350">
        <f t="shared" si="15"/>
        <v>138.49</v>
      </c>
      <c r="W256" s="468"/>
    </row>
    <row r="257" spans="2:23" ht="12" customHeight="1">
      <c r="B257" s="5">
        <v>45588</v>
      </c>
      <c r="C257" t="s">
        <v>1356</v>
      </c>
      <c r="D257">
        <v>175.42</v>
      </c>
      <c r="E257" s="38">
        <f>SUMIF('Love Admin'!$A$3:$A$2829,'HAC Inc'!$B257,'Love Admin'!N$3:N$2829)</f>
        <v>175.42</v>
      </c>
      <c r="F257" s="38">
        <f>SUMIF('Love Admin'!$A$3:$A$2829,'HAC Inc'!$B257,'Love Admin'!O$3:O$2829)</f>
        <v>0</v>
      </c>
      <c r="G257" s="38">
        <f>SUMIF('Love Admin'!$A$3:$A$2829,'HAC Inc'!$B257,'Love Admin'!P$3:P$2829)</f>
        <v>0</v>
      </c>
      <c r="H257" s="38">
        <f>SUMIF('Love Admin'!$A$3:$A$2829,'HAC Inc'!$B257,'Love Admin'!Q$3:Q$2829)</f>
        <v>0</v>
      </c>
      <c r="I257" s="38">
        <f>SUMIF('Love Admin'!$A$3:$A$2829,'HAC Inc'!$B257,'Love Admin'!R$3:R$2829)</f>
        <v>0</v>
      </c>
      <c r="J257" s="38">
        <f>SUMIF('Love Admin'!$A$3:$A$2829,'HAC Inc'!$B257,'Love Admin'!S$3:S$2829)</f>
        <v>0</v>
      </c>
      <c r="K257" s="38">
        <f>SUMIF('Love Admin'!$A$3:$A$2829,'HAC Inc'!$B257,'Love Admin'!T$3:T$2829)</f>
        <v>0</v>
      </c>
      <c r="L257" s="38">
        <f>SUMIF('Love Admin'!$A$3:$A$2829,'HAC Inc'!$B257,'Love Admin'!U$3:U$2829)</f>
        <v>0</v>
      </c>
      <c r="M257" s="38">
        <f>SUMIF('Love Admin'!$A$3:$A$2829,'HAC Inc'!$B257,'Love Admin'!V$3:V$2829)</f>
        <v>0</v>
      </c>
      <c r="N257" s="38">
        <f>SUMIF('Love Admin'!$A$3:$A$2829,'HAC Inc'!$B257,'Love Admin'!W$3:W$2829)</f>
        <v>0</v>
      </c>
      <c r="O257" s="38">
        <f>SUMIF('Love Admin'!$A$3:$A$2829,'HAC Inc'!$B257,'Love Admin'!X$3:X$2829)</f>
        <v>0</v>
      </c>
      <c r="P257" s="38">
        <f>SUMIF('Love Admin'!$A$3:$A$2829,'HAC Inc'!$B257,'Love Admin'!Y$3:Y$2829)</f>
        <v>0</v>
      </c>
      <c r="Q257" s="38">
        <f>SUMIF('Love Admin'!$A$3:$A$2829,'HAC Inc'!$B257,'Love Admin'!Z$3:Z$2829)</f>
        <v>0</v>
      </c>
      <c r="R257" s="38">
        <f>SUMIF('Love Admin'!$A$3:$A$2829,'HAC Inc'!$B257,'Love Admin'!AA$3:AA$2829)</f>
        <v>0</v>
      </c>
      <c r="S257" s="38">
        <f t="shared" si="7"/>
        <v>0</v>
      </c>
      <c r="T257" s="350">
        <f t="shared" si="15"/>
        <v>175.42</v>
      </c>
      <c r="W257" s="468"/>
    </row>
    <row r="258" spans="2:23" ht="12" customHeight="1">
      <c r="B258" s="5">
        <v>45587</v>
      </c>
      <c r="C258" t="s">
        <v>1357</v>
      </c>
      <c r="D258">
        <v>559.57000000000005</v>
      </c>
      <c r="E258" s="38">
        <f>SUMIF('Love Admin'!$A$3:$A$2829,'HAC Inc'!$B258,'Love Admin'!N$3:N$2829)</f>
        <v>476.16</v>
      </c>
      <c r="F258" s="38">
        <f>SUMIF('Love Admin'!$A$3:$A$2829,'HAC Inc'!$B258,'Love Admin'!O$3:O$2829)</f>
        <v>46.27</v>
      </c>
      <c r="G258" s="38">
        <f>SUMIF('Love Admin'!$A$3:$A$2829,'HAC Inc'!$B258,'Love Admin'!P$3:P$2829)</f>
        <v>0</v>
      </c>
      <c r="H258" s="38">
        <f>SUMIF('Love Admin'!$A$3:$A$2829,'HAC Inc'!$B258,'Love Admin'!Q$3:Q$2829)</f>
        <v>0</v>
      </c>
      <c r="I258" s="38">
        <f>SUMIF('Love Admin'!$A$3:$A$2829,'HAC Inc'!$B258,'Love Admin'!R$3:R$2829)</f>
        <v>9.52</v>
      </c>
      <c r="J258" s="38">
        <f>SUMIF('Love Admin'!$A$3:$A$2829,'HAC Inc'!$B258,'Love Admin'!S$3:S$2829)</f>
        <v>0</v>
      </c>
      <c r="K258" s="38">
        <f>SUMIF('Love Admin'!$A$3:$A$2829,'HAC Inc'!$B258,'Love Admin'!T$3:T$2829)</f>
        <v>24.1</v>
      </c>
      <c r="L258" s="38">
        <f>SUMIF('Love Admin'!$A$3:$A$2829,'HAC Inc'!$B258,'Love Admin'!U$3:U$2829)</f>
        <v>3.52</v>
      </c>
      <c r="M258" s="38">
        <f>SUMIF('Love Admin'!$A$3:$A$2829,'HAC Inc'!$B258,'Love Admin'!V$3:V$2829)</f>
        <v>0</v>
      </c>
      <c r="N258" s="38">
        <f>SUMIF('Love Admin'!$A$3:$A$2829,'HAC Inc'!$B258,'Love Admin'!W$3:W$2829)</f>
        <v>0</v>
      </c>
      <c r="O258" s="38">
        <f>SUMIF('Love Admin'!$A$3:$A$2829,'HAC Inc'!$B258,'Love Admin'!X$3:X$2829)</f>
        <v>0</v>
      </c>
      <c r="P258" s="38">
        <f>SUMIF('Love Admin'!$A$3:$A$2829,'HAC Inc'!$B258,'Love Admin'!Y$3:Y$2829)</f>
        <v>0</v>
      </c>
      <c r="Q258" s="38">
        <f>SUMIF('Love Admin'!$A$3:$A$2829,'HAC Inc'!$B258,'Love Admin'!Z$3:Z$2829)</f>
        <v>0</v>
      </c>
      <c r="R258" s="38">
        <f>SUMIF('Love Admin'!$A$3:$A$2829,'HAC Inc'!$B258,'Love Admin'!AA$3:AA$2829)</f>
        <v>0</v>
      </c>
      <c r="S258" s="38">
        <f t="shared" si="7"/>
        <v>0</v>
      </c>
      <c r="T258" s="350">
        <f t="shared" si="15"/>
        <v>559.57000000000005</v>
      </c>
      <c r="W258" s="468"/>
    </row>
    <row r="259" spans="2:23" ht="12" customHeight="1">
      <c r="B259" s="5">
        <v>45586</v>
      </c>
      <c r="C259" t="s">
        <v>1358</v>
      </c>
      <c r="D259">
        <v>224.46</v>
      </c>
      <c r="E259" s="38">
        <f>SUMIF('Love Admin'!$A$3:$A$2829,'HAC Inc'!$B259,'Love Admin'!N$3:N$2829)</f>
        <v>125.3</v>
      </c>
      <c r="F259" s="38">
        <f>SUMIF('Love Admin'!$A$3:$A$2829,'HAC Inc'!$B259,'Love Admin'!O$3:O$2829)</f>
        <v>89.64</v>
      </c>
      <c r="G259" s="38">
        <f>SUMIF('Love Admin'!$A$3:$A$2829,'HAC Inc'!$B259,'Love Admin'!P$3:P$2829)</f>
        <v>0</v>
      </c>
      <c r="H259" s="38">
        <f>SUMIF('Love Admin'!$A$3:$A$2829,'HAC Inc'!$B259,'Love Admin'!Q$3:Q$2829)</f>
        <v>0</v>
      </c>
      <c r="I259" s="38">
        <f>SUMIF('Love Admin'!$A$3:$A$2829,'HAC Inc'!$B259,'Love Admin'!R$3:R$2829)</f>
        <v>9.52</v>
      </c>
      <c r="J259" s="38">
        <f>SUMIF('Love Admin'!$A$3:$A$2829,'HAC Inc'!$B259,'Love Admin'!S$3:S$2829)</f>
        <v>0</v>
      </c>
      <c r="K259" s="38">
        <f>SUMIF('Love Admin'!$A$3:$A$2829,'HAC Inc'!$B259,'Love Admin'!T$3:T$2829)</f>
        <v>0</v>
      </c>
      <c r="L259" s="38">
        <f>SUMIF('Love Admin'!$A$3:$A$2829,'HAC Inc'!$B259,'Love Admin'!U$3:U$2829)</f>
        <v>0</v>
      </c>
      <c r="M259" s="38">
        <f>SUMIF('Love Admin'!$A$3:$A$2829,'HAC Inc'!$B259,'Love Admin'!V$3:V$2829)</f>
        <v>0</v>
      </c>
      <c r="N259" s="38">
        <f>SUMIF('Love Admin'!$A$3:$A$2829,'HAC Inc'!$B259,'Love Admin'!W$3:W$2829)</f>
        <v>0</v>
      </c>
      <c r="O259" s="38">
        <f>SUMIF('Love Admin'!$A$3:$A$2829,'HAC Inc'!$B259,'Love Admin'!X$3:X$2829)</f>
        <v>0</v>
      </c>
      <c r="P259" s="38">
        <f>SUMIF('Love Admin'!$A$3:$A$2829,'HAC Inc'!$B259,'Love Admin'!Y$3:Y$2829)</f>
        <v>0</v>
      </c>
      <c r="Q259" s="38">
        <f>SUMIF('Love Admin'!$A$3:$A$2829,'HAC Inc'!$B259,'Love Admin'!Z$3:Z$2829)</f>
        <v>0</v>
      </c>
      <c r="R259" s="38">
        <f>SUMIF('Love Admin'!$A$3:$A$2829,'HAC Inc'!$B259,'Love Admin'!AA$3:AA$2829)</f>
        <v>0</v>
      </c>
      <c r="S259" s="38">
        <f t="shared" si="7"/>
        <v>0</v>
      </c>
      <c r="T259" s="350">
        <f t="shared" si="15"/>
        <v>224.46</v>
      </c>
      <c r="W259" s="468"/>
    </row>
    <row r="260" spans="2:23" ht="12" customHeight="1">
      <c r="B260" s="5">
        <v>45583</v>
      </c>
      <c r="C260" t="s">
        <v>1359</v>
      </c>
      <c r="D260">
        <v>316.89</v>
      </c>
      <c r="E260" s="38">
        <f>SUMIF('Love Admin'!$A$3:$A$2829,'HAC Inc'!$B260,'Love Admin'!N$3:N$2829)</f>
        <v>300.73</v>
      </c>
      <c r="F260" s="38">
        <f>SUMIF('Love Admin'!$A$3:$A$2829,'HAC Inc'!$B260,'Love Admin'!O$3:O$2829)</f>
        <v>0</v>
      </c>
      <c r="G260" s="38">
        <f>SUMIF('Love Admin'!$A$3:$A$2829,'HAC Inc'!$B260,'Love Admin'!P$3:P$2829)</f>
        <v>0</v>
      </c>
      <c r="H260" s="38">
        <f>SUMIF('Love Admin'!$A$3:$A$2829,'HAC Inc'!$B260,'Love Admin'!Q$3:Q$2829)</f>
        <v>0</v>
      </c>
      <c r="I260" s="38">
        <f>SUMIF('Love Admin'!$A$3:$A$2829,'HAC Inc'!$B260,'Love Admin'!R$3:R$2829)</f>
        <v>14.32</v>
      </c>
      <c r="J260" s="38">
        <f>SUMIF('Love Admin'!$A$3:$A$2829,'HAC Inc'!$B260,'Love Admin'!S$3:S$2829)</f>
        <v>0</v>
      </c>
      <c r="K260" s="38">
        <f>SUMIF('Love Admin'!$A$3:$A$2829,'HAC Inc'!$B260,'Love Admin'!T$3:T$2829)</f>
        <v>0</v>
      </c>
      <c r="L260" s="38">
        <f>SUMIF('Love Admin'!$A$3:$A$2829,'HAC Inc'!$B260,'Love Admin'!U$3:U$2829)+0.08</f>
        <v>1.84</v>
      </c>
      <c r="M260" s="38">
        <f>SUMIF('Love Admin'!$A$3:$A$2829,'HAC Inc'!$B260,'Love Admin'!V$3:V$2829)</f>
        <v>0</v>
      </c>
      <c r="N260" s="38">
        <f>SUMIF('Love Admin'!$A$3:$A$2829,'HAC Inc'!$B260,'Love Admin'!W$3:W$2829)</f>
        <v>0</v>
      </c>
      <c r="O260" s="38">
        <f>SUMIF('Love Admin'!$A$3:$A$2829,'HAC Inc'!$B260,'Love Admin'!X$3:X$2829)</f>
        <v>0</v>
      </c>
      <c r="P260" s="38">
        <f>SUMIF('Love Admin'!$A$3:$A$2829,'HAC Inc'!$B260,'Love Admin'!Y$3:Y$2829)</f>
        <v>0</v>
      </c>
      <c r="Q260" s="38">
        <f>SUMIF('Love Admin'!$A$3:$A$2829,'HAC Inc'!$B260,'Love Admin'!Z$3:Z$2829)</f>
        <v>0</v>
      </c>
      <c r="R260" s="38">
        <f>SUMIF('Love Admin'!$A$3:$A$2829,'HAC Inc'!$B260,'Love Admin'!AA$3:AA$2829)</f>
        <v>0</v>
      </c>
      <c r="S260" s="38">
        <f t="shared" si="7"/>
        <v>0</v>
      </c>
      <c r="T260" s="350">
        <f t="shared" si="15"/>
        <v>316.89</v>
      </c>
      <c r="W260" s="468"/>
    </row>
    <row r="261" spans="2:23" ht="12" customHeight="1">
      <c r="B261" s="5">
        <v>45582</v>
      </c>
      <c r="C261" t="s">
        <v>1360</v>
      </c>
      <c r="D261">
        <v>6105.75</v>
      </c>
      <c r="E261" s="38">
        <f>SUMIF('Love Admin'!$A$3:$A$2829,'HAC Inc'!$B261,'Love Admin'!N$3:N$2829)</f>
        <v>6089.5900000000247</v>
      </c>
      <c r="F261" s="38">
        <f>SUMIF('Love Admin'!$A$3:$A$2829,'HAC Inc'!$B261,'Love Admin'!O$3:O$2829)</f>
        <v>0</v>
      </c>
      <c r="G261" s="38">
        <f>SUMIF('Love Admin'!$A$3:$A$2829,'HAC Inc'!$B261,'Love Admin'!P$3:P$2829)</f>
        <v>0</v>
      </c>
      <c r="H261" s="38">
        <f>SUMIF('Love Admin'!$A$3:$A$2829,'HAC Inc'!$B261,'Love Admin'!Q$3:Q$2829)</f>
        <v>0</v>
      </c>
      <c r="I261" s="38">
        <f>SUMIF('Love Admin'!$A$3:$A$2829,'HAC Inc'!$B261,'Love Admin'!R$3:R$2829)</f>
        <v>14.4</v>
      </c>
      <c r="J261" s="38">
        <f>SUMIF('Love Admin'!$A$3:$A$2829,'HAC Inc'!$B261,'Love Admin'!S$3:S$2829)</f>
        <v>0</v>
      </c>
      <c r="K261" s="38">
        <f>SUMIF('Love Admin'!$A$3:$A$2829,'HAC Inc'!$B261,'Love Admin'!T$3:T$2829)</f>
        <v>0</v>
      </c>
      <c r="L261" s="38">
        <f>SUMIF('Love Admin'!$A$3:$A$2829,'HAC Inc'!$B261,'Love Admin'!U$3:U$2829)</f>
        <v>1.76</v>
      </c>
      <c r="M261" s="38">
        <f>SUMIF('Love Admin'!$A$3:$A$2829,'HAC Inc'!$B261,'Love Admin'!V$3:V$2829)</f>
        <v>0</v>
      </c>
      <c r="N261" s="38">
        <f>SUMIF('Love Admin'!$A$3:$A$2829,'HAC Inc'!$B261,'Love Admin'!W$3:W$2829)</f>
        <v>0</v>
      </c>
      <c r="O261" s="38">
        <f>SUMIF('Love Admin'!$A$3:$A$2829,'HAC Inc'!$B261,'Love Admin'!X$3:X$2829)</f>
        <v>0</v>
      </c>
      <c r="P261" s="38">
        <f>SUMIF('Love Admin'!$A$3:$A$2829,'HAC Inc'!$B261,'Love Admin'!Y$3:Y$2829)</f>
        <v>0</v>
      </c>
      <c r="Q261" s="38">
        <f>SUMIF('Love Admin'!$A$3:$A$2829,'HAC Inc'!$B261,'Love Admin'!Z$3:Z$2829)</f>
        <v>0</v>
      </c>
      <c r="R261" s="38">
        <f>SUMIF('Love Admin'!$A$3:$A$2829,'HAC Inc'!$B261,'Love Admin'!AA$3:AA$2829)</f>
        <v>0</v>
      </c>
      <c r="S261" s="38">
        <f t="shared" ref="S261:S296" si="16">SUM(E261:R261)-D261</f>
        <v>2.4556356947869062E-11</v>
      </c>
      <c r="T261" s="350">
        <f t="shared" si="15"/>
        <v>6105.7499999999754</v>
      </c>
      <c r="W261" s="468"/>
    </row>
    <row r="262" spans="2:23" ht="12" customHeight="1">
      <c r="B262" s="5">
        <v>45581</v>
      </c>
      <c r="C262" t="s">
        <v>1361</v>
      </c>
      <c r="D262">
        <v>1.76</v>
      </c>
      <c r="E262" s="38">
        <f>SUMIF('Love Admin'!$A$3:$A$2829,'HAC Inc'!$B262,'Love Admin'!N$3:N$2829)</f>
        <v>0</v>
      </c>
      <c r="F262" s="38">
        <f>SUMIF('Love Admin'!$A$3:$A$2829,'HAC Inc'!$B262,'Love Admin'!O$3:O$2829)</f>
        <v>0</v>
      </c>
      <c r="G262" s="38">
        <f>SUMIF('Love Admin'!$A$3:$A$2829,'HAC Inc'!$B262,'Love Admin'!P$3:P$2829)</f>
        <v>0</v>
      </c>
      <c r="H262" s="38">
        <f>SUMIF('Love Admin'!$A$3:$A$2829,'HAC Inc'!$B262,'Love Admin'!Q$3:Q$2829)</f>
        <v>0</v>
      </c>
      <c r="I262" s="38">
        <f>SUMIF('Love Admin'!$A$3:$A$2829,'HAC Inc'!$B262,'Love Admin'!R$3:R$2829)</f>
        <v>0</v>
      </c>
      <c r="J262" s="38">
        <f>SUMIF('Love Admin'!$A$3:$A$2829,'HAC Inc'!$B262,'Love Admin'!S$3:S$2829)</f>
        <v>0</v>
      </c>
      <c r="K262" s="38">
        <f>SUMIF('Love Admin'!$A$3:$A$2829,'HAC Inc'!$B262,'Love Admin'!T$3:T$2829)</f>
        <v>0</v>
      </c>
      <c r="L262" s="38">
        <f>SUMIF('Love Admin'!$A$3:$A$2829,'HAC Inc'!$B262,'Love Admin'!U$3:U$2829)</f>
        <v>1.76</v>
      </c>
      <c r="M262" s="38">
        <f>SUMIF('Love Admin'!$A$3:$A$2829,'HAC Inc'!$B262,'Love Admin'!V$3:V$2829)</f>
        <v>0</v>
      </c>
      <c r="N262" s="38">
        <f>SUMIF('Love Admin'!$A$3:$A$2829,'HAC Inc'!$B262,'Love Admin'!W$3:W$2829)</f>
        <v>0</v>
      </c>
      <c r="O262" s="38">
        <f>SUMIF('Love Admin'!$A$3:$A$2829,'HAC Inc'!$B262,'Love Admin'!X$3:X$2829)</f>
        <v>0</v>
      </c>
      <c r="P262" s="38">
        <f>SUMIF('Love Admin'!$A$3:$A$2829,'HAC Inc'!$B262,'Love Admin'!Y$3:Y$2829)</f>
        <v>0</v>
      </c>
      <c r="Q262" s="38">
        <f>SUMIF('Love Admin'!$A$3:$A$2829,'HAC Inc'!$B262,'Love Admin'!Z$3:Z$2829)</f>
        <v>0</v>
      </c>
      <c r="R262" s="38">
        <f>SUMIF('Love Admin'!$A$3:$A$2829,'HAC Inc'!$B262,'Love Admin'!AA$3:AA$2829)</f>
        <v>0</v>
      </c>
      <c r="S262" s="38">
        <f t="shared" si="16"/>
        <v>0</v>
      </c>
      <c r="T262" s="350">
        <f t="shared" si="15"/>
        <v>1.76</v>
      </c>
      <c r="W262" s="468"/>
    </row>
    <row r="263" spans="2:23" ht="12" customHeight="1">
      <c r="B263" s="5">
        <v>45580</v>
      </c>
      <c r="C263" t="s">
        <v>1362</v>
      </c>
      <c r="D263">
        <v>109.62</v>
      </c>
      <c r="E263" s="38">
        <f>SUMIF('Love Admin'!$A$3:$A$2829,'HAC Inc'!$B263,'Love Admin'!N$3:N$2829)</f>
        <v>0</v>
      </c>
      <c r="F263" s="38">
        <f>SUMIF('Love Admin'!$A$3:$A$2829,'HAC Inc'!$B263,'Love Admin'!O$3:O$2829)</f>
        <v>23.14</v>
      </c>
      <c r="G263" s="38">
        <f>SUMIF('Love Admin'!$A$3:$A$2829,'HAC Inc'!$B263,'Love Admin'!P$3:P$2829)</f>
        <v>0</v>
      </c>
      <c r="H263" s="38">
        <f>SUMIF('Love Admin'!$A$3:$A$2829,'HAC Inc'!$B263,'Love Admin'!Q$3:Q$2829)</f>
        <v>0</v>
      </c>
      <c r="I263" s="38">
        <f>SUMIF('Love Admin'!$A$3:$A$2829,'HAC Inc'!$B263,'Love Admin'!R$3:R$2829)</f>
        <v>43.199999999999996</v>
      </c>
      <c r="J263" s="38">
        <f>SUMIF('Love Admin'!$A$3:$A$2829,'HAC Inc'!$B263,'Love Admin'!S$3:S$2829)</f>
        <v>0</v>
      </c>
      <c r="K263" s="38">
        <f>SUMIF('Love Admin'!$A$3:$A$2829,'HAC Inc'!$B263,'Love Admin'!T$3:T$2829)</f>
        <v>33.74</v>
      </c>
      <c r="L263" s="38">
        <f>SUMIF('Love Admin'!$A$3:$A$2829,'HAC Inc'!$B263,'Love Admin'!U$3:U$2829)</f>
        <v>7.2799999999999994</v>
      </c>
      <c r="M263" s="38">
        <f>SUMIF('Love Admin'!$A$3:$A$2829,'HAC Inc'!$B263,'Love Admin'!V$3:V$2829)</f>
        <v>0</v>
      </c>
      <c r="N263" s="38">
        <f>SUMIF('Love Admin'!$A$3:$A$2829,'HAC Inc'!$B263,'Love Admin'!W$3:W$2829)</f>
        <v>0</v>
      </c>
      <c r="O263" s="38">
        <f>SUMIF('Love Admin'!$A$3:$A$2829,'HAC Inc'!$B263,'Love Admin'!X$3:X$2829)</f>
        <v>2.2599999999999998</v>
      </c>
      <c r="P263" s="38">
        <f>SUMIF('Love Admin'!$A$3:$A$2829,'HAC Inc'!$B263,'Love Admin'!Y$3:Y$2829)</f>
        <v>0</v>
      </c>
      <c r="Q263" s="38">
        <f>SUMIF('Love Admin'!$A$3:$A$2829,'HAC Inc'!$B263,'Love Admin'!Z$3:Z$2829)</f>
        <v>0</v>
      </c>
      <c r="R263" s="38">
        <f>SUMIF('Love Admin'!$A$3:$A$2829,'HAC Inc'!$B263,'Love Admin'!AA$3:AA$2829)</f>
        <v>0</v>
      </c>
      <c r="S263" s="38">
        <f t="shared" si="16"/>
        <v>0</v>
      </c>
      <c r="T263" s="350">
        <f t="shared" si="15"/>
        <v>109.62</v>
      </c>
      <c r="W263" s="468"/>
    </row>
    <row r="264" spans="2:23" ht="12" customHeight="1">
      <c r="B264" s="5">
        <v>45579</v>
      </c>
      <c r="C264" t="s">
        <v>1363</v>
      </c>
      <c r="D264">
        <v>75.989999999999995</v>
      </c>
      <c r="E264" s="38">
        <f>SUMIF('Love Admin'!$A$3:$A$2829,'HAC Inc'!$B264,'Love Admin'!N$3:N$2829)</f>
        <v>25.06</v>
      </c>
      <c r="F264" s="38">
        <f>SUMIF('Love Admin'!$A$3:$A$2829,'HAC Inc'!$B264,'Love Admin'!O$3:O$2829)</f>
        <v>49.17</v>
      </c>
      <c r="G264" s="38">
        <f>SUMIF('Love Admin'!$A$3:$A$2829,'HAC Inc'!$B264,'Love Admin'!P$3:P$2829)</f>
        <v>0</v>
      </c>
      <c r="H264" s="38">
        <f>SUMIF('Love Admin'!$A$3:$A$2829,'HAC Inc'!$B264,'Love Admin'!Q$3:Q$2829)</f>
        <v>0</v>
      </c>
      <c r="I264" s="38">
        <f>SUMIF('Love Admin'!$A$3:$A$2829,'HAC Inc'!$B264,'Love Admin'!R$3:R$2829)</f>
        <v>0</v>
      </c>
      <c r="J264" s="38">
        <f>SUMIF('Love Admin'!$A$3:$A$2829,'HAC Inc'!$B264,'Love Admin'!S$3:S$2829)</f>
        <v>0</v>
      </c>
      <c r="K264" s="38">
        <f>SUMIF('Love Admin'!$A$3:$A$2829,'HAC Inc'!$B264,'Love Admin'!T$3:T$2829)</f>
        <v>0</v>
      </c>
      <c r="L264" s="38">
        <f>SUMIF('Love Admin'!$A$3:$A$2829,'HAC Inc'!$B264,'Love Admin'!U$3:U$2829)</f>
        <v>1.76</v>
      </c>
      <c r="M264" s="38">
        <f>SUMIF('Love Admin'!$A$3:$A$2829,'HAC Inc'!$B264,'Love Admin'!V$3:V$2829)</f>
        <v>0</v>
      </c>
      <c r="N264" s="38">
        <f>SUMIF('Love Admin'!$A$3:$A$2829,'HAC Inc'!$B264,'Love Admin'!W$3:W$2829)</f>
        <v>0</v>
      </c>
      <c r="O264" s="38">
        <f>SUMIF('Love Admin'!$A$3:$A$2829,'HAC Inc'!$B264,'Love Admin'!X$3:X$2829)</f>
        <v>0</v>
      </c>
      <c r="P264" s="38">
        <f>SUMIF('Love Admin'!$A$3:$A$2829,'HAC Inc'!$B264,'Love Admin'!Y$3:Y$2829)</f>
        <v>0</v>
      </c>
      <c r="Q264" s="38">
        <f>SUMIF('Love Admin'!$A$3:$A$2829,'HAC Inc'!$B264,'Love Admin'!Z$3:Z$2829)</f>
        <v>0</v>
      </c>
      <c r="R264" s="38">
        <f>SUMIF('Love Admin'!$A$3:$A$2829,'HAC Inc'!$B264,'Love Admin'!AA$3:AA$2829)</f>
        <v>0</v>
      </c>
      <c r="S264" s="38">
        <f t="shared" si="16"/>
        <v>0</v>
      </c>
      <c r="T264" s="350">
        <f t="shared" si="15"/>
        <v>75.989999999999995</v>
      </c>
      <c r="W264" s="468"/>
    </row>
    <row r="265" spans="2:23" ht="12" customHeight="1">
      <c r="B265" s="5">
        <v>45576</v>
      </c>
      <c r="C265" t="s">
        <v>1364</v>
      </c>
      <c r="D265" s="406">
        <v>39.06</v>
      </c>
      <c r="E265" s="38">
        <f>SUMIF('Love Admin'!$A$3:$A$2829,'HAC Inc'!$B265,'Love Admin'!N$3:N$2829)</f>
        <v>0</v>
      </c>
      <c r="F265" s="38">
        <f>SUMIF('Love Admin'!$A$3:$A$2829,'HAC Inc'!$B265,'Love Admin'!O$3:O$2829)</f>
        <v>23.14</v>
      </c>
      <c r="G265" s="38">
        <f>SUMIF('Love Admin'!$A$3:$A$2829,'HAC Inc'!$B265,'Love Admin'!P$3:P$2829)</f>
        <v>2.76</v>
      </c>
      <c r="H265" s="38">
        <f>SUMIF('Love Admin'!$A$3:$A$2829,'HAC Inc'!$B265,'Love Admin'!Q$3:Q$2829)</f>
        <v>0</v>
      </c>
      <c r="I265" s="38">
        <f>SUMIF('Love Admin'!$A$3:$A$2829,'HAC Inc'!$B265,'Love Admin'!R$3:R$2829)</f>
        <v>0</v>
      </c>
      <c r="J265" s="38">
        <f>SUMIF('Love Admin'!$A$3:$A$2829,'HAC Inc'!$B265,'Love Admin'!S$3:S$2829)</f>
        <v>0</v>
      </c>
      <c r="K265" s="38">
        <f>SUMIF('Love Admin'!$A$3:$A$2829,'HAC Inc'!$B265,'Love Admin'!T$3:T$2829)</f>
        <v>0</v>
      </c>
      <c r="L265" s="38">
        <f>SUMIF('Love Admin'!$A$3:$A$2829,'HAC Inc'!$B265,'Love Admin'!U$3:U$2829)</f>
        <v>3.52</v>
      </c>
      <c r="M265" s="38">
        <f>SUMIF('Love Admin'!$A$3:$A$2829,'HAC Inc'!$B265,'Love Admin'!V$3:V$2829)</f>
        <v>0</v>
      </c>
      <c r="N265" s="38">
        <f>SUMIF('Love Admin'!$A$3:$A$2829,'HAC Inc'!$B265,'Love Admin'!W$3:W$2829)</f>
        <v>0</v>
      </c>
      <c r="O265" s="38">
        <f>SUMIF('Love Admin'!$A$3:$A$2829,'HAC Inc'!$B265,'Love Admin'!X$3:X$2829)</f>
        <v>9.64</v>
      </c>
      <c r="P265" s="38">
        <f>SUMIF('Love Admin'!$A$3:$A$2829,'HAC Inc'!$B265,'Love Admin'!Y$3:Y$2829)</f>
        <v>0</v>
      </c>
      <c r="Q265" s="38">
        <f>SUMIF('Love Admin'!$A$3:$A$2829,'HAC Inc'!$B265,'Love Admin'!Z$3:Z$2829)</f>
        <v>0</v>
      </c>
      <c r="R265" s="38">
        <f>SUMIF('Love Admin'!$A$3:$A$2829,'HAC Inc'!$B265,'Love Admin'!AA$3:AA$2829)</f>
        <v>0</v>
      </c>
      <c r="S265" s="38">
        <f t="shared" si="16"/>
        <v>0</v>
      </c>
      <c r="T265" s="350">
        <f>D265-S265</f>
        <v>39.06</v>
      </c>
      <c r="W265" s="468"/>
    </row>
    <row r="266" spans="2:23" ht="12" customHeight="1">
      <c r="B266" s="5">
        <v>45575</v>
      </c>
      <c r="C266" t="s">
        <v>1365</v>
      </c>
      <c r="D266">
        <v>69.88</v>
      </c>
      <c r="E266" s="38">
        <f>SUMIF('Love Admin'!$A$3:$A$2829,'HAC Inc'!$B266,'Love Admin'!N$3:N$2829)</f>
        <v>0</v>
      </c>
      <c r="F266" s="38">
        <f>SUMIF('Love Admin'!$A$3:$A$2829,'HAC Inc'!$B266,'Love Admin'!O$3:O$2829)</f>
        <v>57.84</v>
      </c>
      <c r="G266" s="38">
        <f>SUMIF('Love Admin'!$A$3:$A$2829,'HAC Inc'!$B266,'Love Admin'!P$3:P$2829)</f>
        <v>2.76</v>
      </c>
      <c r="H266" s="38">
        <f>SUMIF('Love Admin'!$A$3:$A$2829,'HAC Inc'!$B266,'Love Admin'!Q$3:Q$2829)</f>
        <v>0</v>
      </c>
      <c r="I266" s="38">
        <f>SUMIF('Love Admin'!$A$3:$A$2829,'HAC Inc'!$B266,'Love Admin'!R$3:R$2829)</f>
        <v>0</v>
      </c>
      <c r="J266" s="38">
        <f>SUMIF('Love Admin'!$A$3:$A$2829,'HAC Inc'!$B266,'Love Admin'!S$3:S$2829)</f>
        <v>0</v>
      </c>
      <c r="K266" s="38">
        <f>SUMIF('Love Admin'!$A$3:$A$2829,'HAC Inc'!$B266,'Love Admin'!T$3:T$2829)</f>
        <v>0</v>
      </c>
      <c r="L266" s="38">
        <f>SUMIF('Love Admin'!$A$3:$A$2829,'HAC Inc'!$B266,'Love Admin'!U$3:U$2829)</f>
        <v>9.2799999999999994</v>
      </c>
      <c r="M266" s="38">
        <f>SUMIF('Love Admin'!$A$3:$A$2829,'HAC Inc'!$B266,'Love Admin'!V$3:V$2829)</f>
        <v>0</v>
      </c>
      <c r="N266" s="38">
        <f>SUMIF('Love Admin'!$A$3:$A$2829,'HAC Inc'!$B266,'Love Admin'!W$3:W$2829)</f>
        <v>0</v>
      </c>
      <c r="O266" s="38">
        <f>SUMIF('Love Admin'!$A$3:$A$2829,'HAC Inc'!$B266,'Love Admin'!X$3:X$2829)</f>
        <v>0</v>
      </c>
      <c r="P266" s="38">
        <f>SUMIF('Love Admin'!$A$3:$A$2829,'HAC Inc'!$B266,'Love Admin'!Y$3:Y$2829)</f>
        <v>0</v>
      </c>
      <c r="Q266" s="38">
        <f>SUMIF('Love Admin'!$A$3:$A$2829,'HAC Inc'!$B266,'Love Admin'!Z$3:Z$2829)</f>
        <v>0</v>
      </c>
      <c r="R266" s="38">
        <f>SUMIF('Love Admin'!$A$3:$A$2829,'HAC Inc'!$B266,'Love Admin'!AA$3:AA$2829)</f>
        <v>0</v>
      </c>
      <c r="S266" s="38">
        <f t="shared" si="16"/>
        <v>0</v>
      </c>
      <c r="T266" s="350">
        <f t="shared" si="15"/>
        <v>69.88</v>
      </c>
      <c r="W266" s="468"/>
    </row>
    <row r="267" spans="2:23" ht="12" customHeight="1">
      <c r="B267" s="5">
        <v>45574</v>
      </c>
      <c r="C267" t="s">
        <v>1366</v>
      </c>
      <c r="D267">
        <v>5.28</v>
      </c>
      <c r="E267" s="38">
        <f>SUMIF('Love Admin'!$A$3:$A$2829,'HAC Inc'!$B267,'Love Admin'!N$3:N$2829)</f>
        <v>0</v>
      </c>
      <c r="F267" s="38">
        <f>SUMIF('Love Admin'!$A$3:$A$2829,'HAC Inc'!$B267,'Love Admin'!O$3:O$2829)</f>
        <v>0</v>
      </c>
      <c r="G267" s="38">
        <f>SUMIF('Love Admin'!$A$3:$A$2829,'HAC Inc'!$B267,'Love Admin'!P$3:P$2829)</f>
        <v>0</v>
      </c>
      <c r="H267" s="38">
        <f>SUMIF('Love Admin'!$A$3:$A$2829,'HAC Inc'!$B267,'Love Admin'!Q$3:Q$2829)</f>
        <v>0</v>
      </c>
      <c r="I267" s="38">
        <f>SUMIF('Love Admin'!$A$3:$A$2829,'HAC Inc'!$B267,'Love Admin'!R$3:R$2829)</f>
        <v>0</v>
      </c>
      <c r="J267" s="38">
        <f>SUMIF('Love Admin'!$A$3:$A$2829,'HAC Inc'!$B267,'Love Admin'!S$3:S$2829)</f>
        <v>0</v>
      </c>
      <c r="K267" s="38">
        <f>SUMIF('Love Admin'!$A$3:$A$2829,'HAC Inc'!$B267,'Love Admin'!T$3:T$2829)</f>
        <v>0</v>
      </c>
      <c r="L267" s="38">
        <f>SUMIF('Love Admin'!$A$3:$A$2829,'HAC Inc'!$B267,'Love Admin'!U$3:U$2829)</f>
        <v>5.28</v>
      </c>
      <c r="M267" s="38">
        <f>SUMIF('Love Admin'!$A$3:$A$2829,'HAC Inc'!$B267,'Love Admin'!V$3:V$2829)</f>
        <v>0</v>
      </c>
      <c r="N267" s="38">
        <f>SUMIF('Love Admin'!$A$3:$A$2829,'HAC Inc'!$B267,'Love Admin'!W$3:W$2829)</f>
        <v>0</v>
      </c>
      <c r="O267" s="38">
        <f>SUMIF('Love Admin'!$A$3:$A$2829,'HAC Inc'!$B267,'Love Admin'!X$3:X$2829)</f>
        <v>0</v>
      </c>
      <c r="P267" s="38">
        <f>SUMIF('Love Admin'!$A$3:$A$2829,'HAC Inc'!$B267,'Love Admin'!Y$3:Y$2829)</f>
        <v>0</v>
      </c>
      <c r="Q267" s="38">
        <f>SUMIF('Love Admin'!$A$3:$A$2829,'HAC Inc'!$B267,'Love Admin'!Z$3:Z$2829)</f>
        <v>0</v>
      </c>
      <c r="R267" s="38">
        <f>SUMIF('Love Admin'!$A$3:$A$2829,'HAC Inc'!$B267,'Love Admin'!AA$3:AA$2829)</f>
        <v>0</v>
      </c>
      <c r="S267" s="38">
        <f t="shared" si="16"/>
        <v>0</v>
      </c>
      <c r="T267" s="350">
        <f t="shared" si="15"/>
        <v>5.28</v>
      </c>
      <c r="W267" s="468"/>
    </row>
    <row r="268" spans="2:23" ht="12" customHeight="1">
      <c r="B268" s="5">
        <v>45573</v>
      </c>
      <c r="C268" t="s">
        <v>71</v>
      </c>
      <c r="D268">
        <v>2000</v>
      </c>
      <c r="T268" s="350"/>
      <c r="V268" s="350">
        <f>D268</f>
        <v>2000</v>
      </c>
      <c r="W268" s="468"/>
    </row>
    <row r="269" spans="2:23" ht="12" customHeight="1">
      <c r="B269" s="5">
        <v>45573</v>
      </c>
      <c r="C269" t="s">
        <v>1367</v>
      </c>
      <c r="D269">
        <v>46.71</v>
      </c>
      <c r="E269" s="38">
        <f>SUMIF('Love Admin'!$A$3:$A$2829,'HAC Inc'!$B269,'Love Admin'!N$3:N$2829)</f>
        <v>0</v>
      </c>
      <c r="F269" s="38">
        <f>SUMIF('Love Admin'!$A$3:$A$2829,'HAC Inc'!$B269,'Love Admin'!O$3:O$2829)</f>
        <v>26.03</v>
      </c>
      <c r="G269" s="38">
        <f>SUMIF('Love Admin'!$A$3:$A$2829,'HAC Inc'!$B269,'Love Admin'!P$3:P$2829)</f>
        <v>0</v>
      </c>
      <c r="H269" s="38">
        <f>SUMIF('Love Admin'!$A$3:$A$2829,'HAC Inc'!$B269,'Love Admin'!Q$3:Q$2829)</f>
        <v>0</v>
      </c>
      <c r="I269" s="38">
        <f>SUMIF('Love Admin'!$A$3:$A$2829,'HAC Inc'!$B269,'Love Admin'!R$3:R$2829)</f>
        <v>0</v>
      </c>
      <c r="J269" s="38">
        <f>SUMIF('Love Admin'!$A$3:$A$2829,'HAC Inc'!$B269,'Love Admin'!S$3:S$2829)</f>
        <v>0</v>
      </c>
      <c r="K269" s="38">
        <f>SUMIF('Love Admin'!$A$3:$A$2829,'HAC Inc'!$B269,'Love Admin'!T$3:T$2829)</f>
        <v>0</v>
      </c>
      <c r="L269" s="38">
        <f>SUMIF('Love Admin'!$A$3:$A$2829,'HAC Inc'!$B269,'Love Admin'!U$3:U$2829)</f>
        <v>20.68</v>
      </c>
      <c r="M269" s="38">
        <f>SUMIF('Love Admin'!$A$3:$A$2829,'HAC Inc'!$B269,'Love Admin'!V$3:V$2829)</f>
        <v>0</v>
      </c>
      <c r="N269" s="38">
        <f>SUMIF('Love Admin'!$A$3:$A$2829,'HAC Inc'!$B269,'Love Admin'!W$3:W$2829)</f>
        <v>0</v>
      </c>
      <c r="O269" s="38">
        <f>SUMIF('Love Admin'!$A$3:$A$2829,'HAC Inc'!$B269,'Love Admin'!X$3:X$2829)</f>
        <v>0</v>
      </c>
      <c r="P269" s="38">
        <f>SUMIF('Love Admin'!$A$3:$A$2829,'HAC Inc'!$B269,'Love Admin'!Y$3:Y$2829)</f>
        <v>0</v>
      </c>
      <c r="Q269" s="38">
        <f>SUMIF('Love Admin'!$A$3:$A$2829,'HAC Inc'!$B269,'Love Admin'!Z$3:Z$2829)</f>
        <v>0</v>
      </c>
      <c r="R269" s="38">
        <f>SUMIF('Love Admin'!$A$3:$A$2829,'HAC Inc'!$B269,'Love Admin'!AA$3:AA$2829)</f>
        <v>0</v>
      </c>
      <c r="S269" s="38">
        <f t="shared" si="16"/>
        <v>0</v>
      </c>
      <c r="T269" s="350">
        <f t="shared" si="15"/>
        <v>46.71</v>
      </c>
      <c r="W269" s="468"/>
    </row>
    <row r="270" spans="2:23" ht="12" customHeight="1">
      <c r="B270" s="5">
        <v>45572</v>
      </c>
      <c r="C270" t="s">
        <v>1368</v>
      </c>
      <c r="D270">
        <v>14.81</v>
      </c>
      <c r="E270" s="38">
        <f>SUMIF('Love Admin'!$A$3:$A$2829,'HAC Inc'!$B270,'Love Admin'!N$3:N$2829)</f>
        <v>0</v>
      </c>
      <c r="F270" s="38">
        <f>SUMIF('Love Admin'!$A$3:$A$2829,'HAC Inc'!$B270,'Love Admin'!O$3:O$2829)</f>
        <v>0</v>
      </c>
      <c r="G270" s="38">
        <f>SUMIF('Love Admin'!$A$3:$A$2829,'HAC Inc'!$B270,'Love Admin'!P$3:P$2829)</f>
        <v>2.76</v>
      </c>
      <c r="H270" s="38">
        <f>SUMIF('Love Admin'!$A$3:$A$2829,'HAC Inc'!$B270,'Love Admin'!Q$3:Q$2829)</f>
        <v>0</v>
      </c>
      <c r="I270" s="38">
        <f>SUMIF('Love Admin'!$A$3:$A$2829,'HAC Inc'!$B270,'Love Admin'!R$3:R$2829)</f>
        <v>0</v>
      </c>
      <c r="J270" s="38">
        <f>SUMIF('Love Admin'!$A$3:$A$2829,'HAC Inc'!$B270,'Love Admin'!S$3:S$2829)</f>
        <v>0</v>
      </c>
      <c r="K270" s="38">
        <f>SUMIF('Love Admin'!$A$3:$A$2829,'HAC Inc'!$B270,'Love Admin'!T$3:T$2829)</f>
        <v>12.05</v>
      </c>
      <c r="L270" s="38">
        <f>SUMIF('Love Admin'!$A$3:$A$2829,'HAC Inc'!$B270,'Love Admin'!U$3:U$2829)</f>
        <v>0</v>
      </c>
      <c r="M270" s="38">
        <f>SUMIF('Love Admin'!$A$3:$A$2829,'HAC Inc'!$B270,'Love Admin'!V$3:V$2829)</f>
        <v>0</v>
      </c>
      <c r="N270" s="38">
        <f>SUMIF('Love Admin'!$A$3:$A$2829,'HAC Inc'!$B270,'Love Admin'!W$3:W$2829)</f>
        <v>0</v>
      </c>
      <c r="O270" s="38">
        <f>SUMIF('Love Admin'!$A$3:$A$2829,'HAC Inc'!$B270,'Love Admin'!X$3:X$2829)</f>
        <v>0</v>
      </c>
      <c r="P270" s="38">
        <f>SUMIF('Love Admin'!$A$3:$A$2829,'HAC Inc'!$B270,'Love Admin'!Y$3:Y$2829)</f>
        <v>0</v>
      </c>
      <c r="Q270" s="38">
        <f>SUMIF('Love Admin'!$A$3:$A$2829,'HAC Inc'!$B270,'Love Admin'!Z$3:Z$2829)</f>
        <v>0</v>
      </c>
      <c r="R270" s="38">
        <f>SUMIF('Love Admin'!$A$3:$A$2829,'HAC Inc'!$B270,'Love Admin'!AA$3:AA$2829)</f>
        <v>0</v>
      </c>
      <c r="S270" s="38">
        <f t="shared" si="16"/>
        <v>0</v>
      </c>
      <c r="T270" s="350">
        <f t="shared" si="15"/>
        <v>14.81</v>
      </c>
      <c r="W270" s="468"/>
    </row>
    <row r="271" spans="2:23" ht="12" customHeight="1">
      <c r="B271" s="5">
        <v>45569</v>
      </c>
      <c r="C271" t="s">
        <v>1369</v>
      </c>
      <c r="D271">
        <v>78.92</v>
      </c>
      <c r="E271" s="38">
        <f>SUMIF('Love Admin'!$A$3:$A$2829,'HAC Inc'!$B271,'Love Admin'!N$3:N$2829)</f>
        <v>0</v>
      </c>
      <c r="F271" s="38">
        <f>SUMIF('Love Admin'!$A$3:$A$2829,'HAC Inc'!$B271,'Love Admin'!O$3:O$2829)</f>
        <v>57.84</v>
      </c>
      <c r="G271" s="38">
        <f>SUMIF('Love Admin'!$A$3:$A$2829,'HAC Inc'!$B271,'Love Admin'!P$3:P$2829)</f>
        <v>19.32</v>
      </c>
      <c r="H271" s="38">
        <f>SUMIF('Love Admin'!$A$3:$A$2829,'HAC Inc'!$B271,'Love Admin'!Q$3:Q$2829)</f>
        <v>0</v>
      </c>
      <c r="I271" s="38">
        <f>SUMIF('Love Admin'!$A$3:$A$2829,'HAC Inc'!$B271,'Love Admin'!R$3:R$2829)</f>
        <v>0</v>
      </c>
      <c r="J271" s="38">
        <f>SUMIF('Love Admin'!$A$3:$A$2829,'HAC Inc'!$B271,'Love Admin'!S$3:S$2829)</f>
        <v>0</v>
      </c>
      <c r="K271" s="38">
        <f>SUMIF('Love Admin'!$A$3:$A$2829,'HAC Inc'!$B271,'Love Admin'!T$3:T$2829)</f>
        <v>0</v>
      </c>
      <c r="L271" s="38">
        <f>SUMIF('Love Admin'!$A$3:$A$2829,'HAC Inc'!$B271,'Love Admin'!U$3:U$2829)</f>
        <v>1.76</v>
      </c>
      <c r="M271" s="38">
        <f>SUMIF('Love Admin'!$A$3:$A$2829,'HAC Inc'!$B271,'Love Admin'!V$3:V$2829)</f>
        <v>0</v>
      </c>
      <c r="N271" s="38">
        <f>SUMIF('Love Admin'!$A$3:$A$2829,'HAC Inc'!$B271,'Love Admin'!W$3:W$2829)</f>
        <v>0</v>
      </c>
      <c r="O271" s="38">
        <f>SUMIF('Love Admin'!$A$3:$A$2829,'HAC Inc'!$B271,'Love Admin'!X$3:X$2829)</f>
        <v>0</v>
      </c>
      <c r="P271" s="38">
        <f>SUMIF('Love Admin'!$A$3:$A$2829,'HAC Inc'!$B271,'Love Admin'!Y$3:Y$2829)</f>
        <v>0</v>
      </c>
      <c r="Q271" s="38">
        <f>SUMIF('Love Admin'!$A$3:$A$2829,'HAC Inc'!$B271,'Love Admin'!Z$3:Z$2829)</f>
        <v>0</v>
      </c>
      <c r="R271" s="38">
        <f>SUMIF('Love Admin'!$A$3:$A$2829,'HAC Inc'!$B271,'Love Admin'!AA$3:AA$2829)</f>
        <v>0</v>
      </c>
      <c r="S271" s="38">
        <f t="shared" si="16"/>
        <v>0</v>
      </c>
      <c r="T271" s="350">
        <f t="shared" si="15"/>
        <v>78.92</v>
      </c>
      <c r="W271" s="468"/>
    </row>
    <row r="272" spans="2:23" ht="12" customHeight="1">
      <c r="B272" s="5">
        <v>45567</v>
      </c>
      <c r="C272" t="s">
        <v>1370</v>
      </c>
      <c r="D272">
        <v>8.2799999999999994</v>
      </c>
      <c r="E272" s="38">
        <f>SUMIF('Love Admin'!$A$3:$A$2829,'HAC Inc'!$B272,'Love Admin'!N$3:N$2829)</f>
        <v>0</v>
      </c>
      <c r="F272" s="38">
        <f>SUMIF('Love Admin'!$A$3:$A$2829,'HAC Inc'!$B272,'Love Admin'!O$3:O$2829)</f>
        <v>0</v>
      </c>
      <c r="G272" s="38">
        <f>SUMIF('Love Admin'!$A$3:$A$2829,'HAC Inc'!$B272,'Love Admin'!P$3:P$2829)</f>
        <v>2.76</v>
      </c>
      <c r="H272" s="38">
        <f>SUMIF('Love Admin'!$A$3:$A$2829,'HAC Inc'!$B272,'Love Admin'!Q$3:Q$2829)</f>
        <v>0</v>
      </c>
      <c r="I272" s="38">
        <f>SUMIF('Love Admin'!$A$3:$A$2829,'HAC Inc'!$B272,'Love Admin'!R$3:R$2829)</f>
        <v>0</v>
      </c>
      <c r="J272" s="38">
        <f>SUMIF('Love Admin'!$A$3:$A$2829,'HAC Inc'!$B272,'Love Admin'!S$3:S$2829)</f>
        <v>0</v>
      </c>
      <c r="K272" s="38">
        <f>SUMIF('Love Admin'!$A$3:$A$2829,'HAC Inc'!$B272,'Love Admin'!T$3:T$2829)</f>
        <v>0</v>
      </c>
      <c r="L272" s="38">
        <f>SUMIF('Love Admin'!$A$3:$A$2829,'HAC Inc'!$B272,'Love Admin'!U$3:U$2829)</f>
        <v>5.52</v>
      </c>
      <c r="M272" s="38">
        <f>SUMIF('Love Admin'!$A$3:$A$2829,'HAC Inc'!$B272,'Love Admin'!V$3:V$2829)</f>
        <v>0</v>
      </c>
      <c r="N272" s="38">
        <f>SUMIF('Love Admin'!$A$3:$A$2829,'HAC Inc'!$B272,'Love Admin'!W$3:W$2829)</f>
        <v>0</v>
      </c>
      <c r="O272" s="38">
        <f>SUMIF('Love Admin'!$A$3:$A$2829,'HAC Inc'!$B272,'Love Admin'!X$3:X$2829)</f>
        <v>0</v>
      </c>
      <c r="P272" s="38">
        <f>SUMIF('Love Admin'!$A$3:$A$2829,'HAC Inc'!$B272,'Love Admin'!Y$3:Y$2829)</f>
        <v>0</v>
      </c>
      <c r="Q272" s="38">
        <f>SUMIF('Love Admin'!$A$3:$A$2829,'HAC Inc'!$B272,'Love Admin'!Z$3:Z$2829)</f>
        <v>0</v>
      </c>
      <c r="R272" s="38">
        <f>SUMIF('Love Admin'!$A$3:$A$2829,'HAC Inc'!$B272,'Love Admin'!AA$3:AA$2829)</f>
        <v>0</v>
      </c>
      <c r="S272" s="38">
        <f t="shared" si="16"/>
        <v>0</v>
      </c>
      <c r="T272" s="350">
        <f t="shared" si="15"/>
        <v>8.2799999999999994</v>
      </c>
      <c r="W272" s="468"/>
    </row>
    <row r="273" spans="2:23" ht="12" customHeight="1">
      <c r="B273" s="5">
        <v>45566</v>
      </c>
      <c r="C273" t="s">
        <v>1371</v>
      </c>
      <c r="D273">
        <v>41.43</v>
      </c>
      <c r="E273" s="38">
        <f>SUMIF('Love Admin'!$A$3:$A$2829,'HAC Inc'!$B273,'Love Admin'!N$3:N$2829)</f>
        <v>0</v>
      </c>
      <c r="F273" s="38">
        <f>SUMIF('Love Admin'!$A$3:$A$2829,'HAC Inc'!$B273,'Love Admin'!O$3:O$2829)</f>
        <v>0</v>
      </c>
      <c r="G273" s="38">
        <f>SUMIF('Love Admin'!$A$3:$A$2829,'HAC Inc'!$B273,'Love Admin'!P$3:P$2829)</f>
        <v>0</v>
      </c>
      <c r="H273" s="38">
        <f>SUMIF('Love Admin'!$A$3:$A$2829,'HAC Inc'!$B273,'Love Admin'!Q$3:Q$2829)</f>
        <v>0</v>
      </c>
      <c r="I273" s="38">
        <f>SUMIF('Love Admin'!$A$3:$A$2829,'HAC Inc'!$B273,'Love Admin'!R$3:R$2829)</f>
        <v>0</v>
      </c>
      <c r="J273" s="38">
        <f>SUMIF('Love Admin'!$A$3:$A$2829,'HAC Inc'!$B273,'Love Admin'!S$3:S$2829)</f>
        <v>0</v>
      </c>
      <c r="K273" s="38">
        <f>SUMIF('Love Admin'!$A$3:$A$2829,'HAC Inc'!$B273,'Love Admin'!T$3:T$2829)</f>
        <v>12.05</v>
      </c>
      <c r="L273" s="38">
        <f>SUMIF('Love Admin'!$A$3:$A$2829,'HAC Inc'!$B273,'Love Admin'!U$3:U$2829)</f>
        <v>5.28</v>
      </c>
      <c r="M273" s="38">
        <f>SUMIF('Love Admin'!$A$3:$A$2829,'HAC Inc'!$B273,'Love Admin'!V$3:V$2829)</f>
        <v>0</v>
      </c>
      <c r="N273" s="38">
        <f>SUMIF('Love Admin'!$A$3:$A$2829,'HAC Inc'!$B273,'Love Admin'!W$3:W$2829)</f>
        <v>0</v>
      </c>
      <c r="O273" s="38">
        <f>SUMIF('Love Admin'!$A$3:$A$2829,'HAC Inc'!$B273,'Love Admin'!X$3:X$2829)</f>
        <v>24.1</v>
      </c>
      <c r="P273" s="38">
        <f>SUMIF('Love Admin'!$A$3:$A$2829,'HAC Inc'!$B273,'Love Admin'!Y$3:Y$2829)</f>
        <v>0</v>
      </c>
      <c r="Q273" s="38">
        <f>SUMIF('Love Admin'!$A$3:$A$2829,'HAC Inc'!$B273,'Love Admin'!Z$3:Z$2829)</f>
        <v>0</v>
      </c>
      <c r="R273" s="38">
        <f>SUMIF('Love Admin'!$A$3:$A$2829,'HAC Inc'!$B273,'Love Admin'!AA$3:AA$2829)</f>
        <v>0</v>
      </c>
      <c r="S273" s="38">
        <f t="shared" si="16"/>
        <v>0</v>
      </c>
      <c r="T273" s="350">
        <f t="shared" si="15"/>
        <v>41.43</v>
      </c>
      <c r="W273" s="468"/>
    </row>
    <row r="274" spans="2:23" ht="12" customHeight="1">
      <c r="B274" s="5">
        <v>45565</v>
      </c>
      <c r="C274" t="s">
        <v>692</v>
      </c>
      <c r="D274">
        <v>3500</v>
      </c>
      <c r="J274" s="38">
        <f>D274</f>
        <v>3500</v>
      </c>
      <c r="S274" s="38">
        <f t="shared" si="16"/>
        <v>0</v>
      </c>
      <c r="T274" s="350">
        <f t="shared" si="15"/>
        <v>3500</v>
      </c>
      <c r="W274" s="468"/>
    </row>
    <row r="275" spans="2:23" ht="12" customHeight="1">
      <c r="B275" s="5">
        <v>45565</v>
      </c>
      <c r="C275" t="s">
        <v>1372</v>
      </c>
      <c r="D275">
        <v>8.0399999999999991</v>
      </c>
      <c r="E275" s="38">
        <f>SUMIF('Love Admin'!$A$3:$A$2829,'HAC Inc'!$B275,'Love Admin'!N$3:N$2829)</f>
        <v>0</v>
      </c>
      <c r="F275" s="38">
        <f>SUMIF('Love Admin'!$A$3:$A$2829,'HAC Inc'!$B275,'Love Admin'!O$3:O$2829)</f>
        <v>0</v>
      </c>
      <c r="G275" s="38">
        <f>SUMIF('Love Admin'!$A$3:$A$2829,'HAC Inc'!$B275,'Love Admin'!P$3:P$2829)</f>
        <v>2.76</v>
      </c>
      <c r="H275" s="38">
        <f>SUMIF('Love Admin'!$A$3:$A$2829,'HAC Inc'!$B275,'Love Admin'!Q$3:Q$2829)</f>
        <v>0</v>
      </c>
      <c r="I275" s="38">
        <f>SUMIF('Love Admin'!$A$3:$A$2829,'HAC Inc'!$B275,'Love Admin'!R$3:R$2829)</f>
        <v>0</v>
      </c>
      <c r="J275" s="38">
        <f>SUMIF('Love Admin'!$A$3:$A$2829,'HAC Inc'!$B275,'Love Admin'!S$3:S$2829)</f>
        <v>0</v>
      </c>
      <c r="K275" s="38">
        <f>SUMIF('Love Admin'!$A$3:$A$2829,'HAC Inc'!$B275,'Love Admin'!T$3:T$2829)</f>
        <v>0</v>
      </c>
      <c r="L275" s="38">
        <f>SUMIF('Love Admin'!$A$3:$A$2829,'HAC Inc'!$B275,'Love Admin'!U$3:U$2829)</f>
        <v>5.28</v>
      </c>
      <c r="M275" s="38">
        <f>SUMIF('Love Admin'!$A$3:$A$2829,'HAC Inc'!$B275,'Love Admin'!V$3:V$2829)</f>
        <v>0</v>
      </c>
      <c r="N275" s="38">
        <f>SUMIF('Love Admin'!$A$3:$A$2829,'HAC Inc'!$B275,'Love Admin'!W$3:W$2829)</f>
        <v>0</v>
      </c>
      <c r="O275" s="38">
        <f>SUMIF('Love Admin'!$A$3:$A$2829,'HAC Inc'!$B275,'Love Admin'!X$3:X$2829)</f>
        <v>0</v>
      </c>
      <c r="P275" s="38">
        <f>SUMIF('Love Admin'!$A$3:$A$2829,'HAC Inc'!$B275,'Love Admin'!Y$3:Y$2829)</f>
        <v>0</v>
      </c>
      <c r="Q275" s="38">
        <f>SUMIF('Love Admin'!$A$3:$A$2829,'HAC Inc'!$B275,'Love Admin'!Z$3:Z$2829)</f>
        <v>0</v>
      </c>
      <c r="R275" s="38">
        <f>SUMIF('Love Admin'!$A$3:$A$2829,'HAC Inc'!$B275,'Love Admin'!AA$3:AA$2829)</f>
        <v>0</v>
      </c>
      <c r="S275" s="38">
        <f t="shared" si="16"/>
        <v>0</v>
      </c>
      <c r="T275" s="350">
        <f t="shared" si="15"/>
        <v>8.0399999999999991</v>
      </c>
      <c r="W275" s="468"/>
    </row>
    <row r="276" spans="2:23" ht="12" customHeight="1">
      <c r="B276" s="5">
        <v>45562</v>
      </c>
      <c r="C276" t="s">
        <v>1373</v>
      </c>
      <c r="D276">
        <v>47.24</v>
      </c>
      <c r="E276" s="38">
        <f>SUMIF('Love Admin'!$A$3:$A$2829,'HAC Inc'!$B276,'Love Admin'!N$3:N$2829)</f>
        <v>0</v>
      </c>
      <c r="F276" s="38">
        <f>SUMIF('Love Admin'!$A$3:$A$2829,'HAC Inc'!$B276,'Love Admin'!O$3:O$2829)</f>
        <v>28.92</v>
      </c>
      <c r="G276" s="38">
        <f>SUMIF('Love Admin'!$A$3:$A$2829,'HAC Inc'!$B276,'Love Admin'!P$3:P$2829)</f>
        <v>16.559999999999999</v>
      </c>
      <c r="H276" s="38">
        <f>SUMIF('Love Admin'!$A$3:$A$2829,'HAC Inc'!$B276,'Love Admin'!Q$3:Q$2829)</f>
        <v>0</v>
      </c>
      <c r="I276" s="38">
        <f>SUMIF('Love Admin'!$A$3:$A$2829,'HAC Inc'!$B276,'Love Admin'!R$3:R$2829)</f>
        <v>0</v>
      </c>
      <c r="J276" s="38">
        <f>SUMIF('Love Admin'!$A$3:$A$2829,'HAC Inc'!$B276,'Love Admin'!S$3:S$2829)</f>
        <v>0</v>
      </c>
      <c r="K276" s="38">
        <f>SUMIF('Love Admin'!$A$3:$A$2829,'HAC Inc'!$B276,'Love Admin'!T$3:T$2829)</f>
        <v>0</v>
      </c>
      <c r="L276" s="38">
        <f>SUMIF('Love Admin'!$A$3:$A$2829,'HAC Inc'!$B276,'Love Admin'!U$3:U$2829)</f>
        <v>1.76</v>
      </c>
      <c r="M276" s="38">
        <f>SUMIF('Love Admin'!$A$3:$A$2829,'HAC Inc'!$B276,'Love Admin'!V$3:V$2829)</f>
        <v>0</v>
      </c>
      <c r="N276" s="38">
        <f>SUMIF('Love Admin'!$A$3:$A$2829,'HAC Inc'!$B276,'Love Admin'!W$3:W$2829)</f>
        <v>0</v>
      </c>
      <c r="O276" s="38">
        <f>SUMIF('Love Admin'!$A$3:$A$2829,'HAC Inc'!$B276,'Love Admin'!X$3:X$2829)</f>
        <v>0</v>
      </c>
      <c r="P276" s="38">
        <f>SUMIF('Love Admin'!$A$3:$A$2829,'HAC Inc'!$B276,'Love Admin'!Y$3:Y$2829)</f>
        <v>0</v>
      </c>
      <c r="Q276" s="38">
        <f>SUMIF('Love Admin'!$A$3:$A$2829,'HAC Inc'!$B276,'Love Admin'!Z$3:Z$2829)</f>
        <v>0</v>
      </c>
      <c r="R276" s="38">
        <f>SUMIF('Love Admin'!$A$3:$A$2829,'HAC Inc'!$B276,'Love Admin'!AA$3:AA$2829)</f>
        <v>0</v>
      </c>
      <c r="S276" s="38">
        <f t="shared" si="16"/>
        <v>0</v>
      </c>
      <c r="T276" s="350">
        <f t="shared" si="15"/>
        <v>47.24</v>
      </c>
      <c r="W276" s="468"/>
    </row>
    <row r="277" spans="2:23" ht="12" customHeight="1">
      <c r="B277" s="5">
        <v>45561</v>
      </c>
      <c r="C277" t="s">
        <v>1374</v>
      </c>
      <c r="D277">
        <v>16.87</v>
      </c>
      <c r="E277" s="38">
        <f>SUMIF('Love Admin'!$A$3:$A$2829,'HAC Inc'!$B277,'Love Admin'!N$3:N$2829)</f>
        <v>0</v>
      </c>
      <c r="F277" s="38">
        <f>SUMIF('Love Admin'!$A$3:$A$2829,'HAC Inc'!$B277,'Love Admin'!O$3:O$2829)</f>
        <v>0</v>
      </c>
      <c r="G277" s="38">
        <f>SUMIF('Love Admin'!$A$3:$A$2829,'HAC Inc'!$B277,'Love Admin'!P$3:P$2829)</f>
        <v>0</v>
      </c>
      <c r="H277" s="38">
        <f>SUMIF('Love Admin'!$A$3:$A$2829,'HAC Inc'!$B277,'Love Admin'!Q$3:Q$2829)</f>
        <v>0</v>
      </c>
      <c r="I277" s="38">
        <f>SUMIF('Love Admin'!$A$3:$A$2829,'HAC Inc'!$B277,'Love Admin'!R$3:R$2829)</f>
        <v>0</v>
      </c>
      <c r="J277" s="38">
        <f>SUMIF('Love Admin'!$A$3:$A$2829,'HAC Inc'!$B277,'Love Admin'!S$3:S$2829)</f>
        <v>0</v>
      </c>
      <c r="K277" s="38">
        <f>SUMIF('Love Admin'!$A$3:$A$2829,'HAC Inc'!$B277,'Love Admin'!T$3:T$2829)</f>
        <v>16.87</v>
      </c>
      <c r="L277" s="38">
        <f>SUMIF('Love Admin'!$A$3:$A$2829,'HAC Inc'!$B277,'Love Admin'!U$3:U$2829)</f>
        <v>0</v>
      </c>
      <c r="M277" s="38">
        <f>SUMIF('Love Admin'!$A$3:$A$2829,'HAC Inc'!$B277,'Love Admin'!V$3:V$2829)</f>
        <v>0</v>
      </c>
      <c r="N277" s="38">
        <f>SUMIF('Love Admin'!$A$3:$A$2829,'HAC Inc'!$B277,'Love Admin'!W$3:W$2829)</f>
        <v>0</v>
      </c>
      <c r="O277" s="38">
        <f>SUMIF('Love Admin'!$A$3:$A$2829,'HAC Inc'!$B277,'Love Admin'!X$3:X$2829)</f>
        <v>0</v>
      </c>
      <c r="P277" s="38">
        <f>SUMIF('Love Admin'!$A$3:$A$2829,'HAC Inc'!$B277,'Love Admin'!Y$3:Y$2829)</f>
        <v>0</v>
      </c>
      <c r="Q277" s="38">
        <f>SUMIF('Love Admin'!$A$3:$A$2829,'HAC Inc'!$B277,'Love Admin'!Z$3:Z$2829)</f>
        <v>0</v>
      </c>
      <c r="R277" s="38">
        <f>SUMIF('Love Admin'!$A$3:$A$2829,'HAC Inc'!$B277,'Love Admin'!AA$3:AA$2829)</f>
        <v>0</v>
      </c>
      <c r="S277" s="38">
        <f t="shared" si="16"/>
        <v>0</v>
      </c>
      <c r="T277" s="350">
        <f t="shared" si="15"/>
        <v>16.87</v>
      </c>
      <c r="W277" s="468"/>
    </row>
    <row r="278" spans="2:23" ht="12" customHeight="1">
      <c r="B278" s="5">
        <v>45560</v>
      </c>
      <c r="C278" t="s">
        <v>1375</v>
      </c>
      <c r="D278">
        <v>59.58</v>
      </c>
      <c r="E278" s="38">
        <f>SUMIF('Love Admin'!$A$3:$A$2829,'HAC Inc'!$B278,'Love Admin'!N$3:N$2829)</f>
        <v>0</v>
      </c>
      <c r="F278" s="38">
        <f>SUMIF('Love Admin'!$A$3:$A$2829,'HAC Inc'!$B278,'Love Admin'!O$3:O$2829)</f>
        <v>52.06</v>
      </c>
      <c r="G278" s="38">
        <f>SUMIF('Love Admin'!$A$3:$A$2829,'HAC Inc'!$B278,'Love Admin'!P$3:P$2829)</f>
        <v>5.78</v>
      </c>
      <c r="H278" s="38">
        <f>SUMIF('Love Admin'!$A$3:$A$2829,'HAC Inc'!$B278,'Love Admin'!Q$3:Q$2829)</f>
        <v>0</v>
      </c>
      <c r="I278" s="38">
        <f>SUMIF('Love Admin'!$A$3:$A$2829,'HAC Inc'!$B278,'Love Admin'!R$3:R$2829)</f>
        <v>0</v>
      </c>
      <c r="J278" s="38">
        <f>SUMIF('Love Admin'!$A$3:$A$2829,'HAC Inc'!$B278,'Love Admin'!S$3:S$2829)</f>
        <v>0</v>
      </c>
      <c r="K278" s="38">
        <f>SUMIF('Love Admin'!$A$3:$A$2829,'HAC Inc'!$B278,'Love Admin'!T$3:T$2829)</f>
        <v>0</v>
      </c>
      <c r="L278" s="38">
        <f>SUMIF('Love Admin'!$A$3:$A$2829,'HAC Inc'!$B278,'Love Admin'!U$3:U$2829)-0.02</f>
        <v>1.74</v>
      </c>
      <c r="M278" s="38">
        <f>SUMIF('Love Admin'!$A$3:$A$2829,'HAC Inc'!$B278,'Love Admin'!V$3:V$2829)</f>
        <v>0</v>
      </c>
      <c r="N278" s="38">
        <f>SUMIF('Love Admin'!$A$3:$A$2829,'HAC Inc'!$B278,'Love Admin'!W$3:W$2829)</f>
        <v>0</v>
      </c>
      <c r="O278" s="38">
        <f>SUMIF('Love Admin'!$A$3:$A$2829,'HAC Inc'!$B278,'Love Admin'!X$3:X$2829)</f>
        <v>0</v>
      </c>
      <c r="P278" s="38">
        <f>SUMIF('Love Admin'!$A$3:$A$2829,'HAC Inc'!$B278,'Love Admin'!Y$3:Y$2829)</f>
        <v>0</v>
      </c>
      <c r="Q278" s="38">
        <f>SUMIF('Love Admin'!$A$3:$A$2829,'HAC Inc'!$B278,'Love Admin'!Z$3:Z$2829)</f>
        <v>0</v>
      </c>
      <c r="R278" s="38">
        <f>SUMIF('Love Admin'!$A$3:$A$2829,'HAC Inc'!$B278,'Love Admin'!AA$3:AA$2829)</f>
        <v>0</v>
      </c>
      <c r="S278" s="38">
        <f t="shared" si="16"/>
        <v>0</v>
      </c>
      <c r="T278" s="350">
        <f t="shared" si="15"/>
        <v>59.58</v>
      </c>
      <c r="W278" s="468"/>
    </row>
    <row r="279" spans="2:23" ht="12" customHeight="1">
      <c r="B279" s="5">
        <v>45559</v>
      </c>
      <c r="C279" t="s">
        <v>1376</v>
      </c>
      <c r="D279">
        <v>6</v>
      </c>
      <c r="G279" s="38">
        <f>D279</f>
        <v>6</v>
      </c>
      <c r="S279" s="38">
        <f t="shared" si="16"/>
        <v>0</v>
      </c>
      <c r="T279" s="350">
        <f t="shared" si="15"/>
        <v>6</v>
      </c>
    </row>
    <row r="280" spans="2:23" ht="12" customHeight="1">
      <c r="B280" s="5">
        <v>45559</v>
      </c>
      <c r="C280" t="s">
        <v>1377</v>
      </c>
      <c r="D280">
        <v>71.650000000000006</v>
      </c>
      <c r="E280" s="38">
        <f>SUMIF('Love Admin'!$A$3:$A$2829,'HAC Inc'!$B280,'Love Admin'!N$3:N$2829)</f>
        <v>0</v>
      </c>
      <c r="F280" s="38">
        <f>SUMIF('Love Admin'!$A$3:$A$2829,'HAC Inc'!$B280,'Love Admin'!O$3:O$2829)</f>
        <v>57.84</v>
      </c>
      <c r="G280" s="38">
        <f>SUMIF('Love Admin'!$A$3:$A$2829,'HAC Inc'!$B280,'Love Admin'!P$3:P$2829)</f>
        <v>0</v>
      </c>
      <c r="H280" s="38">
        <f>SUMIF('Love Admin'!$A$3:$A$2829,'HAC Inc'!$B280,'Love Admin'!Q$3:Q$2829)</f>
        <v>0</v>
      </c>
      <c r="I280" s="38">
        <f>SUMIF('Love Admin'!$A$3:$A$2829,'HAC Inc'!$B280,'Love Admin'!R$3:R$2829)</f>
        <v>0</v>
      </c>
      <c r="J280" s="38">
        <f>SUMIF('Love Admin'!$A$3:$A$2829,'HAC Inc'!$B280,'Love Admin'!S$3:S$2829)</f>
        <v>0</v>
      </c>
      <c r="K280" s="38">
        <f>SUMIF('Love Admin'!$A$3:$A$2829,'HAC Inc'!$B280,'Love Admin'!T$3:T$2829)</f>
        <v>12.05</v>
      </c>
      <c r="L280" s="38">
        <f>SUMIF('Love Admin'!$A$3:$A$2829,'HAC Inc'!$B280,'Love Admin'!U$3:U$2829)</f>
        <v>1.76</v>
      </c>
      <c r="M280" s="38">
        <f>SUMIF('Love Admin'!$A$3:$A$2829,'HAC Inc'!$B280,'Love Admin'!V$3:V$2829)</f>
        <v>0</v>
      </c>
      <c r="N280" s="38">
        <f>SUMIF('Love Admin'!$A$3:$A$2829,'HAC Inc'!$B280,'Love Admin'!W$3:W$2829)</f>
        <v>0</v>
      </c>
      <c r="O280" s="38">
        <f>SUMIF('Love Admin'!$A$3:$A$2829,'HAC Inc'!$B280,'Love Admin'!X$3:X$2829)</f>
        <v>0</v>
      </c>
      <c r="P280" s="38">
        <f>SUMIF('Love Admin'!$A$3:$A$2829,'HAC Inc'!$B280,'Love Admin'!Y$3:Y$2829)</f>
        <v>0</v>
      </c>
      <c r="Q280" s="38">
        <f>SUMIF('Love Admin'!$A$3:$A$2829,'HAC Inc'!$B280,'Love Admin'!Z$3:Z$2829)</f>
        <v>0</v>
      </c>
      <c r="R280" s="38">
        <f>SUMIF('Love Admin'!$A$3:$A$2829,'HAC Inc'!$B280,'Love Admin'!AA$3:AA$2829)</f>
        <v>0</v>
      </c>
      <c r="S280" s="38">
        <f t="shared" si="16"/>
        <v>0</v>
      </c>
      <c r="T280" s="350">
        <f t="shared" si="15"/>
        <v>71.650000000000006</v>
      </c>
      <c r="W280" s="468"/>
    </row>
    <row r="281" spans="2:23" ht="12" customHeight="1">
      <c r="B281" s="5">
        <v>45558</v>
      </c>
      <c r="C281" t="s">
        <v>1378</v>
      </c>
      <c r="D281">
        <v>489.06</v>
      </c>
      <c r="E281" s="38">
        <f>SUMIF('Love Admin'!$A$3:$A$2829,'HAC Inc'!$B281,'Love Admin'!N$3:N$2829)</f>
        <v>17.350000000000001</v>
      </c>
      <c r="F281" s="38">
        <f>SUMIF('Love Admin'!$A$3:$A$2829,'HAC Inc'!$B281,'Love Admin'!O$3:O$2829)</f>
        <v>433.80000000000007</v>
      </c>
      <c r="G281" s="38">
        <f>SUMIF('Love Admin'!$A$3:$A$2829,'HAC Inc'!$B281,'Love Admin'!P$3:P$2829)</f>
        <v>0</v>
      </c>
      <c r="H281" s="38">
        <f>SUMIF('Love Admin'!$A$3:$A$2829,'HAC Inc'!$B281,'Love Admin'!Q$3:Q$2829)</f>
        <v>0</v>
      </c>
      <c r="I281" s="38">
        <f>SUMIF('Love Admin'!$A$3:$A$2829,'HAC Inc'!$B281,'Love Admin'!R$3:R$2829)</f>
        <v>0</v>
      </c>
      <c r="J281" s="38">
        <f>SUMIF('Love Admin'!$A$3:$A$2829,'HAC Inc'!$B281,'Love Admin'!S$3:S$2829)</f>
        <v>0</v>
      </c>
      <c r="K281" s="38">
        <f>SUMIF('Love Admin'!$A$3:$A$2829,'HAC Inc'!$B281,'Love Admin'!T$3:T$2829)</f>
        <v>36.150000000000006</v>
      </c>
      <c r="L281" s="38">
        <f>SUMIF('Love Admin'!$A$3:$A$2829,'HAC Inc'!$B281,'Love Admin'!U$3:U$2829)</f>
        <v>1.76</v>
      </c>
      <c r="M281" s="38">
        <f>SUMIF('Love Admin'!$A$3:$A$2829,'HAC Inc'!$B281,'Love Admin'!V$3:V$2829)</f>
        <v>0</v>
      </c>
      <c r="N281" s="38">
        <f>SUMIF('Love Admin'!$A$3:$A$2829,'HAC Inc'!$B281,'Love Admin'!W$3:W$2829)</f>
        <v>0</v>
      </c>
      <c r="O281" s="38">
        <f>SUMIF('Love Admin'!$A$3:$A$2829,'HAC Inc'!$B281,'Love Admin'!X$3:X$2829)</f>
        <v>0</v>
      </c>
      <c r="P281" s="38">
        <f>SUMIF('Love Admin'!$A$3:$A$2829,'HAC Inc'!$B281,'Love Admin'!Y$3:Y$2829)</f>
        <v>0</v>
      </c>
      <c r="Q281" s="38">
        <f>SUMIF('Love Admin'!$A$3:$A$2829,'HAC Inc'!$B281,'Love Admin'!Z$3:Z$2829)</f>
        <v>0</v>
      </c>
      <c r="R281" s="38">
        <f>SUMIF('Love Admin'!$A$3:$A$2829,'HAC Inc'!$B281,'Love Admin'!AA$3:AA$2829)</f>
        <v>0</v>
      </c>
      <c r="S281" s="38">
        <f t="shared" si="16"/>
        <v>0</v>
      </c>
      <c r="T281" s="350">
        <f t="shared" si="15"/>
        <v>489.06</v>
      </c>
      <c r="W281" s="468"/>
    </row>
    <row r="282" spans="2:23" ht="12" customHeight="1">
      <c r="B282" s="5">
        <v>45555</v>
      </c>
      <c r="C282" t="s">
        <v>1379</v>
      </c>
      <c r="D282">
        <v>332.32</v>
      </c>
      <c r="E282" s="38">
        <f>SUMIF('Love Admin'!$A$3:$A$2829,'HAC Inc'!$B282,'Love Admin'!N$3:N$2829)</f>
        <v>0</v>
      </c>
      <c r="F282" s="38">
        <f>SUMIF('Love Admin'!$A$3:$A$2829,'HAC Inc'!$B282,'Love Admin'!O$3:O$2829)</f>
        <v>366.32000000000005</v>
      </c>
      <c r="G282" s="38">
        <f>SUMIF('Love Admin'!$A$3:$A$2829,'HAC Inc'!$B282,'Love Admin'!P$3:P$2829)</f>
        <v>27.599999999999994</v>
      </c>
      <c r="H282" s="38">
        <f>SUMIF('Love Admin'!$A$3:$A$2829,'HAC Inc'!$B282,'Love Admin'!Q$3:Q$2829)</f>
        <v>0</v>
      </c>
      <c r="I282" s="38">
        <f>SUMIF('Love Admin'!$A$3:$A$2829,'HAC Inc'!$B282,'Love Admin'!R$3:R$2829)</f>
        <v>0</v>
      </c>
      <c r="J282" s="38">
        <f>SUMIF('Love Admin'!$A$3:$A$2829,'HAC Inc'!$B282,'Love Admin'!S$3:S$2829)</f>
        <v>0</v>
      </c>
      <c r="K282" s="38">
        <f>SUMIF('Love Admin'!$A$3:$A$2829,'HAC Inc'!$B282,'Love Admin'!T$3:T$2829)</f>
        <v>0</v>
      </c>
      <c r="L282" s="38">
        <f>SUMIF('Love Admin'!$A$3:$A$2829,'HAC Inc'!$B282,'Love Admin'!U$3:U$2829)</f>
        <v>1.76</v>
      </c>
      <c r="M282" s="38">
        <f>SUMIF('Love Admin'!$A$3:$A$2829,'HAC Inc'!$B282,'Love Admin'!V$3:V$2829)</f>
        <v>0</v>
      </c>
      <c r="N282" s="38">
        <f>SUMIF('Love Admin'!$A$3:$A$2829,'HAC Inc'!$B282,'Love Admin'!W$3:W$2829)</f>
        <v>0</v>
      </c>
      <c r="O282" s="38">
        <f>SUMIF('Love Admin'!$A$3:$A$2829,'HAC Inc'!$B282,'Love Admin'!X$3:X$2829)</f>
        <v>0</v>
      </c>
      <c r="P282" s="38">
        <f>SUMIF('Love Admin'!$A$3:$A$2829,'HAC Inc'!$B282,'Love Admin'!Y$3:Y$2829)</f>
        <v>0</v>
      </c>
      <c r="Q282" s="38">
        <f>SUMIF('Love Admin'!$A$3:$A$2829,'HAC Inc'!$B282,'Love Admin'!Z$3:Z$2829)</f>
        <v>0</v>
      </c>
      <c r="R282" s="38">
        <v>-63.36</v>
      </c>
      <c r="S282" s="38">
        <f t="shared" si="16"/>
        <v>0</v>
      </c>
      <c r="T282" s="350">
        <f t="shared" si="15"/>
        <v>332.32</v>
      </c>
      <c r="W282" s="468"/>
    </row>
    <row r="283" spans="2:23" ht="12" customHeight="1">
      <c r="B283" s="5">
        <v>45554</v>
      </c>
      <c r="C283" t="s">
        <v>1380</v>
      </c>
      <c r="D283">
        <v>63.36</v>
      </c>
      <c r="E283" s="38">
        <f>SUMIF('Love Admin'!$A$3:$A$2829,'HAC Inc'!$B283,'Love Admin'!N$3:N$2829)</f>
        <v>0</v>
      </c>
      <c r="F283" s="38">
        <f>SUMIF('Love Admin'!$A$3:$A$2829,'HAC Inc'!$B283,'Love Admin'!O$3:O$2829)</f>
        <v>0</v>
      </c>
      <c r="G283" s="38">
        <f>SUMIF('Love Admin'!$A$3:$A$2829,'HAC Inc'!$B283,'Love Admin'!P$3:P$2829)</f>
        <v>0</v>
      </c>
      <c r="H283" s="38">
        <f>SUMIF('Love Admin'!$A$3:$A$2829,'HAC Inc'!$B283,'Love Admin'!Q$3:Q$2829)</f>
        <v>0</v>
      </c>
      <c r="I283" s="38">
        <f>SUMIF('Love Admin'!$A$3:$A$2829,'HAC Inc'!$B283,'Love Admin'!R$3:R$2829)</f>
        <v>0</v>
      </c>
      <c r="J283" s="38">
        <f>SUMIF('Love Admin'!$A$3:$A$2829,'HAC Inc'!$B283,'Love Admin'!S$3:S$2829)</f>
        <v>0</v>
      </c>
      <c r="K283" s="38">
        <f>SUMIF('Love Admin'!$A$3:$A$2829,'HAC Inc'!$B283,'Love Admin'!T$3:T$2829)</f>
        <v>0</v>
      </c>
      <c r="L283" s="38">
        <f>SUMIF('Love Admin'!$A$3:$A$2829,'HAC Inc'!$B283,'Love Admin'!U$3:U$2829)</f>
        <v>0</v>
      </c>
      <c r="M283" s="38">
        <f>SUMIF('Love Admin'!$A$3:$A$2829,'HAC Inc'!$B283,'Love Admin'!V$3:V$2829)</f>
        <v>0</v>
      </c>
      <c r="N283" s="38">
        <f>SUMIF('Love Admin'!$A$3:$A$2829,'HAC Inc'!$B283,'Love Admin'!W$3:W$2829)</f>
        <v>0</v>
      </c>
      <c r="O283" s="38">
        <f>SUMIF('Love Admin'!$A$3:$A$2829,'HAC Inc'!$B283,'Love Admin'!X$3:X$2829)</f>
        <v>0</v>
      </c>
      <c r="P283" s="38">
        <f>SUMIF('Love Admin'!$A$3:$A$2829,'HAC Inc'!$B283,'Love Admin'!Y$3:Y$2829)</f>
        <v>0</v>
      </c>
      <c r="Q283" s="38">
        <f>SUMIF('Love Admin'!$A$3:$A$2829,'HAC Inc'!$B283,'Love Admin'!Z$3:Z$2829)</f>
        <v>0</v>
      </c>
      <c r="R283" s="38">
        <v>63.36</v>
      </c>
      <c r="S283" s="38">
        <f t="shared" si="16"/>
        <v>0</v>
      </c>
      <c r="T283" s="350">
        <f t="shared" si="15"/>
        <v>63.36</v>
      </c>
      <c r="W283" s="468"/>
    </row>
    <row r="284" spans="2:23" ht="12" customHeight="1">
      <c r="B284" s="5">
        <v>45553</v>
      </c>
      <c r="C284" t="s">
        <v>1381</v>
      </c>
      <c r="D284">
        <v>238.64</v>
      </c>
      <c r="E284" s="38">
        <f>SUMIF('Love Admin'!$A$3:$A$2829,'HAC Inc'!$B284,'Love Admin'!N$3:N$2829)</f>
        <v>0</v>
      </c>
      <c r="F284" s="38">
        <f>SUMIF('Love Admin'!$A$3:$A$2829,'HAC Inc'!$B284,'Love Admin'!O$3:O$2829)</f>
        <v>231.36</v>
      </c>
      <c r="G284" s="38">
        <f>SUMIF('Love Admin'!$A$3:$A$2829,'HAC Inc'!$B284,'Love Admin'!P$3:P$2829)</f>
        <v>5.52</v>
      </c>
      <c r="H284" s="38">
        <f>SUMIF('Love Admin'!$A$3:$A$2829,'HAC Inc'!$B284,'Love Admin'!Q$3:Q$2829)</f>
        <v>0</v>
      </c>
      <c r="I284" s="38">
        <f>SUMIF('Love Admin'!$A$3:$A$2829,'HAC Inc'!$B284,'Love Admin'!R$3:R$2829)</f>
        <v>0</v>
      </c>
      <c r="J284" s="38">
        <f>SUMIF('Love Admin'!$A$3:$A$2829,'HAC Inc'!$B284,'Love Admin'!S$3:S$2829)</f>
        <v>0</v>
      </c>
      <c r="K284" s="38">
        <f>SUMIF('Love Admin'!$A$3:$A$2829,'HAC Inc'!$B284,'Love Admin'!T$3:T$2829)</f>
        <v>0</v>
      </c>
      <c r="L284" s="38">
        <f>SUMIF('Love Admin'!$A$3:$A$2829,'HAC Inc'!$B284,'Love Admin'!U$3:U$2829)</f>
        <v>1.76</v>
      </c>
      <c r="M284" s="38">
        <f>SUMIF('Love Admin'!$A$3:$A$2829,'HAC Inc'!$B284,'Love Admin'!V$3:V$2829)</f>
        <v>0</v>
      </c>
      <c r="N284" s="38">
        <f>SUMIF('Love Admin'!$A$3:$A$2829,'HAC Inc'!$B284,'Love Admin'!W$3:W$2829)</f>
        <v>0</v>
      </c>
      <c r="O284" s="38">
        <f>SUMIF('Love Admin'!$A$3:$A$2829,'HAC Inc'!$B284,'Love Admin'!X$3:X$2829)</f>
        <v>0</v>
      </c>
      <c r="P284" s="38">
        <f>SUMIF('Love Admin'!$A$3:$A$2829,'HAC Inc'!$B284,'Love Admin'!Y$3:Y$2829)</f>
        <v>0</v>
      </c>
      <c r="Q284" s="38">
        <f>SUMIF('Love Admin'!$A$3:$A$2829,'HAC Inc'!$B284,'Love Admin'!Z$3:Z$2829)</f>
        <v>0</v>
      </c>
      <c r="R284" s="38">
        <f>SUMIF('Love Admin'!$A$3:$A$2829,'HAC Inc'!$B284,'Love Admin'!AA$3:AA$2829)</f>
        <v>0</v>
      </c>
      <c r="S284" s="38">
        <f t="shared" si="16"/>
        <v>0</v>
      </c>
      <c r="T284" s="350">
        <f t="shared" si="15"/>
        <v>238.64</v>
      </c>
      <c r="W284" s="468"/>
    </row>
    <row r="285" spans="2:23" ht="12" customHeight="1">
      <c r="B285" s="5">
        <v>45552</v>
      </c>
      <c r="C285" t="s">
        <v>1382</v>
      </c>
      <c r="D285">
        <v>575.74</v>
      </c>
      <c r="E285" s="38">
        <f>SUMIF('Love Admin'!$A$3:$A$2829,'HAC Inc'!$B285,'Love Admin'!N$3:N$2829)</f>
        <v>0</v>
      </c>
      <c r="F285" s="38">
        <f>SUMIF('Love Admin'!$A$3:$A$2829,'HAC Inc'!$B285,'Love Admin'!O$3:O$2829)</f>
        <v>549.48000000000013</v>
      </c>
      <c r="G285" s="38">
        <f>SUMIF('Love Admin'!$A$3:$A$2829,'HAC Inc'!$B285,'Love Admin'!P$3:P$2829)</f>
        <v>2.76</v>
      </c>
      <c r="H285" s="38">
        <f>SUMIF('Love Admin'!$A$3:$A$2829,'HAC Inc'!$B285,'Love Admin'!Q$3:Q$2829)</f>
        <v>0</v>
      </c>
      <c r="I285" s="38">
        <f>SUMIF('Love Admin'!$A$3:$A$2829,'HAC Inc'!$B285,'Love Admin'!R$3:R$2829)</f>
        <v>0</v>
      </c>
      <c r="J285" s="38">
        <f>SUMIF('Love Admin'!$A$3:$A$2829,'HAC Inc'!$B285,'Love Admin'!S$3:S$2829)</f>
        <v>0</v>
      </c>
      <c r="K285" s="38">
        <f>SUMIF('Love Admin'!$A$3:$A$2829,'HAC Inc'!$B285,'Love Admin'!T$3:T$2829)</f>
        <v>0</v>
      </c>
      <c r="L285" s="38">
        <f>SUMIF('Love Admin'!$A$3:$A$2829,'HAC Inc'!$B285,'Love Admin'!U$3:U$2829)</f>
        <v>9.0399999999999991</v>
      </c>
      <c r="M285" s="38">
        <f>SUMIF('Love Admin'!$A$3:$A$2829,'HAC Inc'!$B285,'Love Admin'!V$3:V$2829)</f>
        <v>0</v>
      </c>
      <c r="N285" s="38">
        <f>SUMIF('Love Admin'!$A$3:$A$2829,'HAC Inc'!$B285,'Love Admin'!W$3:W$2829)</f>
        <v>0</v>
      </c>
      <c r="O285" s="38">
        <f>SUMIF('Love Admin'!$A$3:$A$2829,'HAC Inc'!$B285,'Love Admin'!X$3:X$2829)</f>
        <v>14.46</v>
      </c>
      <c r="P285" s="38">
        <f>SUMIF('Love Admin'!$A$3:$A$2829,'HAC Inc'!$B285,'Love Admin'!Y$3:Y$2829)</f>
        <v>0</v>
      </c>
      <c r="Q285" s="38">
        <f>SUMIF('Love Admin'!$A$3:$A$2829,'HAC Inc'!$B285,'Love Admin'!Z$3:Z$2829)</f>
        <v>0</v>
      </c>
      <c r="R285" s="38">
        <f>SUMIF('Love Admin'!$A$3:$A$2829,'HAC Inc'!$B285,'Love Admin'!AA$3:AA$2829)</f>
        <v>0</v>
      </c>
      <c r="S285" s="38">
        <f t="shared" si="16"/>
        <v>0</v>
      </c>
      <c r="T285" s="350">
        <f t="shared" si="15"/>
        <v>575.74</v>
      </c>
      <c r="W285" s="468"/>
    </row>
    <row r="286" spans="2:23" ht="12" customHeight="1">
      <c r="B286" s="5">
        <v>45551</v>
      </c>
      <c r="C286" t="s">
        <v>1383</v>
      </c>
      <c r="D286">
        <v>89.52</v>
      </c>
      <c r="E286" s="38">
        <f>SUMIF('Love Admin'!$A$3:$A$2829,'HAC Inc'!$B286,'Love Admin'!N$3:N$2829)</f>
        <v>0</v>
      </c>
      <c r="F286" s="38">
        <f>SUMIF('Love Admin'!$A$3:$A$2829,'HAC Inc'!$B286,'Love Admin'!O$3:O$2829)</f>
        <v>86.76</v>
      </c>
      <c r="G286" s="38">
        <f>SUMIF('Love Admin'!$A$3:$A$2829,'HAC Inc'!$B286,'Love Admin'!P$3:P$2829)</f>
        <v>2.76</v>
      </c>
      <c r="H286" s="38">
        <f>SUMIF('Love Admin'!$A$3:$A$2829,'HAC Inc'!$B286,'Love Admin'!Q$3:Q$2829)</f>
        <v>0</v>
      </c>
      <c r="I286" s="38">
        <f>SUMIF('Love Admin'!$A$3:$A$2829,'HAC Inc'!$B286,'Love Admin'!R$3:R$2829)</f>
        <v>0</v>
      </c>
      <c r="J286" s="38">
        <f>SUMIF('Love Admin'!$A$3:$A$2829,'HAC Inc'!$B286,'Love Admin'!S$3:S$2829)</f>
        <v>0</v>
      </c>
      <c r="K286" s="38">
        <f>SUMIF('Love Admin'!$A$3:$A$2829,'HAC Inc'!$B286,'Love Admin'!T$3:T$2829)</f>
        <v>0</v>
      </c>
      <c r="L286" s="38">
        <f>SUMIF('Love Admin'!$A$3:$A$2829,'HAC Inc'!$B286,'Love Admin'!U$3:U$2829)</f>
        <v>0</v>
      </c>
      <c r="M286" s="38">
        <f>SUMIF('Love Admin'!$A$3:$A$2829,'HAC Inc'!$B286,'Love Admin'!V$3:V$2829)</f>
        <v>0</v>
      </c>
      <c r="N286" s="38">
        <f>SUMIF('Love Admin'!$A$3:$A$2829,'HAC Inc'!$B286,'Love Admin'!W$3:W$2829)</f>
        <v>0</v>
      </c>
      <c r="O286" s="38">
        <f>SUMIF('Love Admin'!$A$3:$A$2829,'HAC Inc'!$B286,'Love Admin'!X$3:X$2829)</f>
        <v>0</v>
      </c>
      <c r="P286" s="38">
        <f>SUMIF('Love Admin'!$A$3:$A$2829,'HAC Inc'!$B286,'Love Admin'!Y$3:Y$2829)</f>
        <v>0</v>
      </c>
      <c r="Q286" s="38">
        <f>SUMIF('Love Admin'!$A$3:$A$2829,'HAC Inc'!$B286,'Love Admin'!Z$3:Z$2829)</f>
        <v>0</v>
      </c>
      <c r="R286" s="38">
        <f>SUMIF('Love Admin'!$A$3:$A$2829,'HAC Inc'!$B286,'Love Admin'!AA$3:AA$2829)</f>
        <v>0</v>
      </c>
      <c r="S286" s="38">
        <f t="shared" si="16"/>
        <v>0</v>
      </c>
      <c r="T286" s="350">
        <f t="shared" si="15"/>
        <v>89.52</v>
      </c>
      <c r="W286" s="468"/>
    </row>
    <row r="287" spans="2:23" ht="12" customHeight="1">
      <c r="B287" s="5">
        <v>45548</v>
      </c>
      <c r="C287" t="s">
        <v>1384</v>
      </c>
      <c r="D287">
        <v>116.78</v>
      </c>
      <c r="E287" s="38">
        <f>SUMIF('Love Admin'!$A$3:$A$2829,'HAC Inc'!$B287,'Love Admin'!N$3:N$2829)</f>
        <v>0</v>
      </c>
      <c r="F287" s="38">
        <f>SUMIF('Love Admin'!$A$3:$A$2829,'HAC Inc'!$B287,'Love Admin'!O$3:O$2829)</f>
        <v>86.76</v>
      </c>
      <c r="G287" s="38">
        <f>SUMIF('Love Admin'!$A$3:$A$2829,'HAC Inc'!$B287,'Love Admin'!P$3:P$2829)</f>
        <v>28.259999999999998</v>
      </c>
      <c r="H287" s="38">
        <f>SUMIF('Love Admin'!$A$3:$A$2829,'HAC Inc'!$B287,'Love Admin'!Q$3:Q$2829)</f>
        <v>0</v>
      </c>
      <c r="I287" s="38">
        <f>SUMIF('Love Admin'!$A$3:$A$2829,'HAC Inc'!$B287,'Love Admin'!R$3:R$2829)</f>
        <v>0</v>
      </c>
      <c r="J287" s="38">
        <f>SUMIF('Love Admin'!$A$3:$A$2829,'HAC Inc'!$B287,'Love Admin'!S$3:S$2829)</f>
        <v>0</v>
      </c>
      <c r="K287" s="38">
        <f>SUMIF('Love Admin'!$A$3:$A$2829,'HAC Inc'!$B287,'Love Admin'!T$3:T$2829)</f>
        <v>0</v>
      </c>
      <c r="L287" s="38">
        <f>SUMIF('Love Admin'!$A$3:$A$2829,'HAC Inc'!$B287,'Love Admin'!U$3:U$2829)</f>
        <v>1.76</v>
      </c>
      <c r="M287" s="38">
        <f>SUMIF('Love Admin'!$A$3:$A$2829,'HAC Inc'!$B287,'Love Admin'!V$3:V$2829)</f>
        <v>0</v>
      </c>
      <c r="N287" s="38">
        <f>SUMIF('Love Admin'!$A$3:$A$2829,'HAC Inc'!$B287,'Love Admin'!W$3:W$2829)</f>
        <v>0</v>
      </c>
      <c r="O287" s="38">
        <f>SUMIF('Love Admin'!$A$3:$A$2829,'HAC Inc'!$B287,'Love Admin'!X$3:X$2829)</f>
        <v>0</v>
      </c>
      <c r="P287" s="38">
        <f>SUMIF('Love Admin'!$A$3:$A$2829,'HAC Inc'!$B287,'Love Admin'!Y$3:Y$2829)</f>
        <v>0</v>
      </c>
      <c r="Q287" s="38">
        <f>SUMIF('Love Admin'!$A$3:$A$2829,'HAC Inc'!$B287,'Love Admin'!Z$3:Z$2829)</f>
        <v>0</v>
      </c>
      <c r="R287" s="38">
        <f>SUMIF('Love Admin'!$A$3:$A$2829,'HAC Inc'!$B287,'Love Admin'!AA$3:AA$2829)</f>
        <v>0</v>
      </c>
      <c r="S287" s="38">
        <f t="shared" si="16"/>
        <v>0</v>
      </c>
      <c r="T287" s="350">
        <f t="shared" si="15"/>
        <v>116.78</v>
      </c>
      <c r="W287" s="468"/>
    </row>
    <row r="288" spans="2:23" ht="12" customHeight="1">
      <c r="B288" s="5">
        <v>45547</v>
      </c>
      <c r="C288" t="s">
        <v>1385</v>
      </c>
      <c r="D288">
        <v>223.48</v>
      </c>
      <c r="E288" s="38">
        <f>SUMIF('Love Admin'!$A$3:$A$2829,'HAC Inc'!$B288,'Love Admin'!N$3:N$2829)</f>
        <v>0</v>
      </c>
      <c r="F288" s="38">
        <f>SUMIF('Love Admin'!$A$3:$A$2829,'HAC Inc'!$B288,'Love Admin'!O$3:O$2829)</f>
        <v>221.72000000000003</v>
      </c>
      <c r="G288" s="38">
        <f>SUMIF('Love Admin'!$A$3:$A$2829,'HAC Inc'!$B288,'Love Admin'!P$3:P$2829)</f>
        <v>0</v>
      </c>
      <c r="H288" s="38">
        <f>SUMIF('Love Admin'!$A$3:$A$2829,'HAC Inc'!$B288,'Love Admin'!Q$3:Q$2829)</f>
        <v>0</v>
      </c>
      <c r="I288" s="38">
        <f>SUMIF('Love Admin'!$A$3:$A$2829,'HAC Inc'!$B288,'Love Admin'!R$3:R$2829)</f>
        <v>0</v>
      </c>
      <c r="J288" s="38">
        <f>SUMIF('Love Admin'!$A$3:$A$2829,'HAC Inc'!$B288,'Love Admin'!S$3:S$2829)</f>
        <v>0</v>
      </c>
      <c r="K288" s="38">
        <f>SUMIF('Love Admin'!$A$3:$A$2829,'HAC Inc'!$B288,'Love Admin'!T$3:T$2829)</f>
        <v>0</v>
      </c>
      <c r="L288" s="38">
        <f>SUMIF('Love Admin'!$A$3:$A$2829,'HAC Inc'!$B288,'Love Admin'!U$3:U$2829)</f>
        <v>1.76</v>
      </c>
      <c r="M288" s="38">
        <f>SUMIF('Love Admin'!$A$3:$A$2829,'HAC Inc'!$B288,'Love Admin'!V$3:V$2829)</f>
        <v>0</v>
      </c>
      <c r="N288" s="38">
        <f>SUMIF('Love Admin'!$A$3:$A$2829,'HAC Inc'!$B288,'Love Admin'!W$3:W$2829)</f>
        <v>0</v>
      </c>
      <c r="O288" s="38">
        <f>SUMIF('Love Admin'!$A$3:$A$2829,'HAC Inc'!$B288,'Love Admin'!X$3:X$2829)</f>
        <v>0</v>
      </c>
      <c r="P288" s="38">
        <f>SUMIF('Love Admin'!$A$3:$A$2829,'HAC Inc'!$B288,'Love Admin'!Y$3:Y$2829)</f>
        <v>0</v>
      </c>
      <c r="Q288" s="38">
        <f>SUMIF('Love Admin'!$A$3:$A$2829,'HAC Inc'!$B288,'Love Admin'!Z$3:Z$2829)</f>
        <v>0</v>
      </c>
      <c r="R288" s="38">
        <f>SUMIF('Love Admin'!$A$3:$A$2829,'HAC Inc'!$B288,'Love Admin'!AA$3:AA$2829)</f>
        <v>0</v>
      </c>
      <c r="S288" s="38">
        <f t="shared" si="16"/>
        <v>0</v>
      </c>
      <c r="T288" s="350">
        <f t="shared" si="15"/>
        <v>223.48</v>
      </c>
      <c r="W288" s="468"/>
    </row>
    <row r="289" spans="2:23" ht="12" customHeight="1">
      <c r="B289" s="5">
        <v>45546</v>
      </c>
      <c r="C289" t="s">
        <v>1386</v>
      </c>
      <c r="D289">
        <v>249.34</v>
      </c>
      <c r="E289" s="38">
        <f>SUMIF('Love Admin'!$A$3:$A$2829,'HAC Inc'!$B289,'Love Admin'!N$3:N$2829)</f>
        <v>0</v>
      </c>
      <c r="F289" s="38">
        <f>SUMIF('Love Admin'!$A$3:$A$2829,'HAC Inc'!$B289,'Love Admin'!O$3:O$2829)</f>
        <v>202.44</v>
      </c>
      <c r="G289" s="38">
        <f>SUMIF('Love Admin'!$A$3:$A$2829,'HAC Inc'!$B289,'Love Admin'!P$3:P$2829)</f>
        <v>0</v>
      </c>
      <c r="H289" s="38">
        <f>SUMIF('Love Admin'!$A$3:$A$2829,'HAC Inc'!$B289,'Love Admin'!Q$3:Q$2829)</f>
        <v>0</v>
      </c>
      <c r="I289" s="38">
        <f>SUMIF('Love Admin'!$A$3:$A$2829,'HAC Inc'!$B289,'Love Admin'!R$3:R$2829)</f>
        <v>0</v>
      </c>
      <c r="J289" s="38">
        <f>SUMIF('Love Admin'!$A$3:$A$2829,'HAC Inc'!$B289,'Love Admin'!S$3:S$2829)</f>
        <v>0</v>
      </c>
      <c r="K289" s="38">
        <f>SUMIF('Love Admin'!$A$3:$A$2829,'HAC Inc'!$B289,'Love Admin'!T$3:T$2829)</f>
        <v>33.74</v>
      </c>
      <c r="L289" s="38">
        <f>SUMIF('Love Admin'!$A$3:$A$2829,'HAC Inc'!$B289,'Love Admin'!U$3:U$2829)</f>
        <v>3.52</v>
      </c>
      <c r="M289" s="38">
        <f>SUMIF('Love Admin'!$A$3:$A$2829,'HAC Inc'!$B289,'Love Admin'!V$3:V$2829)</f>
        <v>0</v>
      </c>
      <c r="N289" s="38">
        <f>SUMIF('Love Admin'!$A$3:$A$2829,'HAC Inc'!$B289,'Love Admin'!W$3:W$2829)</f>
        <v>0</v>
      </c>
      <c r="O289" s="38">
        <f>SUMIF('Love Admin'!$A$3:$A$2829,'HAC Inc'!$B289,'Love Admin'!X$3:X$2829)</f>
        <v>9.64</v>
      </c>
      <c r="P289" s="38">
        <f>SUMIF('Love Admin'!$A$3:$A$2829,'HAC Inc'!$B289,'Love Admin'!Y$3:Y$2829)</f>
        <v>0</v>
      </c>
      <c r="Q289" s="38">
        <f>SUMIF('Love Admin'!$A$3:$A$2829,'HAC Inc'!$B289,'Love Admin'!Z$3:Z$2829)</f>
        <v>0</v>
      </c>
      <c r="R289" s="38">
        <f>SUMIF('Love Admin'!$A$3:$A$2829,'HAC Inc'!$B289,'Love Admin'!AA$3:AA$2829)</f>
        <v>0</v>
      </c>
      <c r="S289" s="38">
        <f t="shared" si="16"/>
        <v>0</v>
      </c>
      <c r="T289" s="350">
        <f t="shared" si="15"/>
        <v>249.34</v>
      </c>
      <c r="W289" s="468"/>
    </row>
    <row r="290" spans="2:23" ht="12" customHeight="1">
      <c r="B290" s="5">
        <v>45545</v>
      </c>
      <c r="C290" t="s">
        <v>1387</v>
      </c>
      <c r="D290">
        <v>294.12</v>
      </c>
      <c r="E290" s="38">
        <f>SUMIF('Love Admin'!$A$3:$A$2829,'HAC Inc'!$B290,'Love Admin'!N$3:N$2829)</f>
        <v>0</v>
      </c>
      <c r="F290" s="38">
        <f>SUMIF('Love Admin'!$A$3:$A$2829,'HAC Inc'!$B290,'Love Admin'!O$3:O$2829)</f>
        <v>279.56000000000006</v>
      </c>
      <c r="G290" s="38">
        <f>SUMIF('Love Admin'!$A$3:$A$2829,'HAC Inc'!$B290,'Love Admin'!P$3:P$2829)</f>
        <v>0</v>
      </c>
      <c r="H290" s="38">
        <f>SUMIF('Love Admin'!$A$3:$A$2829,'HAC Inc'!$B290,'Love Admin'!Q$3:Q$2829)</f>
        <v>0</v>
      </c>
      <c r="I290" s="38">
        <f>SUMIF('Love Admin'!$A$3:$A$2829,'HAC Inc'!$B290,'Love Admin'!R$3:R$2829)</f>
        <v>0</v>
      </c>
      <c r="J290" s="38">
        <f>SUMIF('Love Admin'!$A$3:$A$2829,'HAC Inc'!$B290,'Love Admin'!S$3:S$2829)</f>
        <v>0</v>
      </c>
      <c r="K290" s="38">
        <f>SUMIF('Love Admin'!$A$3:$A$2829,'HAC Inc'!$B290,'Love Admin'!T$3:T$2829)</f>
        <v>0</v>
      </c>
      <c r="L290" s="38">
        <f>SUMIF('Love Admin'!$A$3:$A$2829,'HAC Inc'!$B290,'Love Admin'!U$3:U$2829)</f>
        <v>14.559999999999999</v>
      </c>
      <c r="M290" s="38">
        <f>SUMIF('Love Admin'!$A$3:$A$2829,'HAC Inc'!$B290,'Love Admin'!V$3:V$2829)</f>
        <v>0</v>
      </c>
      <c r="N290" s="38">
        <f>SUMIF('Love Admin'!$A$3:$A$2829,'HAC Inc'!$B290,'Love Admin'!W$3:W$2829)</f>
        <v>0</v>
      </c>
      <c r="O290" s="38">
        <f>SUMIF('Love Admin'!$A$3:$A$2829,'HAC Inc'!$B290,'Love Admin'!X$3:X$2829)</f>
        <v>0</v>
      </c>
      <c r="P290" s="38">
        <f>SUMIF('Love Admin'!$A$3:$A$2829,'HAC Inc'!$B290,'Love Admin'!Y$3:Y$2829)</f>
        <v>0</v>
      </c>
      <c r="Q290" s="38">
        <f>SUMIF('Love Admin'!$A$3:$A$2829,'HAC Inc'!$B290,'Love Admin'!Z$3:Z$2829)</f>
        <v>0</v>
      </c>
      <c r="R290" s="38">
        <f>SUMIF('Love Admin'!$A$3:$A$2829,'HAC Inc'!$B290,'Love Admin'!AA$3:AA$2829)</f>
        <v>0</v>
      </c>
      <c r="S290" s="38">
        <f t="shared" si="16"/>
        <v>0</v>
      </c>
      <c r="T290" s="350">
        <f t="shared" si="15"/>
        <v>294.12</v>
      </c>
      <c r="W290" s="468"/>
    </row>
    <row r="291" spans="2:23" ht="12" customHeight="1">
      <c r="B291" s="5">
        <v>45544</v>
      </c>
      <c r="C291" t="s">
        <v>1388</v>
      </c>
      <c r="D291">
        <v>231.36</v>
      </c>
      <c r="E291" s="38">
        <f>SUMIF('Love Admin'!$A$3:$A$2829,'HAC Inc'!$B291,'Love Admin'!N$3:N$2829)</f>
        <v>0</v>
      </c>
      <c r="F291" s="38">
        <f>SUMIF('Love Admin'!$A$3:$A$2829,'HAC Inc'!$B291,'Love Admin'!O$3:O$2829)</f>
        <v>231.36</v>
      </c>
      <c r="G291" s="38">
        <f>SUMIF('Love Admin'!$A$3:$A$2829,'HAC Inc'!$B291,'Love Admin'!P$3:P$2829)</f>
        <v>0</v>
      </c>
      <c r="H291" s="38">
        <f>SUMIF('Love Admin'!$A$3:$A$2829,'HAC Inc'!$B291,'Love Admin'!Q$3:Q$2829)</f>
        <v>0</v>
      </c>
      <c r="I291" s="38">
        <f>SUMIF('Love Admin'!$A$3:$A$2829,'HAC Inc'!$B291,'Love Admin'!R$3:R$2829)</f>
        <v>0</v>
      </c>
      <c r="J291" s="38">
        <f>SUMIF('Love Admin'!$A$3:$A$2829,'HAC Inc'!$B291,'Love Admin'!S$3:S$2829)</f>
        <v>0</v>
      </c>
      <c r="K291" s="38">
        <f>SUMIF('Love Admin'!$A$3:$A$2829,'HAC Inc'!$B291,'Love Admin'!T$3:T$2829)</f>
        <v>0</v>
      </c>
      <c r="L291" s="38">
        <f>SUMIF('Love Admin'!$A$3:$A$2829,'HAC Inc'!$B291,'Love Admin'!U$3:U$2829)</f>
        <v>0</v>
      </c>
      <c r="M291" s="38">
        <f>SUMIF('Love Admin'!$A$3:$A$2829,'HAC Inc'!$B291,'Love Admin'!V$3:V$2829)</f>
        <v>0</v>
      </c>
      <c r="N291" s="38">
        <f>SUMIF('Love Admin'!$A$3:$A$2829,'HAC Inc'!$B291,'Love Admin'!W$3:W$2829)</f>
        <v>0</v>
      </c>
      <c r="O291" s="38">
        <f>SUMIF('Love Admin'!$A$3:$A$2829,'HAC Inc'!$B291,'Love Admin'!X$3:X$2829)</f>
        <v>0</v>
      </c>
      <c r="P291" s="38">
        <f>SUMIF('Love Admin'!$A$3:$A$2829,'HAC Inc'!$B291,'Love Admin'!Y$3:Y$2829)</f>
        <v>0</v>
      </c>
      <c r="Q291" s="38">
        <f>SUMIF('Love Admin'!$A$3:$A$2829,'HAC Inc'!$B291,'Love Admin'!Z$3:Z$2829)</f>
        <v>0</v>
      </c>
      <c r="R291" s="38">
        <f>SUMIF('Love Admin'!$A$3:$A$2829,'HAC Inc'!$B291,'Love Admin'!AA$3:AA$2829)</f>
        <v>0</v>
      </c>
      <c r="S291" s="38">
        <f t="shared" si="16"/>
        <v>0</v>
      </c>
      <c r="T291" s="350">
        <f t="shared" si="15"/>
        <v>231.36</v>
      </c>
      <c r="W291" s="468"/>
    </row>
    <row r="292" spans="2:23" ht="12" customHeight="1">
      <c r="B292" s="5">
        <v>45541</v>
      </c>
      <c r="C292" t="s">
        <v>1389</v>
      </c>
      <c r="D292">
        <v>248.22</v>
      </c>
      <c r="E292" s="38">
        <f>SUMIF('Love Admin'!$A$3:$A$2829,'HAC Inc'!$B292,'Love Admin'!N$3:N$2829)</f>
        <v>17.350000000000001</v>
      </c>
      <c r="F292" s="38">
        <f>SUMIF('Love Admin'!$A$3:$A$2829,'HAC Inc'!$B292,'Love Admin'!O$3:O$2829)</f>
        <v>207.26000000000005</v>
      </c>
      <c r="G292" s="38">
        <f>SUMIF('Love Admin'!$A$3:$A$2829,'HAC Inc'!$B292,'Love Admin'!P$3:P$2829)</f>
        <v>19.850000000000001</v>
      </c>
      <c r="H292" s="38">
        <f>SUMIF('Love Admin'!$A$3:$A$2829,'HAC Inc'!$B292,'Love Admin'!Q$3:Q$2829)</f>
        <v>0</v>
      </c>
      <c r="I292" s="38">
        <f>SUMIF('Love Admin'!$A$3:$A$2829,'HAC Inc'!$B292,'Love Admin'!R$3:R$2829)</f>
        <v>0</v>
      </c>
      <c r="J292" s="38">
        <f>SUMIF('Love Admin'!$A$3:$A$2829,'HAC Inc'!$B292,'Love Admin'!S$3:S$2829)</f>
        <v>0</v>
      </c>
      <c r="K292" s="38">
        <f>SUMIF('Love Admin'!$A$3:$A$2829,'HAC Inc'!$B292,'Love Admin'!T$3:T$2829)</f>
        <v>0</v>
      </c>
      <c r="L292" s="38">
        <f>SUMIF('Love Admin'!$A$3:$A$2829,'HAC Inc'!$B292,'Love Admin'!U$3:U$2829)</f>
        <v>3.76</v>
      </c>
      <c r="M292" s="38">
        <f>SUMIF('Love Admin'!$A$3:$A$2829,'HAC Inc'!$B292,'Love Admin'!V$3:V$2829)</f>
        <v>0</v>
      </c>
      <c r="N292" s="38">
        <f>SUMIF('Love Admin'!$A$3:$A$2829,'HAC Inc'!$B292,'Love Admin'!W$3:W$2829)</f>
        <v>0</v>
      </c>
      <c r="O292" s="38">
        <f>SUMIF('Love Admin'!$A$3:$A$2829,'HAC Inc'!$B292,'Love Admin'!X$3:X$2829)</f>
        <v>0</v>
      </c>
      <c r="P292" s="38">
        <f>SUMIF('Love Admin'!$A$3:$A$2829,'HAC Inc'!$B292,'Love Admin'!Y$3:Y$2829)</f>
        <v>0</v>
      </c>
      <c r="Q292" s="38">
        <f>SUMIF('Love Admin'!$A$3:$A$2829,'HAC Inc'!$B292,'Love Admin'!Z$3:Z$2829)</f>
        <v>0</v>
      </c>
      <c r="R292" s="38">
        <f>SUMIF('Love Admin'!$A$3:$A$2829,'HAC Inc'!$B292,'Love Admin'!AA$3:AA$2829)</f>
        <v>0</v>
      </c>
      <c r="S292" s="38">
        <f t="shared" si="16"/>
        <v>0</v>
      </c>
      <c r="T292" s="350">
        <f t="shared" si="15"/>
        <v>248.22</v>
      </c>
      <c r="W292" s="468"/>
    </row>
    <row r="293" spans="2:23" ht="12" customHeight="1">
      <c r="B293" s="5">
        <v>45540</v>
      </c>
      <c r="C293" t="s">
        <v>1390</v>
      </c>
      <c r="D293">
        <v>619.85</v>
      </c>
      <c r="E293" s="38">
        <f>SUMIF('Love Admin'!$A$3:$A$2829,'HAC Inc'!$B293,'Love Admin'!N$3:N$2829)</f>
        <v>34.700000000000003</v>
      </c>
      <c r="F293" s="38">
        <f>SUMIF('Love Admin'!$A$3:$A$2829,'HAC Inc'!$B293,'Love Admin'!O$3:O$2829)</f>
        <v>491.64000000000004</v>
      </c>
      <c r="G293" s="38">
        <f>SUMIF('Love Admin'!$A$3:$A$2829,'HAC Inc'!$B293,'Love Admin'!P$3:P$2829)</f>
        <v>11.04</v>
      </c>
      <c r="H293" s="38">
        <f>SUMIF('Love Admin'!$A$3:$A$2829,'HAC Inc'!$B293,'Love Admin'!Q$3:Q$2829)</f>
        <v>0</v>
      </c>
      <c r="I293" s="38">
        <f>SUMIF('Love Admin'!$A$3:$A$2829,'HAC Inc'!$B293,'Love Admin'!R$3:R$2829)</f>
        <v>0</v>
      </c>
      <c r="J293" s="38">
        <f>SUMIF('Love Admin'!$A$3:$A$2829,'HAC Inc'!$B293,'Love Admin'!S$3:S$2829)</f>
        <v>0</v>
      </c>
      <c r="K293" s="38">
        <f>SUMIF('Love Admin'!$A$3:$A$2829,'HAC Inc'!$B293,'Love Admin'!T$3:T$2829)</f>
        <v>36.150000000000006</v>
      </c>
      <c r="L293" s="38">
        <f>SUMIF('Love Admin'!$A$3:$A$2829,'HAC Inc'!$B293,'Love Admin'!U$3:U$2829)</f>
        <v>16.920000000000002</v>
      </c>
      <c r="M293" s="38">
        <f>SUMIF('Love Admin'!$A$3:$A$2829,'HAC Inc'!$B293,'Love Admin'!V$3:V$2829)</f>
        <v>0</v>
      </c>
      <c r="N293" s="38">
        <f>SUMIF('Love Admin'!$A$3:$A$2829,'HAC Inc'!$B293,'Love Admin'!W$3:W$2829)</f>
        <v>0</v>
      </c>
      <c r="O293" s="38">
        <f>SUMIF('Love Admin'!$A$3:$A$2829,'HAC Inc'!$B293,'Love Admin'!X$3:X$2829)</f>
        <v>0</v>
      </c>
      <c r="P293" s="38">
        <f>SUMIF('Love Admin'!$A$3:$A$2829,'HAC Inc'!$B293,'Love Admin'!Y$3:Y$2829)</f>
        <v>0</v>
      </c>
      <c r="Q293" s="38">
        <f>SUMIF('Love Admin'!$A$3:$A$2829,'HAC Inc'!$B293,'Love Admin'!Z$3:Z$2829)</f>
        <v>0</v>
      </c>
      <c r="R293" s="38">
        <v>29.4</v>
      </c>
      <c r="S293" s="38">
        <f t="shared" si="16"/>
        <v>0</v>
      </c>
      <c r="T293" s="350">
        <f t="shared" si="15"/>
        <v>619.85</v>
      </c>
      <c r="W293" s="468"/>
    </row>
    <row r="294" spans="2:23" ht="12" customHeight="1">
      <c r="B294" s="5">
        <v>45539</v>
      </c>
      <c r="C294" t="s">
        <v>1391</v>
      </c>
      <c r="D294">
        <v>5220.1400000000003</v>
      </c>
      <c r="E294" s="38">
        <f>SUMIF('Love Admin'!$A$3:$A$2829,'HAC Inc'!$B294,'Love Admin'!N$3:N$2829)</f>
        <v>0</v>
      </c>
      <c r="F294" s="38">
        <f>SUMIF('Love Admin'!$A$3:$A$2829,'HAC Inc'!$B294,'Love Admin'!O$3:O$2829)</f>
        <v>5200.8099999999959</v>
      </c>
      <c r="G294" s="38">
        <f>SUMIF('Love Admin'!$A$3:$A$2829,'HAC Inc'!$B294,'Love Admin'!P$3:P$2829)</f>
        <v>0</v>
      </c>
      <c r="H294" s="38">
        <f>SUMIF('Love Admin'!$A$3:$A$2829,'HAC Inc'!$B294,'Love Admin'!Q$3:Q$2829)</f>
        <v>0</v>
      </c>
      <c r="I294" s="38">
        <f>SUMIF('Love Admin'!$A$3:$A$2829,'HAC Inc'!$B294,'Love Admin'!R$3:R$2829)</f>
        <v>0</v>
      </c>
      <c r="J294" s="38">
        <f>SUMIF('Love Admin'!$A$3:$A$2829,'HAC Inc'!$B294,'Love Admin'!S$3:S$2829)</f>
        <v>0</v>
      </c>
      <c r="K294" s="38">
        <f>SUMIF('Love Admin'!$A$3:$A$2829,'HAC Inc'!$B294,'Love Admin'!T$3:T$2829)</f>
        <v>12.05</v>
      </c>
      <c r="L294" s="38">
        <f>SUMIF('Love Admin'!$A$3:$A$2829,'HAC Inc'!$B294,'Love Admin'!U$3:U$2829)</f>
        <v>7.2799999999999994</v>
      </c>
      <c r="M294" s="38">
        <f>SUMIF('Love Admin'!$A$3:$A$2829,'HAC Inc'!$B294,'Love Admin'!V$3:V$2829)</f>
        <v>0</v>
      </c>
      <c r="N294" s="38">
        <f>SUMIF('Love Admin'!$A$3:$A$2829,'HAC Inc'!$B294,'Love Admin'!W$3:W$2829)</f>
        <v>0</v>
      </c>
      <c r="O294" s="38">
        <f>SUMIF('Love Admin'!$A$3:$A$2829,'HAC Inc'!$B294,'Love Admin'!X$3:X$2829)</f>
        <v>0</v>
      </c>
      <c r="P294" s="38">
        <f>SUMIF('Love Admin'!$A$3:$A$2829,'HAC Inc'!$B294,'Love Admin'!Y$3:Y$2829)</f>
        <v>0</v>
      </c>
      <c r="Q294" s="38">
        <f>SUMIF('Love Admin'!$A$3:$A$2829,'HAC Inc'!$B294,'Love Admin'!Z$3:Z$2829)</f>
        <v>0</v>
      </c>
      <c r="R294" s="38">
        <f>SUMIF('Love Admin'!$A$3:$A$2829,'HAC Inc'!$B294,'Love Admin'!AA$3:AA$2829)</f>
        <v>0</v>
      </c>
      <c r="S294" s="38">
        <f t="shared" si="16"/>
        <v>0</v>
      </c>
      <c r="T294" s="350">
        <f t="shared" si="15"/>
        <v>5220.1400000000003</v>
      </c>
      <c r="W294" s="468"/>
    </row>
    <row r="295" spans="2:23" ht="12" customHeight="1">
      <c r="B295" s="5">
        <v>45538</v>
      </c>
      <c r="C295" t="s">
        <v>1392</v>
      </c>
      <c r="D295">
        <v>28.62</v>
      </c>
      <c r="E295" s="38">
        <f>SUMIF('Love Admin'!$A$3:$A$2829,'HAC Inc'!$B295,'Love Admin'!N$3:N$2829)</f>
        <v>0</v>
      </c>
      <c r="F295" s="38">
        <f>SUMIF('Love Admin'!$A$3:$A$2829,'HAC Inc'!$B295,'Love Admin'!O$3:O$2829)</f>
        <v>0</v>
      </c>
      <c r="G295" s="38">
        <f>SUMIF('Love Admin'!$A$3:$A$2829,'HAC Inc'!$B295,'Love Admin'!P$3:P$2829)</f>
        <v>2.76</v>
      </c>
      <c r="H295" s="38">
        <f>SUMIF('Love Admin'!$A$3:$A$2829,'HAC Inc'!$B295,'Love Admin'!Q$3:Q$2829)</f>
        <v>0</v>
      </c>
      <c r="I295" s="38">
        <f>SUMIF('Love Admin'!$A$3:$A$2829,'HAC Inc'!$B295,'Love Admin'!R$3:R$2829)</f>
        <v>0</v>
      </c>
      <c r="J295" s="38">
        <f>SUMIF('Love Admin'!$A$3:$A$2829,'HAC Inc'!$B295,'Love Admin'!S$3:S$2829)</f>
        <v>0</v>
      </c>
      <c r="K295" s="38">
        <f>SUMIF('Love Admin'!$A$3:$A$2829,'HAC Inc'!$B295,'Love Admin'!T$3:T$2829)</f>
        <v>0</v>
      </c>
      <c r="L295" s="38">
        <f>SUMIF('Love Admin'!$A$3:$A$2829,'HAC Inc'!$B295,'Love Admin'!U$3:U$2829)</f>
        <v>1.76</v>
      </c>
      <c r="M295" s="38">
        <f>SUMIF('Love Admin'!$A$3:$A$2829,'HAC Inc'!$B295,'Love Admin'!V$3:V$2829)</f>
        <v>0</v>
      </c>
      <c r="N295" s="38">
        <f>SUMIF('Love Admin'!$A$3:$A$2829,'HAC Inc'!$B295,'Love Admin'!W$3:W$2829)</f>
        <v>0</v>
      </c>
      <c r="O295" s="38">
        <f>SUMIF('Love Admin'!$A$3:$A$2829,'HAC Inc'!$B295,'Love Admin'!X$3:X$2829)</f>
        <v>24.1</v>
      </c>
      <c r="P295" s="38">
        <f>SUMIF('Love Admin'!$A$3:$A$2829,'HAC Inc'!$B295,'Love Admin'!Y$3:Y$2829)</f>
        <v>0</v>
      </c>
      <c r="Q295" s="38">
        <f>SUMIF('Love Admin'!$A$3:$A$2829,'HAC Inc'!$B295,'Love Admin'!Z$3:Z$2829)</f>
        <v>0</v>
      </c>
      <c r="R295" s="38">
        <f>SUMIF('Love Admin'!$A$3:$A$2829,'HAC Inc'!$B295,'Love Admin'!AA$3:AA$2829)</f>
        <v>0</v>
      </c>
      <c r="S295" s="38">
        <f t="shared" si="16"/>
        <v>0</v>
      </c>
      <c r="T295" s="350">
        <f t="shared" si="15"/>
        <v>28.62</v>
      </c>
      <c r="W295" s="468"/>
    </row>
    <row r="296" spans="2:23" ht="12" customHeight="1">
      <c r="B296" s="5">
        <v>45537</v>
      </c>
      <c r="C296" t="s">
        <v>1393</v>
      </c>
      <c r="D296">
        <v>10.039999999999999</v>
      </c>
      <c r="E296" s="38">
        <f>SUMIF('Love Admin'!$A$3:$A$2829,'HAC Inc'!$B296,'Love Admin'!N$3:N$2829)</f>
        <v>0</v>
      </c>
      <c r="F296" s="38">
        <f>SUMIF('Love Admin'!$A$3:$A$2829,'HAC Inc'!$B296,'Love Admin'!O$3:O$2829)</f>
        <v>0</v>
      </c>
      <c r="G296" s="38">
        <f>SUMIF('Love Admin'!$A$3:$A$2829,'HAC Inc'!$B296,'Love Admin'!P$3:P$2829)</f>
        <v>8.2799999999999994</v>
      </c>
      <c r="H296" s="38">
        <f>SUMIF('Love Admin'!$A$3:$A$2829,'HAC Inc'!$B296,'Love Admin'!Q$3:Q$2829)</f>
        <v>0</v>
      </c>
      <c r="I296" s="38">
        <f>SUMIF('Love Admin'!$A$3:$A$2829,'HAC Inc'!$B296,'Love Admin'!R$3:R$2829)</f>
        <v>0</v>
      </c>
      <c r="J296" s="38">
        <f>SUMIF('Love Admin'!$A$3:$A$2829,'HAC Inc'!$B296,'Love Admin'!S$3:S$2829)</f>
        <v>0</v>
      </c>
      <c r="K296" s="38">
        <f>SUMIF('Love Admin'!$A$3:$A$2829,'HAC Inc'!$B296,'Love Admin'!T$3:T$2829)</f>
        <v>0</v>
      </c>
      <c r="L296" s="38">
        <f>SUMIF('Love Admin'!$A$3:$A$2829,'HAC Inc'!$B296,'Love Admin'!U$3:U$2829)</f>
        <v>1.76</v>
      </c>
      <c r="M296" s="38">
        <f>SUMIF('Love Admin'!$A$3:$A$2829,'HAC Inc'!$B296,'Love Admin'!V$3:V$2829)</f>
        <v>0</v>
      </c>
      <c r="N296" s="38">
        <f>SUMIF('Love Admin'!$A$3:$A$2829,'HAC Inc'!$B296,'Love Admin'!W$3:W$2829)</f>
        <v>0</v>
      </c>
      <c r="O296" s="38">
        <f>SUMIF('Love Admin'!$A$3:$A$2829,'HAC Inc'!$B296,'Love Admin'!X$3:X$2829)</f>
        <v>0</v>
      </c>
      <c r="P296" s="38">
        <f>SUMIF('Love Admin'!$A$3:$A$2829,'HAC Inc'!$B296,'Love Admin'!Y$3:Y$2829)</f>
        <v>0</v>
      </c>
      <c r="Q296" s="38">
        <f>SUMIF('Love Admin'!$A$3:$A$2829,'HAC Inc'!$B296,'Love Admin'!Z$3:Z$2829)</f>
        <v>0</v>
      </c>
      <c r="R296" s="38">
        <f>SUMIF('Love Admin'!$A$3:$A$2829,'HAC Inc'!$B296,'Love Admin'!AA$3:AA$2829)</f>
        <v>0</v>
      </c>
      <c r="S296" s="38">
        <f t="shared" si="16"/>
        <v>0</v>
      </c>
      <c r="T296" s="350">
        <f t="shared" si="15"/>
        <v>10.039999999999999</v>
      </c>
      <c r="W296" s="468"/>
    </row>
    <row r="297" spans="2:23" ht="12" customHeight="1">
      <c r="B297" s="5"/>
      <c r="C297"/>
      <c r="D297"/>
      <c r="S297" s="343"/>
      <c r="T297" s="350"/>
      <c r="W297" s="468"/>
    </row>
    <row r="298" spans="2:23" ht="12" customHeight="1">
      <c r="B298" s="5"/>
      <c r="C298"/>
      <c r="D298"/>
      <c r="S298" s="343"/>
      <c r="T298" s="350"/>
      <c r="W298" s="468"/>
    </row>
    <row r="299" spans="2:23" ht="12" customHeight="1">
      <c r="B299" s="5"/>
      <c r="C299"/>
      <c r="D299"/>
      <c r="S299" s="343"/>
      <c r="T299" s="350"/>
      <c r="W299" s="468"/>
    </row>
    <row r="300" spans="2:23" ht="12" customHeight="1">
      <c r="B300" s="5"/>
      <c r="C300"/>
      <c r="D300"/>
      <c r="S300" s="343"/>
      <c r="T300" s="350"/>
      <c r="W300" s="468"/>
    </row>
    <row r="301" spans="2:23" ht="12" customHeight="1">
      <c r="B301" s="5"/>
      <c r="C301"/>
      <c r="D301"/>
      <c r="S301" s="343"/>
      <c r="T301" s="350"/>
      <c r="W301" s="468"/>
    </row>
    <row r="302" spans="2:23" ht="12" customHeight="1">
      <c r="B302" s="5"/>
      <c r="C302"/>
      <c r="D302"/>
      <c r="S302" s="343"/>
      <c r="T302" s="350"/>
      <c r="W302" s="468"/>
    </row>
    <row r="303" spans="2:23" ht="12" customHeight="1">
      <c r="B303" s="5"/>
      <c r="C303"/>
      <c r="D303"/>
      <c r="S303" s="343"/>
      <c r="T303" s="350"/>
      <c r="W303" s="468"/>
    </row>
    <row r="304" spans="2:23" ht="12" customHeight="1">
      <c r="B304" s="5"/>
      <c r="C304"/>
      <c r="D304"/>
      <c r="S304" s="343"/>
      <c r="T304" s="350"/>
      <c r="W304" s="468"/>
    </row>
    <row r="305" spans="2:23" ht="12" customHeight="1">
      <c r="B305" s="5"/>
      <c r="C305"/>
      <c r="D305"/>
      <c r="S305" s="343"/>
      <c r="T305" s="350"/>
      <c r="W305" s="468"/>
    </row>
    <row r="306" spans="2:23" ht="12" customHeight="1">
      <c r="B306" s="5"/>
      <c r="C306"/>
      <c r="D306"/>
      <c r="S306" s="343"/>
      <c r="T306" s="350"/>
      <c r="W306" s="468"/>
    </row>
    <row r="307" spans="2:23" ht="12" customHeight="1">
      <c r="B307" s="5"/>
      <c r="C307"/>
      <c r="D307"/>
      <c r="S307" s="343"/>
      <c r="T307" s="350"/>
      <c r="W307" s="468"/>
    </row>
    <row r="308" spans="2:23" ht="12" customHeight="1">
      <c r="B308" s="5"/>
      <c r="C308"/>
      <c r="D308"/>
      <c r="S308" s="343"/>
      <c r="T308" s="350"/>
      <c r="W308" s="468"/>
    </row>
    <row r="309" spans="2:23" ht="12" customHeight="1">
      <c r="B309" s="5"/>
      <c r="C309"/>
      <c r="D309"/>
      <c r="S309" s="343"/>
      <c r="T309" s="350"/>
      <c r="W309" s="468"/>
    </row>
    <row r="310" spans="2:23" ht="12" customHeight="1">
      <c r="B310" s="5"/>
      <c r="C310"/>
      <c r="D310"/>
      <c r="S310" s="343"/>
      <c r="T310" s="350"/>
      <c r="W310" s="468"/>
    </row>
    <row r="311" spans="2:23" ht="12" customHeight="1">
      <c r="B311" s="5"/>
      <c r="C311"/>
      <c r="D311"/>
      <c r="S311" s="343"/>
      <c r="T311" s="350"/>
      <c r="W311" s="468"/>
    </row>
    <row r="312" spans="2:23" ht="12" customHeight="1">
      <c r="B312" s="5"/>
      <c r="C312"/>
      <c r="D312"/>
      <c r="S312" s="343"/>
      <c r="T312" s="350"/>
      <c r="W312" s="468"/>
    </row>
    <row r="313" spans="2:23" ht="12" customHeight="1">
      <c r="B313" s="5"/>
      <c r="C313"/>
      <c r="D313"/>
      <c r="S313" s="343"/>
      <c r="T313" s="350"/>
      <c r="W313" s="468"/>
    </row>
    <row r="314" spans="2:23" ht="12" customHeight="1">
      <c r="B314" s="5"/>
      <c r="C314"/>
      <c r="D314"/>
      <c r="S314" s="343"/>
      <c r="T314" s="350"/>
      <c r="W314" s="468"/>
    </row>
    <row r="315" spans="2:23" ht="12" customHeight="1">
      <c r="B315" s="5"/>
      <c r="C315"/>
      <c r="D315"/>
      <c r="S315" s="343"/>
      <c r="T315" s="350"/>
      <c r="W315" s="468"/>
    </row>
    <row r="316" spans="2:23" ht="12" customHeight="1">
      <c r="B316" s="5"/>
      <c r="C316"/>
      <c r="D316"/>
      <c r="S316" s="343"/>
      <c r="T316" s="350"/>
      <c r="W316" s="468"/>
    </row>
    <row r="317" spans="2:23" ht="12" customHeight="1">
      <c r="B317" s="5"/>
      <c r="C317"/>
      <c r="D317"/>
      <c r="S317" s="343"/>
      <c r="T317" s="350"/>
      <c r="W317" s="468"/>
    </row>
    <row r="318" spans="2:23" ht="12" customHeight="1">
      <c r="B318" s="5"/>
      <c r="C318"/>
      <c r="D318"/>
      <c r="S318" s="343"/>
      <c r="T318" s="350"/>
      <c r="W318" s="468"/>
    </row>
    <row r="319" spans="2:23" ht="12" customHeight="1">
      <c r="B319" s="5"/>
      <c r="C319"/>
      <c r="D319"/>
      <c r="S319" s="343"/>
      <c r="T319" s="350"/>
      <c r="W319" s="468"/>
    </row>
    <row r="320" spans="2:23" ht="12" customHeight="1">
      <c r="B320" s="5"/>
      <c r="C320"/>
      <c r="D320"/>
      <c r="S320" s="343"/>
      <c r="T320" s="350"/>
      <c r="W320" s="468"/>
    </row>
    <row r="321" spans="2:23" ht="12" customHeight="1">
      <c r="B321" s="5"/>
      <c r="C321"/>
      <c r="D321"/>
      <c r="S321" s="343"/>
      <c r="T321" s="350"/>
      <c r="W321" s="468"/>
    </row>
    <row r="322" spans="2:23" ht="12" customHeight="1">
      <c r="B322" s="5"/>
      <c r="C322"/>
      <c r="D322"/>
      <c r="S322" s="343"/>
      <c r="T322" s="350"/>
      <c r="W322" s="468"/>
    </row>
    <row r="323" spans="2:23" ht="12" customHeight="1">
      <c r="B323" s="5"/>
      <c r="C323"/>
      <c r="D323"/>
      <c r="S323" s="343"/>
      <c r="T323" s="350"/>
      <c r="W323" s="468"/>
    </row>
    <row r="324" spans="2:23" ht="12" customHeight="1">
      <c r="B324" s="5"/>
      <c r="C324"/>
      <c r="D324"/>
      <c r="S324" s="343"/>
      <c r="T324" s="350"/>
      <c r="W324" s="468"/>
    </row>
    <row r="325" spans="2:23" ht="12" customHeight="1">
      <c r="B325" s="5"/>
      <c r="C325"/>
      <c r="D325"/>
      <c r="S325" s="343"/>
      <c r="T325" s="350"/>
      <c r="W325" s="468"/>
    </row>
    <row r="326" spans="2:23" ht="12" customHeight="1">
      <c r="B326" s="5"/>
      <c r="C326"/>
      <c r="D326"/>
      <c r="S326" s="343"/>
      <c r="T326" s="350"/>
      <c r="W326" s="468"/>
    </row>
    <row r="327" spans="2:23" ht="12" customHeight="1">
      <c r="B327" s="5"/>
      <c r="C327"/>
      <c r="D327"/>
      <c r="S327" s="343"/>
      <c r="T327" s="350"/>
      <c r="W327" s="468"/>
    </row>
    <row r="328" spans="2:23" ht="12" customHeight="1">
      <c r="B328" s="5"/>
      <c r="C328"/>
      <c r="D328"/>
      <c r="E328" s="350"/>
      <c r="F328" s="350"/>
      <c r="G328" s="350"/>
      <c r="H328" s="350"/>
      <c r="I328" s="350"/>
      <c r="J328" s="350"/>
      <c r="K328" s="350"/>
      <c r="L328" s="350"/>
      <c r="M328" s="350"/>
      <c r="N328" s="350"/>
      <c r="O328" s="350"/>
      <c r="P328" s="350"/>
      <c r="Q328" s="350"/>
      <c r="R328" s="350"/>
      <c r="S328" s="343">
        <f t="shared" ref="S328:S335" si="17">SUM(E328:R328)</f>
        <v>0</v>
      </c>
      <c r="T328" s="350">
        <f t="shared" si="15"/>
        <v>0</v>
      </c>
    </row>
    <row r="329" spans="2:23" ht="12" customHeight="1">
      <c r="B329" s="5"/>
      <c r="C329"/>
      <c r="D329"/>
      <c r="E329" s="350"/>
      <c r="F329" s="350"/>
      <c r="G329" s="350"/>
      <c r="H329" s="350"/>
      <c r="I329" s="350"/>
      <c r="J329" s="350"/>
      <c r="K329" s="350"/>
      <c r="L329" s="350"/>
      <c r="M329" s="350"/>
      <c r="N329" s="350"/>
      <c r="O329" s="350"/>
      <c r="P329" s="350"/>
      <c r="Q329" s="350"/>
      <c r="R329" s="350"/>
      <c r="S329" s="343">
        <f t="shared" si="17"/>
        <v>0</v>
      </c>
      <c r="T329" s="350">
        <f t="shared" si="15"/>
        <v>0</v>
      </c>
    </row>
    <row r="330" spans="2:23" ht="12" customHeight="1">
      <c r="B330" s="5"/>
      <c r="C330"/>
      <c r="D330"/>
      <c r="E330" s="350"/>
      <c r="F330" s="350"/>
      <c r="G330" s="350"/>
      <c r="H330" s="350"/>
      <c r="I330" s="350"/>
      <c r="J330" s="350"/>
      <c r="K330" s="350"/>
      <c r="L330" s="350"/>
      <c r="M330" s="350"/>
      <c r="N330" s="350"/>
      <c r="O330" s="350"/>
      <c r="P330" s="350"/>
      <c r="Q330" s="350"/>
      <c r="R330" s="350"/>
      <c r="S330" s="343">
        <f t="shared" si="17"/>
        <v>0</v>
      </c>
      <c r="T330" s="350">
        <f t="shared" si="15"/>
        <v>0</v>
      </c>
    </row>
    <row r="331" spans="2:23" ht="12" customHeight="1">
      <c r="B331" s="5"/>
      <c r="C331"/>
      <c r="D331"/>
      <c r="E331" s="350"/>
      <c r="F331" s="350"/>
      <c r="G331" s="350"/>
      <c r="H331" s="350"/>
      <c r="I331" s="350"/>
      <c r="J331" s="350"/>
      <c r="K331" s="350"/>
      <c r="L331" s="350"/>
      <c r="M331" s="350"/>
      <c r="N331" s="350"/>
      <c r="O331" s="350"/>
      <c r="P331" s="350"/>
      <c r="Q331" s="350"/>
      <c r="R331" s="350"/>
      <c r="S331" s="343">
        <f t="shared" si="17"/>
        <v>0</v>
      </c>
      <c r="T331" s="350">
        <f t="shared" si="15"/>
        <v>0</v>
      </c>
    </row>
    <row r="332" spans="2:23" ht="12" customHeight="1">
      <c r="B332" s="5"/>
      <c r="C332"/>
      <c r="D332"/>
      <c r="E332" s="350"/>
      <c r="F332" s="350"/>
      <c r="G332" s="350"/>
      <c r="H332" s="350"/>
      <c r="I332" s="350"/>
      <c r="J332" s="350"/>
      <c r="K332" s="350"/>
      <c r="L332" s="350"/>
      <c r="M332" s="350"/>
      <c r="N332" s="350"/>
      <c r="O332" s="350"/>
      <c r="P332" s="350"/>
      <c r="Q332" s="350"/>
      <c r="R332" s="350"/>
      <c r="S332" s="343">
        <f t="shared" si="17"/>
        <v>0</v>
      </c>
      <c r="T332" s="350">
        <f t="shared" si="15"/>
        <v>0</v>
      </c>
    </row>
    <row r="333" spans="2:23" ht="12" customHeight="1">
      <c r="B333" s="5"/>
      <c r="C333"/>
      <c r="D333"/>
      <c r="E333" s="350"/>
      <c r="F333" s="350"/>
      <c r="G333" s="350"/>
      <c r="H333" s="350"/>
      <c r="I333" s="350"/>
      <c r="J333" s="350"/>
      <c r="K333" s="350"/>
      <c r="L333" s="350"/>
      <c r="M333" s="350"/>
      <c r="N333" s="350"/>
      <c r="O333" s="350"/>
      <c r="P333" s="350"/>
      <c r="Q333" s="350"/>
      <c r="R333" s="350"/>
      <c r="S333" s="343">
        <f t="shared" si="17"/>
        <v>0</v>
      </c>
      <c r="T333" s="350">
        <f t="shared" si="15"/>
        <v>0</v>
      </c>
    </row>
    <row r="334" spans="2:23" ht="12" customHeight="1">
      <c r="B334" s="5"/>
      <c r="C334"/>
      <c r="D334"/>
      <c r="E334" s="350"/>
      <c r="F334" s="350"/>
      <c r="G334" s="350"/>
      <c r="H334" s="350"/>
      <c r="I334" s="350"/>
      <c r="J334" s="350"/>
      <c r="K334" s="350"/>
      <c r="L334" s="350"/>
      <c r="M334" s="350"/>
      <c r="N334" s="350"/>
      <c r="O334" s="350"/>
      <c r="P334" s="350"/>
      <c r="Q334" s="350"/>
      <c r="R334" s="350"/>
      <c r="S334" s="343">
        <f t="shared" si="17"/>
        <v>0</v>
      </c>
      <c r="T334" s="350">
        <f t="shared" si="15"/>
        <v>0</v>
      </c>
    </row>
    <row r="335" spans="2:23" ht="12" customHeight="1">
      <c r="B335" s="5"/>
      <c r="C335"/>
      <c r="D335"/>
      <c r="E335" s="350"/>
      <c r="F335" s="350"/>
      <c r="G335" s="350"/>
      <c r="H335" s="350"/>
      <c r="I335" s="350"/>
      <c r="J335" s="350"/>
      <c r="K335" s="350"/>
      <c r="L335" s="350"/>
      <c r="M335" s="350"/>
      <c r="N335" s="350"/>
      <c r="O335" s="350"/>
      <c r="P335" s="350"/>
      <c r="Q335" s="350"/>
      <c r="R335" s="350"/>
      <c r="S335" s="343">
        <f t="shared" si="17"/>
        <v>0</v>
      </c>
      <c r="T335" s="350">
        <f t="shared" si="15"/>
        <v>0</v>
      </c>
    </row>
    <row r="336" spans="2:23" ht="12" customHeight="1">
      <c r="B336" s="5"/>
      <c r="C336"/>
      <c r="D336"/>
      <c r="E336" s="350"/>
      <c r="F336" s="350"/>
      <c r="G336" s="350"/>
      <c r="H336" s="350"/>
      <c r="I336" s="350"/>
      <c r="J336" s="350"/>
      <c r="K336" s="350"/>
      <c r="L336" s="350"/>
      <c r="M336" s="350"/>
      <c r="N336" s="350"/>
      <c r="O336" s="350"/>
      <c r="P336" s="350"/>
      <c r="Q336" s="350"/>
      <c r="R336" s="350"/>
      <c r="S336" s="343">
        <f t="shared" ref="S336" si="18">SUM(E336:R336)</f>
        <v>0</v>
      </c>
      <c r="T336" s="350">
        <f t="shared" ref="T336" si="19">D336-S336</f>
        <v>0</v>
      </c>
    </row>
    <row r="337" spans="2:24" ht="13.5" thickBot="1">
      <c r="B337" s="5"/>
      <c r="C337"/>
      <c r="D337">
        <f t="shared" ref="D337:S337" si="20">SUM(D3:D336)</f>
        <v>115619.34999999995</v>
      </c>
      <c r="E337" s="393">
        <f>SUM(E3:E336)</f>
        <v>12077.450000000024</v>
      </c>
      <c r="F337" s="393">
        <f t="shared" si="20"/>
        <v>46154.879999999968</v>
      </c>
      <c r="G337" s="393">
        <f t="shared" si="20"/>
        <v>1484.2299999999982</v>
      </c>
      <c r="H337" s="393">
        <f t="shared" si="20"/>
        <v>1951.36</v>
      </c>
      <c r="I337" s="393">
        <f t="shared" si="20"/>
        <v>672.76999999999987</v>
      </c>
      <c r="J337" s="393">
        <f t="shared" si="20"/>
        <v>3500</v>
      </c>
      <c r="K337" s="393">
        <f t="shared" si="20"/>
        <v>1418.899999999999</v>
      </c>
      <c r="L337" s="393">
        <f t="shared" si="20"/>
        <v>933.78999999999803</v>
      </c>
      <c r="M337" s="393">
        <f t="shared" si="20"/>
        <v>0</v>
      </c>
      <c r="N337" s="393">
        <f t="shared" si="20"/>
        <v>186.35000000000002</v>
      </c>
      <c r="O337" s="393">
        <f t="shared" si="20"/>
        <v>4717.480000000005</v>
      </c>
      <c r="P337" s="393">
        <f t="shared" si="20"/>
        <v>0</v>
      </c>
      <c r="Q337" s="393">
        <f t="shared" si="20"/>
        <v>0</v>
      </c>
      <c r="R337" s="393">
        <f t="shared" si="20"/>
        <v>1638.8300000000002</v>
      </c>
      <c r="S337" s="393">
        <f t="shared" si="20"/>
        <v>2.4556356947869062E-11</v>
      </c>
      <c r="T337" s="393">
        <f>SUM(T3:T336)</f>
        <v>74736.039999999964</v>
      </c>
      <c r="V337" s="393">
        <f t="shared" ref="V337:X337" si="21">SUM(V3:V336)</f>
        <v>40300</v>
      </c>
      <c r="W337" s="393">
        <f t="shared" si="21"/>
        <v>430</v>
      </c>
      <c r="X337" s="393">
        <f t="shared" si="21"/>
        <v>153.31</v>
      </c>
    </row>
    <row r="338" spans="2:24" ht="13.5" thickTop="1">
      <c r="B338" s="5"/>
      <c r="C338"/>
      <c r="D338"/>
      <c r="E338" s="343"/>
      <c r="F338" s="343"/>
      <c r="G338" s="343"/>
      <c r="H338" s="343"/>
      <c r="I338" s="343"/>
      <c r="J338" s="343"/>
      <c r="K338" s="343"/>
      <c r="L338" s="343"/>
      <c r="M338" s="343"/>
      <c r="N338" s="343"/>
      <c r="O338" s="343"/>
      <c r="P338" s="343"/>
      <c r="Q338" s="343"/>
      <c r="R338" s="343"/>
      <c r="S338" s="343">
        <f>+S337-D337</f>
        <v>-115619.34999999992</v>
      </c>
      <c r="T338" s="350"/>
    </row>
    <row r="339" spans="2:24">
      <c r="B339" s="5"/>
      <c r="C339"/>
      <c r="D339"/>
      <c r="V339" s="475">
        <f>SUM(V337:W337)</f>
        <v>40730</v>
      </c>
    </row>
    <row r="340" spans="2:24">
      <c r="B340" s="5"/>
      <c r="C340"/>
      <c r="D340"/>
      <c r="S340" s="45" t="s">
        <v>788</v>
      </c>
      <c r="U340" s="405" t="s">
        <v>789</v>
      </c>
    </row>
    <row r="341" spans="2:24">
      <c r="B341" s="5"/>
      <c r="C341"/>
      <c r="D341"/>
    </row>
    <row r="342" spans="2:24">
      <c r="B342" s="5"/>
      <c r="C342"/>
      <c r="D342"/>
    </row>
    <row r="343" spans="2:24">
      <c r="B343" s="5"/>
      <c r="C343"/>
      <c r="D343"/>
      <c r="S343" s="38">
        <f>SUM(E337:R337)</f>
        <v>74736.039999999994</v>
      </c>
    </row>
    <row r="344" spans="2:24">
      <c r="B344" s="5"/>
      <c r="C344"/>
      <c r="D344"/>
    </row>
    <row r="345" spans="2:24">
      <c r="B345" s="5"/>
      <c r="C345"/>
      <c r="D345"/>
      <c r="T345" s="468">
        <f>T337-S343</f>
        <v>0</v>
      </c>
    </row>
    <row r="346" spans="2:24">
      <c r="B346" s="5"/>
      <c r="C346"/>
      <c r="D346"/>
    </row>
    <row r="347" spans="2:24">
      <c r="B347" s="5"/>
      <c r="C347"/>
      <c r="D347"/>
    </row>
    <row r="348" spans="2:24">
      <c r="B348" s="5"/>
      <c r="C348"/>
      <c r="D348"/>
    </row>
    <row r="349" spans="2:24">
      <c r="B349" s="5"/>
      <c r="C349"/>
      <c r="D349"/>
    </row>
    <row r="350" spans="2:24">
      <c r="B350" s="5"/>
      <c r="C350"/>
      <c r="D350"/>
    </row>
    <row r="351" spans="2:24">
      <c r="B351" s="5"/>
      <c r="C351"/>
      <c r="D351"/>
    </row>
    <row r="352" spans="2:24">
      <c r="B352" s="5"/>
      <c r="C352"/>
      <c r="D352"/>
    </row>
    <row r="353" spans="2:4">
      <c r="B353" s="5"/>
      <c r="C353"/>
      <c r="D353"/>
    </row>
    <row r="354" spans="2:4">
      <c r="B354" s="5"/>
      <c r="C354"/>
      <c r="D354"/>
    </row>
    <row r="355" spans="2:4">
      <c r="B355" s="5"/>
      <c r="C355"/>
      <c r="D355"/>
    </row>
    <row r="356" spans="2:4">
      <c r="B356" s="5"/>
      <c r="C356"/>
      <c r="D356"/>
    </row>
    <row r="357" spans="2:4">
      <c r="B357" s="5"/>
      <c r="C357"/>
      <c r="D357"/>
    </row>
    <row r="358" spans="2:4">
      <c r="B358" s="5"/>
      <c r="C358"/>
      <c r="D358"/>
    </row>
    <row r="359" spans="2:4">
      <c r="B359" s="5"/>
      <c r="C359"/>
      <c r="D359"/>
    </row>
    <row r="360" spans="2:4">
      <c r="B360" s="5"/>
      <c r="C360"/>
      <c r="D360"/>
    </row>
    <row r="361" spans="2:4">
      <c r="B361" s="5"/>
      <c r="C361"/>
      <c r="D361"/>
    </row>
    <row r="362" spans="2:4">
      <c r="B362" s="5"/>
      <c r="C362"/>
      <c r="D362"/>
    </row>
    <row r="363" spans="2:4">
      <c r="B363" s="5"/>
      <c r="C363"/>
      <c r="D363"/>
    </row>
    <row r="364" spans="2:4">
      <c r="B364" s="5"/>
      <c r="C364"/>
      <c r="D364"/>
    </row>
    <row r="365" spans="2:4">
      <c r="B365" s="5"/>
      <c r="C365"/>
      <c r="D365"/>
    </row>
    <row r="366" spans="2:4">
      <c r="B366" s="5"/>
      <c r="C366"/>
      <c r="D366"/>
    </row>
    <row r="367" spans="2:4">
      <c r="B367" s="5"/>
      <c r="C367"/>
      <c r="D367"/>
    </row>
    <row r="368" spans="2:4">
      <c r="B368" s="5"/>
      <c r="C368"/>
      <c r="D368"/>
    </row>
    <row r="369" spans="2:4">
      <c r="B369" s="5"/>
      <c r="C369"/>
      <c r="D369"/>
    </row>
    <row r="370" spans="2:4">
      <c r="B370" s="5"/>
      <c r="C370"/>
      <c r="D370"/>
    </row>
    <row r="371" spans="2:4">
      <c r="B371" s="5"/>
      <c r="C371"/>
      <c r="D371"/>
    </row>
    <row r="372" spans="2:4">
      <c r="B372" s="5"/>
      <c r="C372"/>
      <c r="D372"/>
    </row>
    <row r="373" spans="2:4">
      <c r="B373" s="5"/>
      <c r="C373"/>
      <c r="D373"/>
    </row>
    <row r="374" spans="2:4">
      <c r="B374" s="5"/>
      <c r="C374"/>
      <c r="D374"/>
    </row>
    <row r="375" spans="2:4">
      <c r="B375" s="5"/>
      <c r="C375"/>
      <c r="D375"/>
    </row>
    <row r="376" spans="2:4">
      <c r="B376" s="5"/>
      <c r="C376"/>
      <c r="D376"/>
    </row>
    <row r="377" spans="2:4">
      <c r="B377" s="5"/>
      <c r="C377"/>
      <c r="D377"/>
    </row>
    <row r="378" spans="2:4">
      <c r="B378" s="5"/>
      <c r="C378"/>
      <c r="D378"/>
    </row>
    <row r="379" spans="2:4">
      <c r="B379" s="5"/>
      <c r="C379"/>
      <c r="D379"/>
    </row>
    <row r="380" spans="2:4">
      <c r="B380" s="5"/>
      <c r="C380"/>
      <c r="D380"/>
    </row>
    <row r="381" spans="2:4">
      <c r="B381" s="5"/>
      <c r="C381"/>
      <c r="D381"/>
    </row>
    <row r="382" spans="2:4">
      <c r="B382" s="5"/>
      <c r="C382"/>
      <c r="D382"/>
    </row>
    <row r="383" spans="2:4">
      <c r="B383" s="5"/>
      <c r="C383"/>
      <c r="D383"/>
    </row>
    <row r="384" spans="2:4">
      <c r="B384" s="5"/>
      <c r="C384"/>
      <c r="D384"/>
    </row>
    <row r="385" spans="2:4">
      <c r="B385" s="5"/>
      <c r="C385"/>
      <c r="D385"/>
    </row>
    <row r="386" spans="2:4">
      <c r="B386" s="5"/>
      <c r="C386"/>
      <c r="D386"/>
    </row>
    <row r="387" spans="2:4">
      <c r="B387" s="5"/>
      <c r="C387"/>
      <c r="D387"/>
    </row>
    <row r="388" spans="2:4">
      <c r="B388" s="5"/>
      <c r="C388"/>
      <c r="D388"/>
    </row>
    <row r="389" spans="2:4">
      <c r="B389" s="5"/>
      <c r="C389"/>
      <c r="D389"/>
    </row>
    <row r="390" spans="2:4">
      <c r="B390" s="5"/>
      <c r="C390"/>
      <c r="D390"/>
    </row>
    <row r="391" spans="2:4">
      <c r="B391" s="5"/>
      <c r="C391"/>
      <c r="D391"/>
    </row>
  </sheetData>
  <autoFilter ref="B2:Y296" xr:uid="{00000000-0001-0000-0900-000000000000}"/>
  <phoneticPr fontId="0" type="noConversion"/>
  <conditionalFormatting sqref="W4:W327">
    <cfRule type="cellIs" dxfId="0" priority="1" operator="notEqual">
      <formula>0</formula>
    </cfRule>
  </conditionalFormatting>
  <hyperlinks>
    <hyperlink ref="U340" r:id="rId1" xr:uid="{EC331991-9FFE-4B9C-89DD-76DC30090839}"/>
  </hyperlinks>
  <printOptions gridLines="1"/>
  <pageMargins left="0.75" right="0.75" top="1" bottom="1" header="0.5" footer="0.5"/>
  <pageSetup scale="23" fitToHeight="0" orientation="portrait" horizontalDpi="300" verticalDpi="300"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084F-E6B7-4321-8C7C-C1D85ED07F75}">
  <dimension ref="A6:C14"/>
  <sheetViews>
    <sheetView workbookViewId="0">
      <selection activeCell="C13" sqref="C13:C14"/>
    </sheetView>
  </sheetViews>
  <sheetFormatPr defaultColWidth="9.140625" defaultRowHeight="15"/>
  <cols>
    <col min="1" max="1" width="10.42578125" style="465" bestFit="1" customWidth="1"/>
    <col min="2" max="2" width="83.85546875" style="465" bestFit="1" customWidth="1"/>
    <col min="3" max="16384" width="9.140625" style="465"/>
  </cols>
  <sheetData>
    <row r="6" spans="1:3">
      <c r="A6" s="467">
        <v>45264</v>
      </c>
      <c r="B6" s="465" t="s">
        <v>282</v>
      </c>
      <c r="C6" s="466">
        <v>46.96</v>
      </c>
    </row>
    <row r="7" spans="1:3">
      <c r="A7" s="467">
        <v>45261</v>
      </c>
      <c r="B7" s="465" t="s">
        <v>283</v>
      </c>
      <c r="C7" s="466">
        <v>812.62</v>
      </c>
    </row>
    <row r="8" spans="1:3">
      <c r="A8" s="467">
        <v>45260</v>
      </c>
      <c r="B8" s="465" t="s">
        <v>284</v>
      </c>
      <c r="C8" s="466">
        <v>184.11</v>
      </c>
    </row>
    <row r="9" spans="1:3">
      <c r="A9" s="467">
        <v>45259</v>
      </c>
      <c r="B9" s="465" t="s">
        <v>287</v>
      </c>
      <c r="C9" s="466">
        <v>250.62</v>
      </c>
    </row>
    <row r="10" spans="1:3">
      <c r="A10" s="467">
        <v>45258</v>
      </c>
      <c r="B10" s="465" t="s">
        <v>288</v>
      </c>
      <c r="C10" s="466">
        <v>159.88</v>
      </c>
    </row>
    <row r="11" spans="1:3">
      <c r="A11" s="467">
        <v>45254</v>
      </c>
      <c r="B11" s="465" t="s">
        <v>290</v>
      </c>
      <c r="C11" s="466">
        <v>414.93</v>
      </c>
    </row>
    <row r="12" spans="1:3">
      <c r="A12" s="467">
        <v>45253</v>
      </c>
      <c r="B12" s="465" t="s">
        <v>292</v>
      </c>
      <c r="C12" s="466">
        <v>60.65</v>
      </c>
    </row>
    <row r="13" spans="1:3">
      <c r="A13" s="467">
        <v>45251</v>
      </c>
      <c r="B13" s="465" t="s">
        <v>293</v>
      </c>
      <c r="C13" s="466">
        <v>38.19</v>
      </c>
    </row>
    <row r="14" spans="1:3">
      <c r="A14" s="467">
        <v>45246</v>
      </c>
      <c r="B14" s="465" t="s">
        <v>294</v>
      </c>
      <c r="C14" s="466">
        <v>564.20000000000005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C000"/>
    <pageSetUpPr fitToPage="1"/>
  </sheetPr>
  <dimension ref="A2:AE327"/>
  <sheetViews>
    <sheetView topLeftCell="A5" zoomScale="80" zoomScaleNormal="80" workbookViewId="0">
      <pane xSplit="3" ySplit="4" topLeftCell="D9" activePane="bottomRight" state="frozen"/>
      <selection pane="topRight" activeCell="K16" sqref="K16"/>
      <selection pane="bottomLeft" activeCell="K16" sqref="K16"/>
      <selection pane="bottomRight" activeCell="C35" sqref="C35"/>
    </sheetView>
  </sheetViews>
  <sheetFormatPr defaultColWidth="9.140625" defaultRowHeight="12.75"/>
  <cols>
    <col min="1" max="1" width="20.28515625" style="45" customWidth="1"/>
    <col min="2" max="2" width="11.28515625" style="45" customWidth="1"/>
    <col min="3" max="3" width="84.140625" style="45" customWidth="1"/>
    <col min="4" max="4" width="15.7109375" style="343" customWidth="1"/>
    <col min="5" max="5" width="14" style="343" bestFit="1" customWidth="1"/>
    <col min="6" max="6" width="18" style="365" bestFit="1" customWidth="1"/>
    <col min="7" max="7" width="11.28515625" style="365" bestFit="1" customWidth="1"/>
    <col min="8" max="8" width="11.42578125" style="343" bestFit="1" customWidth="1"/>
    <col min="9" max="9" width="13.7109375" style="343" bestFit="1" customWidth="1"/>
    <col min="10" max="10" width="12.140625" style="343" bestFit="1" customWidth="1"/>
    <col min="11" max="11" width="9" style="343" bestFit="1" customWidth="1"/>
    <col min="12" max="12" width="10.42578125" style="343" bestFit="1" customWidth="1"/>
    <col min="13" max="13" width="10.42578125" style="343" customWidth="1"/>
    <col min="14" max="14" width="14.7109375" style="343" bestFit="1" customWidth="1"/>
    <col min="15" max="15" width="16.7109375" style="343" bestFit="1" customWidth="1"/>
    <col min="16" max="16" width="10.28515625" style="343" bestFit="1" customWidth="1"/>
    <col min="17" max="17" width="10.140625" style="343" bestFit="1" customWidth="1"/>
    <col min="18" max="18" width="10.42578125" style="343" bestFit="1" customWidth="1"/>
    <col min="19" max="19" width="8.85546875" style="343" bestFit="1" customWidth="1"/>
    <col min="20" max="20" width="11.28515625" style="343" bestFit="1" customWidth="1"/>
    <col min="21" max="21" width="10.140625" style="343" bestFit="1" customWidth="1"/>
    <col min="22" max="22" width="14.7109375" style="343" bestFit="1" customWidth="1"/>
    <col min="23" max="23" width="11.42578125" style="343" bestFit="1" customWidth="1"/>
    <col min="24" max="24" width="10.140625" style="343" bestFit="1" customWidth="1"/>
    <col min="25" max="25" width="10" style="365" customWidth="1"/>
    <col min="26" max="26" width="12.7109375" style="343" customWidth="1"/>
    <col min="27" max="27" width="13" style="45" customWidth="1"/>
    <col min="28" max="28" width="55" style="45" customWidth="1"/>
    <col min="29" max="29" width="13" style="45" customWidth="1"/>
    <col min="30" max="30" width="14.7109375" style="45" customWidth="1"/>
    <col min="31" max="16384" width="9.140625" style="45"/>
  </cols>
  <sheetData>
    <row r="2" spans="1:31">
      <c r="B2" s="44" t="s">
        <v>724</v>
      </c>
    </row>
    <row r="4" spans="1:31">
      <c r="C4" s="352" t="s">
        <v>790</v>
      </c>
    </row>
    <row r="5" spans="1:31" s="44" customFormat="1">
      <c r="D5" s="371"/>
      <c r="E5" s="343"/>
      <c r="F5" s="365"/>
      <c r="G5" s="365"/>
      <c r="H5" s="343"/>
      <c r="I5" s="343"/>
      <c r="J5" s="343"/>
      <c r="K5" s="343"/>
      <c r="L5" s="343"/>
      <c r="M5" s="343"/>
      <c r="N5" s="343"/>
      <c r="O5" s="343"/>
      <c r="P5" s="343"/>
      <c r="Q5" s="343"/>
      <c r="R5" s="343"/>
      <c r="S5" s="343"/>
      <c r="T5" s="343"/>
      <c r="U5" s="343"/>
      <c r="V5" s="343"/>
      <c r="W5" s="343"/>
      <c r="X5" s="371"/>
      <c r="Y5" s="418"/>
      <c r="Z5" s="371"/>
    </row>
    <row r="6" spans="1:31" s="403" customFormat="1" ht="39.6" customHeight="1" thickBot="1">
      <c r="A6" s="398"/>
      <c r="B6" s="399" t="s">
        <v>726</v>
      </c>
      <c r="C6" s="398" t="s">
        <v>727</v>
      </c>
      <c r="D6" s="400" t="s">
        <v>650</v>
      </c>
      <c r="E6" s="400" t="s">
        <v>728</v>
      </c>
      <c r="F6" s="419" t="s">
        <v>729</v>
      </c>
      <c r="G6" s="419" t="s">
        <v>730</v>
      </c>
      <c r="H6" s="400" t="s">
        <v>731</v>
      </c>
      <c r="I6" s="400" t="s">
        <v>732</v>
      </c>
      <c r="J6" s="400" t="s">
        <v>733</v>
      </c>
      <c r="K6" s="400" t="s">
        <v>734</v>
      </c>
      <c r="L6" s="400" t="s">
        <v>735</v>
      </c>
      <c r="M6" s="400" t="s">
        <v>768</v>
      </c>
      <c r="N6" s="400" t="s">
        <v>736</v>
      </c>
      <c r="O6" s="420" t="s">
        <v>769</v>
      </c>
      <c r="P6" s="400" t="s">
        <v>18</v>
      </c>
      <c r="Q6" s="400" t="s">
        <v>738</v>
      </c>
      <c r="R6" s="400" t="s">
        <v>739</v>
      </c>
      <c r="S6" s="400" t="s">
        <v>740</v>
      </c>
      <c r="T6" s="400" t="s">
        <v>741</v>
      </c>
      <c r="U6" s="400" t="s">
        <v>742</v>
      </c>
      <c r="V6" s="400" t="s">
        <v>743</v>
      </c>
      <c r="W6" s="400" t="s">
        <v>744</v>
      </c>
      <c r="X6" s="420" t="s">
        <v>746</v>
      </c>
      <c r="Y6" s="400" t="s">
        <v>31</v>
      </c>
      <c r="Z6" s="400" t="s">
        <v>650</v>
      </c>
      <c r="AA6" s="401" t="s">
        <v>747</v>
      </c>
      <c r="AB6" s="402" t="s">
        <v>748</v>
      </c>
      <c r="AD6" s="403" t="s">
        <v>791</v>
      </c>
      <c r="AE6" s="403" t="s">
        <v>787</v>
      </c>
    </row>
    <row r="7" spans="1:31" s="44" customFormat="1">
      <c r="D7" s="383"/>
      <c r="E7" s="404"/>
      <c r="F7" s="365"/>
      <c r="G7" s="365"/>
      <c r="H7" s="404"/>
      <c r="I7" s="404"/>
      <c r="J7" s="404"/>
      <c r="K7" s="404"/>
      <c r="L7" s="404"/>
      <c r="M7" s="404"/>
      <c r="N7" s="404"/>
      <c r="O7" s="404"/>
      <c r="P7" s="404"/>
      <c r="Q7" s="404"/>
      <c r="R7" s="404"/>
      <c r="S7" s="404"/>
      <c r="T7" s="404"/>
      <c r="U7" s="404"/>
      <c r="V7" s="404"/>
      <c r="W7" s="404"/>
      <c r="X7" s="383"/>
      <c r="Y7" s="418"/>
      <c r="Z7" s="383"/>
      <c r="AA7" s="384"/>
    </row>
    <row r="8" spans="1:31" s="44" customFormat="1">
      <c r="D8" s="383"/>
      <c r="E8" s="404"/>
      <c r="F8" s="365"/>
      <c r="G8" s="365"/>
      <c r="H8" s="404"/>
      <c r="I8" s="404"/>
      <c r="J8" s="404"/>
      <c r="K8" s="404"/>
      <c r="L8" s="404"/>
      <c r="M8" s="404"/>
      <c r="N8" s="404"/>
      <c r="O8" s="404"/>
      <c r="P8" s="404"/>
      <c r="Q8" s="404"/>
      <c r="R8" s="404"/>
      <c r="S8" s="404"/>
      <c r="T8" s="404"/>
      <c r="U8" s="404"/>
      <c r="V8" s="404"/>
      <c r="W8" s="404"/>
      <c r="X8" s="383"/>
      <c r="Y8" s="418"/>
      <c r="Z8" s="350">
        <f t="shared" ref="Z8:Z256" si="0">SUM(E8:Y8)</f>
        <v>0</v>
      </c>
      <c r="AA8" s="366">
        <f>D8-Z8</f>
        <v>0</v>
      </c>
    </row>
    <row r="9" spans="1:31" s="44" customFormat="1" ht="15.75" thickBot="1">
      <c r="A9" s="44" t="s">
        <v>792</v>
      </c>
      <c r="B9" s="5"/>
      <c r="C9" s="400" t="s">
        <v>727</v>
      </c>
      <c r="D9" s="343"/>
      <c r="E9" s="404"/>
      <c r="F9" s="365"/>
      <c r="G9" s="365"/>
      <c r="H9" s="404"/>
      <c r="I9" s="404"/>
      <c r="J9" s="404"/>
      <c r="K9" s="404"/>
      <c r="L9" s="404"/>
      <c r="M9" s="404"/>
      <c r="N9" s="404"/>
      <c r="O9" s="404"/>
      <c r="P9" s="404"/>
      <c r="Q9" s="404"/>
      <c r="R9" s="404"/>
      <c r="S9" s="404"/>
      <c r="T9" s="404"/>
      <c r="U9" s="404"/>
      <c r="V9" s="404"/>
      <c r="W9" s="404"/>
      <c r="X9" s="383"/>
      <c r="Y9" s="418"/>
      <c r="Z9" s="350">
        <f t="shared" si="0"/>
        <v>0</v>
      </c>
      <c r="AA9" s="366">
        <f>D9-Z9</f>
        <v>0</v>
      </c>
      <c r="AC9" s="387"/>
    </row>
    <row r="10" spans="1:31" s="44" customFormat="1">
      <c r="A10" s="45">
        <v>24298</v>
      </c>
      <c r="B10" s="5">
        <v>45898</v>
      </c>
      <c r="C10" t="s">
        <v>919</v>
      </c>
      <c r="D10">
        <v>11</v>
      </c>
      <c r="E10" s="404">
        <f>D10</f>
        <v>11</v>
      </c>
      <c r="F10" s="365"/>
      <c r="G10" s="365"/>
      <c r="H10" s="404"/>
      <c r="I10" s="404"/>
      <c r="J10" s="404"/>
      <c r="K10" s="404"/>
      <c r="L10" s="404"/>
      <c r="M10" s="404"/>
      <c r="N10" s="404"/>
      <c r="O10" s="404"/>
      <c r="P10" s="404"/>
      <c r="Q10" s="404"/>
      <c r="R10" s="404"/>
      <c r="S10" s="404"/>
      <c r="T10" s="404"/>
      <c r="U10" s="404"/>
      <c r="V10" s="404"/>
      <c r="W10" s="404"/>
      <c r="X10" s="383"/>
      <c r="Y10" s="418"/>
      <c r="Z10" s="350">
        <f t="shared" ref="Z10:Z73" si="1">SUM(E10:Y10)</f>
        <v>11</v>
      </c>
      <c r="AA10" s="366">
        <f t="shared" ref="AA10:AA73" si="2">D10-Z10</f>
        <v>0</v>
      </c>
      <c r="AC10" s="387"/>
    </row>
    <row r="11" spans="1:31" s="44" customFormat="1">
      <c r="A11" s="45">
        <v>24297</v>
      </c>
      <c r="B11" s="5">
        <v>45895</v>
      </c>
      <c r="C11" t="s">
        <v>920</v>
      </c>
      <c r="D11">
        <v>288</v>
      </c>
      <c r="E11" s="404"/>
      <c r="F11" s="365">
        <f>D11</f>
        <v>288</v>
      </c>
      <c r="G11" s="365"/>
      <c r="H11" s="404"/>
      <c r="I11" s="404"/>
      <c r="J11" s="404"/>
      <c r="K11" s="404"/>
      <c r="L11" s="404"/>
      <c r="M11" s="404"/>
      <c r="N11" s="404"/>
      <c r="O11" s="404"/>
      <c r="P11" s="404"/>
      <c r="Q11" s="404"/>
      <c r="R11" s="404"/>
      <c r="S11" s="404"/>
      <c r="T11" s="404"/>
      <c r="U11" s="404"/>
      <c r="V11" s="404"/>
      <c r="W11" s="404"/>
      <c r="X11" s="383"/>
      <c r="Y11" s="418"/>
      <c r="Z11" s="350">
        <f t="shared" si="1"/>
        <v>288</v>
      </c>
      <c r="AA11" s="366">
        <f t="shared" si="2"/>
        <v>0</v>
      </c>
      <c r="AC11" s="387"/>
    </row>
    <row r="12" spans="1:31" s="44" customFormat="1">
      <c r="A12" s="45">
        <v>24296</v>
      </c>
      <c r="B12" s="5">
        <v>45895</v>
      </c>
      <c r="C12" t="s">
        <v>921</v>
      </c>
      <c r="D12">
        <v>51</v>
      </c>
      <c r="E12" s="404"/>
      <c r="F12" s="365"/>
      <c r="G12" s="365"/>
      <c r="H12" s="404"/>
      <c r="I12" s="404"/>
      <c r="J12" s="404"/>
      <c r="K12" s="404"/>
      <c r="L12" s="404"/>
      <c r="M12" s="404"/>
      <c r="N12" s="404"/>
      <c r="O12" s="404"/>
      <c r="P12" s="404"/>
      <c r="Q12" s="404"/>
      <c r="R12" s="404"/>
      <c r="S12" s="404">
        <f>D12</f>
        <v>51</v>
      </c>
      <c r="T12" s="404"/>
      <c r="U12" s="404"/>
      <c r="V12" s="404"/>
      <c r="W12" s="404"/>
      <c r="X12" s="383"/>
      <c r="Y12" s="418"/>
      <c r="Z12" s="350">
        <f t="shared" si="1"/>
        <v>51</v>
      </c>
      <c r="AA12" s="366">
        <f t="shared" si="2"/>
        <v>0</v>
      </c>
      <c r="AC12" s="387"/>
    </row>
    <row r="13" spans="1:31" s="44" customFormat="1">
      <c r="A13" s="45">
        <v>24295</v>
      </c>
      <c r="B13" s="5">
        <v>45891</v>
      </c>
      <c r="C13" t="s">
        <v>919</v>
      </c>
      <c r="D13">
        <v>308</v>
      </c>
      <c r="E13" s="404">
        <f t="shared" ref="E13:E14" si="3">D13</f>
        <v>308</v>
      </c>
      <c r="F13" s="365"/>
      <c r="G13" s="365"/>
      <c r="H13" s="404"/>
      <c r="I13" s="404"/>
      <c r="J13" s="404"/>
      <c r="K13" s="404"/>
      <c r="L13" s="404"/>
      <c r="M13" s="404"/>
      <c r="N13" s="404"/>
      <c r="O13" s="404"/>
      <c r="P13" s="404"/>
      <c r="Q13" s="404"/>
      <c r="R13" s="404"/>
      <c r="S13" s="404"/>
      <c r="T13" s="404"/>
      <c r="U13" s="404"/>
      <c r="V13" s="404"/>
      <c r="W13" s="404"/>
      <c r="X13" s="383"/>
      <c r="Y13" s="418"/>
      <c r="Z13" s="350">
        <f t="shared" si="1"/>
        <v>308</v>
      </c>
      <c r="AA13" s="366">
        <f t="shared" si="2"/>
        <v>0</v>
      </c>
      <c r="AC13" s="387"/>
    </row>
    <row r="14" spans="1:31" s="44" customFormat="1">
      <c r="A14" s="45">
        <v>24294</v>
      </c>
      <c r="B14" s="5">
        <v>45891</v>
      </c>
      <c r="C14" t="s">
        <v>919</v>
      </c>
      <c r="D14">
        <v>42</v>
      </c>
      <c r="E14" s="404">
        <f t="shared" si="3"/>
        <v>42</v>
      </c>
      <c r="F14" s="365"/>
      <c r="G14" s="365"/>
      <c r="H14" s="404"/>
      <c r="I14" s="404"/>
      <c r="J14" s="404"/>
      <c r="K14" s="404"/>
      <c r="L14" s="404"/>
      <c r="M14" s="404"/>
      <c r="N14" s="404"/>
      <c r="O14" s="404"/>
      <c r="P14" s="404"/>
      <c r="Q14" s="404"/>
      <c r="R14" s="404"/>
      <c r="S14" s="404"/>
      <c r="T14" s="404"/>
      <c r="U14" s="404"/>
      <c r="V14" s="404"/>
      <c r="W14" s="404"/>
      <c r="X14" s="383"/>
      <c r="Y14" s="418"/>
      <c r="Z14" s="350">
        <f t="shared" si="1"/>
        <v>42</v>
      </c>
      <c r="AA14" s="366">
        <f t="shared" si="2"/>
        <v>0</v>
      </c>
      <c r="AC14" s="387"/>
    </row>
    <row r="15" spans="1:31" s="44" customFormat="1">
      <c r="A15" s="45">
        <v>24293</v>
      </c>
      <c r="B15" s="5">
        <v>45889</v>
      </c>
      <c r="C15" s="45" t="s">
        <v>367</v>
      </c>
      <c r="D15">
        <v>206.82</v>
      </c>
      <c r="E15" s="404"/>
      <c r="F15" s="365"/>
      <c r="G15" s="365"/>
      <c r="H15" s="404"/>
      <c r="I15" s="404"/>
      <c r="J15" s="404"/>
      <c r="K15" s="404"/>
      <c r="L15" s="404"/>
      <c r="M15" s="404"/>
      <c r="N15" s="404"/>
      <c r="O15" s="404">
        <f>D15</f>
        <v>206.82</v>
      </c>
      <c r="P15" s="404"/>
      <c r="Q15" s="404"/>
      <c r="R15" s="404"/>
      <c r="S15" s="404"/>
      <c r="T15" s="404"/>
      <c r="U15" s="404"/>
      <c r="V15" s="404"/>
      <c r="W15" s="404"/>
      <c r="X15" s="383"/>
      <c r="Y15" s="418"/>
      <c r="Z15" s="350">
        <f t="shared" si="1"/>
        <v>206.82</v>
      </c>
      <c r="AA15" s="366">
        <f t="shared" si="2"/>
        <v>0</v>
      </c>
      <c r="AC15" s="387"/>
    </row>
    <row r="16" spans="1:31" s="44" customFormat="1">
      <c r="A16" s="45">
        <v>24292</v>
      </c>
      <c r="B16" s="5">
        <v>45889</v>
      </c>
      <c r="C16" t="s">
        <v>366</v>
      </c>
      <c r="D16">
        <v>2048</v>
      </c>
      <c r="E16" s="404"/>
      <c r="F16" s="365"/>
      <c r="G16" s="365"/>
      <c r="H16" s="404">
        <f>D16</f>
        <v>2048</v>
      </c>
      <c r="I16" s="404"/>
      <c r="J16" s="404"/>
      <c r="K16" s="404"/>
      <c r="L16" s="404"/>
      <c r="M16" s="404"/>
      <c r="N16" s="404"/>
      <c r="O16" s="404"/>
      <c r="P16" s="404"/>
      <c r="Q16" s="404"/>
      <c r="R16" s="404"/>
      <c r="S16" s="404"/>
      <c r="T16" s="404"/>
      <c r="U16" s="404"/>
      <c r="V16" s="404"/>
      <c r="W16" s="404"/>
      <c r="X16" s="383"/>
      <c r="Y16" s="418"/>
      <c r="Z16" s="350">
        <f t="shared" si="1"/>
        <v>2048</v>
      </c>
      <c r="AA16" s="366">
        <f t="shared" si="2"/>
        <v>0</v>
      </c>
      <c r="AC16" s="387"/>
    </row>
    <row r="17" spans="1:29" s="44" customFormat="1">
      <c r="A17" s="45">
        <v>24291</v>
      </c>
      <c r="B17" s="5">
        <v>45888</v>
      </c>
      <c r="C17" t="s">
        <v>922</v>
      </c>
      <c r="D17">
        <v>139.5</v>
      </c>
      <c r="E17" s="404"/>
      <c r="F17" s="365"/>
      <c r="G17" s="365"/>
      <c r="H17" s="404"/>
      <c r="I17" s="404"/>
      <c r="J17" s="404"/>
      <c r="K17" s="404"/>
      <c r="L17" s="404"/>
      <c r="M17" s="404"/>
      <c r="N17" s="404"/>
      <c r="O17" s="404"/>
      <c r="P17" s="404">
        <f>D17</f>
        <v>139.5</v>
      </c>
      <c r="Q17" s="404"/>
      <c r="R17" s="404"/>
      <c r="S17" s="404"/>
      <c r="T17" s="404"/>
      <c r="U17" s="404"/>
      <c r="V17" s="404"/>
      <c r="W17" s="404"/>
      <c r="X17" s="383"/>
      <c r="Y17" s="418"/>
      <c r="Z17" s="350">
        <f t="shared" si="1"/>
        <v>139.5</v>
      </c>
      <c r="AA17" s="366">
        <f t="shared" si="2"/>
        <v>0</v>
      </c>
      <c r="AC17" s="387"/>
    </row>
    <row r="18" spans="1:29" s="44" customFormat="1">
      <c r="A18" s="45">
        <v>24290</v>
      </c>
      <c r="B18" s="5">
        <v>45887</v>
      </c>
      <c r="C18" t="s">
        <v>923</v>
      </c>
      <c r="D18">
        <v>165</v>
      </c>
      <c r="E18" s="404"/>
      <c r="F18" s="365"/>
      <c r="G18" s="365"/>
      <c r="H18" s="404"/>
      <c r="I18" s="404"/>
      <c r="J18" s="404"/>
      <c r="K18" s="404"/>
      <c r="L18" s="404"/>
      <c r="M18" s="404"/>
      <c r="N18" s="404"/>
      <c r="O18" s="404"/>
      <c r="P18" s="404">
        <f>D18</f>
        <v>165</v>
      </c>
      <c r="Q18" s="404"/>
      <c r="R18" s="404"/>
      <c r="S18" s="404"/>
      <c r="T18" s="404"/>
      <c r="U18" s="404"/>
      <c r="V18" s="404"/>
      <c r="W18" s="404"/>
      <c r="X18" s="383"/>
      <c r="Y18" s="418"/>
      <c r="Z18" s="350">
        <f t="shared" si="1"/>
        <v>165</v>
      </c>
      <c r="AA18" s="366">
        <f t="shared" si="2"/>
        <v>0</v>
      </c>
      <c r="AC18" s="387"/>
    </row>
    <row r="19" spans="1:29" s="44" customFormat="1">
      <c r="A19" s="45">
        <v>24289</v>
      </c>
      <c r="B19" s="5">
        <v>45887</v>
      </c>
      <c r="C19" t="s">
        <v>924</v>
      </c>
      <c r="D19">
        <v>230</v>
      </c>
      <c r="E19" s="404"/>
      <c r="F19" s="365"/>
      <c r="G19" s="365">
        <f>D19</f>
        <v>230</v>
      </c>
      <c r="H19" s="404"/>
      <c r="I19" s="404"/>
      <c r="J19" s="404"/>
      <c r="K19" s="404"/>
      <c r="L19" s="404"/>
      <c r="M19" s="404"/>
      <c r="N19" s="404"/>
      <c r="O19" s="404"/>
      <c r="P19" s="404"/>
      <c r="Q19" s="404"/>
      <c r="R19" s="404"/>
      <c r="S19" s="404"/>
      <c r="T19" s="404"/>
      <c r="U19" s="404"/>
      <c r="V19" s="404"/>
      <c r="W19" s="404"/>
      <c r="X19" s="383"/>
      <c r="Y19" s="418"/>
      <c r="Z19" s="350">
        <f t="shared" si="1"/>
        <v>230</v>
      </c>
      <c r="AA19" s="366">
        <f t="shared" si="2"/>
        <v>0</v>
      </c>
      <c r="AC19" s="387"/>
    </row>
    <row r="20" spans="1:29" s="44" customFormat="1">
      <c r="A20" s="45">
        <v>24288</v>
      </c>
      <c r="B20" s="5">
        <v>45882</v>
      </c>
      <c r="C20" t="s">
        <v>925</v>
      </c>
      <c r="D20">
        <v>216</v>
      </c>
      <c r="E20" s="404"/>
      <c r="F20" s="365"/>
      <c r="G20" s="365"/>
      <c r="H20" s="404"/>
      <c r="I20" s="404"/>
      <c r="J20" s="404"/>
      <c r="K20" s="404"/>
      <c r="L20" s="404"/>
      <c r="M20" s="404"/>
      <c r="N20" s="404"/>
      <c r="O20" s="404"/>
      <c r="P20" s="404"/>
      <c r="Q20" s="404"/>
      <c r="R20" s="404"/>
      <c r="S20" s="404"/>
      <c r="T20" s="404"/>
      <c r="U20" s="404"/>
      <c r="V20" s="404"/>
      <c r="W20" s="404"/>
      <c r="X20" s="383"/>
      <c r="Y20" s="418">
        <f>D20</f>
        <v>216</v>
      </c>
      <c r="Z20" s="350">
        <f t="shared" si="1"/>
        <v>216</v>
      </c>
      <c r="AA20" s="366">
        <f t="shared" si="2"/>
        <v>0</v>
      </c>
      <c r="AC20" s="387"/>
    </row>
    <row r="21" spans="1:29" s="44" customFormat="1">
      <c r="A21" s="45">
        <v>24287</v>
      </c>
      <c r="B21" s="5">
        <v>45881</v>
      </c>
      <c r="C21" t="s">
        <v>926</v>
      </c>
      <c r="D21">
        <v>135</v>
      </c>
      <c r="E21" s="404">
        <f>D21</f>
        <v>135</v>
      </c>
      <c r="F21" s="365"/>
      <c r="G21" s="365"/>
      <c r="H21" s="404"/>
      <c r="I21" s="404"/>
      <c r="J21" s="404"/>
      <c r="K21" s="404"/>
      <c r="L21" s="404"/>
      <c r="M21" s="404"/>
      <c r="N21" s="404"/>
      <c r="O21" s="404"/>
      <c r="P21" s="404"/>
      <c r="Q21" s="404"/>
      <c r="R21" s="404"/>
      <c r="S21" s="404"/>
      <c r="T21" s="404"/>
      <c r="U21" s="404"/>
      <c r="V21" s="404"/>
      <c r="W21" s="404"/>
      <c r="X21" s="383"/>
      <c r="Y21" s="418"/>
      <c r="Z21" s="350">
        <f t="shared" si="1"/>
        <v>135</v>
      </c>
      <c r="AA21" s="366">
        <f t="shared" si="2"/>
        <v>0</v>
      </c>
      <c r="AC21" s="387"/>
    </row>
    <row r="22" spans="1:29" s="44" customFormat="1">
      <c r="A22" s="45">
        <v>24286</v>
      </c>
      <c r="B22" s="5">
        <v>45881</v>
      </c>
      <c r="C22" t="s">
        <v>927</v>
      </c>
      <c r="D22">
        <v>100</v>
      </c>
      <c r="E22" s="404"/>
      <c r="F22" s="365">
        <f>D22</f>
        <v>100</v>
      </c>
      <c r="G22" s="365"/>
      <c r="H22" s="404"/>
      <c r="I22" s="404"/>
      <c r="J22" s="404"/>
      <c r="K22" s="404"/>
      <c r="L22" s="404"/>
      <c r="M22" s="404"/>
      <c r="N22" s="404"/>
      <c r="O22" s="404"/>
      <c r="P22" s="404"/>
      <c r="Q22" s="404"/>
      <c r="R22" s="404"/>
      <c r="S22" s="404"/>
      <c r="T22" s="404"/>
      <c r="U22" s="404"/>
      <c r="V22" s="404"/>
      <c r="W22" s="404"/>
      <c r="X22" s="383"/>
      <c r="Y22" s="418"/>
      <c r="Z22" s="350">
        <f t="shared" si="1"/>
        <v>100</v>
      </c>
      <c r="AA22" s="366">
        <f t="shared" si="2"/>
        <v>0</v>
      </c>
      <c r="AC22" s="387"/>
    </row>
    <row r="23" spans="1:29" s="44" customFormat="1">
      <c r="A23" s="45">
        <v>24285</v>
      </c>
      <c r="B23" s="5">
        <v>45876</v>
      </c>
      <c r="C23" t="s">
        <v>928</v>
      </c>
      <c r="D23">
        <v>300</v>
      </c>
      <c r="E23" s="404"/>
      <c r="F23" s="365"/>
      <c r="G23" s="365"/>
      <c r="H23" s="404">
        <f>D23</f>
        <v>300</v>
      </c>
      <c r="I23" s="404"/>
      <c r="J23" s="404"/>
      <c r="K23" s="404"/>
      <c r="L23" s="404"/>
      <c r="M23" s="404"/>
      <c r="N23" s="404"/>
      <c r="O23" s="404"/>
      <c r="P23" s="404"/>
      <c r="Q23" s="404"/>
      <c r="R23" s="404"/>
      <c r="S23" s="404"/>
      <c r="T23" s="404"/>
      <c r="U23" s="404"/>
      <c r="V23" s="404"/>
      <c r="W23" s="404"/>
      <c r="X23" s="383"/>
      <c r="Y23" s="418"/>
      <c r="Z23" s="350">
        <f t="shared" si="1"/>
        <v>300</v>
      </c>
      <c r="AA23" s="366">
        <f t="shared" si="2"/>
        <v>0</v>
      </c>
      <c r="AC23" s="387"/>
    </row>
    <row r="24" spans="1:29" s="44" customFormat="1">
      <c r="A24" s="45">
        <v>24284</v>
      </c>
      <c r="B24" s="5">
        <v>45876</v>
      </c>
      <c r="C24" t="s">
        <v>929</v>
      </c>
      <c r="D24">
        <v>198</v>
      </c>
      <c r="E24" s="404">
        <f>D24</f>
        <v>198</v>
      </c>
      <c r="F24" s="365"/>
      <c r="G24" s="365"/>
      <c r="H24" s="404"/>
      <c r="I24" s="404"/>
      <c r="J24" s="404"/>
      <c r="K24" s="404"/>
      <c r="L24" s="404"/>
      <c r="M24" s="404"/>
      <c r="N24" s="404"/>
      <c r="O24" s="404"/>
      <c r="P24" s="404"/>
      <c r="Q24" s="404"/>
      <c r="R24" s="404"/>
      <c r="S24" s="404"/>
      <c r="T24" s="404"/>
      <c r="U24" s="404"/>
      <c r="V24" s="404"/>
      <c r="W24" s="404"/>
      <c r="X24" s="383"/>
      <c r="Y24" s="418"/>
      <c r="Z24" s="350">
        <f t="shared" si="1"/>
        <v>198</v>
      </c>
      <c r="AA24" s="366">
        <f t="shared" si="2"/>
        <v>0</v>
      </c>
      <c r="AC24" s="387"/>
    </row>
    <row r="25" spans="1:29" s="44" customFormat="1">
      <c r="A25" s="45">
        <v>24283</v>
      </c>
      <c r="B25" s="5">
        <v>45870</v>
      </c>
      <c r="C25" t="s">
        <v>930</v>
      </c>
      <c r="D25">
        <v>352</v>
      </c>
      <c r="E25" s="404"/>
      <c r="F25" s="365">
        <f>D25</f>
        <v>352</v>
      </c>
      <c r="G25" s="365"/>
      <c r="H25" s="404"/>
      <c r="I25" s="404"/>
      <c r="J25" s="404"/>
      <c r="K25" s="404"/>
      <c r="L25" s="404"/>
      <c r="M25" s="404"/>
      <c r="N25" s="404"/>
      <c r="O25" s="404"/>
      <c r="P25" s="404"/>
      <c r="Q25" s="404"/>
      <c r="R25" s="404"/>
      <c r="S25" s="404"/>
      <c r="T25" s="404"/>
      <c r="U25" s="404"/>
      <c r="V25" s="404"/>
      <c r="W25" s="404"/>
      <c r="X25" s="383"/>
      <c r="Y25" s="418"/>
      <c r="Z25" s="350">
        <f t="shared" si="1"/>
        <v>352</v>
      </c>
      <c r="AA25" s="366">
        <f t="shared" si="2"/>
        <v>0</v>
      </c>
      <c r="AC25" s="387"/>
    </row>
    <row r="26" spans="1:29" s="44" customFormat="1">
      <c r="A26" s="45">
        <v>24282</v>
      </c>
      <c r="B26" s="5">
        <v>45870</v>
      </c>
      <c r="C26" t="s">
        <v>931</v>
      </c>
      <c r="D26">
        <v>11</v>
      </c>
      <c r="E26" s="404">
        <f>D26</f>
        <v>11</v>
      </c>
      <c r="F26" s="365"/>
      <c r="G26" s="365"/>
      <c r="H26" s="404"/>
      <c r="I26" s="404"/>
      <c r="J26" s="404"/>
      <c r="K26" s="404"/>
      <c r="L26" s="404"/>
      <c r="M26" s="404"/>
      <c r="N26" s="404"/>
      <c r="O26" s="404"/>
      <c r="P26" s="404"/>
      <c r="Q26" s="404"/>
      <c r="R26" s="404"/>
      <c r="S26" s="404"/>
      <c r="T26" s="404"/>
      <c r="U26" s="404"/>
      <c r="V26" s="404"/>
      <c r="W26" s="404"/>
      <c r="X26" s="383"/>
      <c r="Y26" s="418"/>
      <c r="Z26" s="350">
        <f t="shared" si="1"/>
        <v>11</v>
      </c>
      <c r="AA26" s="366">
        <f t="shared" si="2"/>
        <v>0</v>
      </c>
      <c r="AC26" s="387"/>
    </row>
    <row r="27" spans="1:29" s="44" customFormat="1">
      <c r="A27" s="45">
        <v>24281</v>
      </c>
      <c r="B27" s="5">
        <v>45870</v>
      </c>
      <c r="C27" t="s">
        <v>932</v>
      </c>
      <c r="D27">
        <v>165</v>
      </c>
      <c r="E27" s="404"/>
      <c r="F27" s="365">
        <f>D27</f>
        <v>165</v>
      </c>
      <c r="G27" s="365"/>
      <c r="H27" s="404"/>
      <c r="I27" s="404"/>
      <c r="J27" s="404"/>
      <c r="K27" s="404"/>
      <c r="L27" s="404"/>
      <c r="M27" s="404"/>
      <c r="N27" s="404"/>
      <c r="O27" s="404"/>
      <c r="P27" s="404"/>
      <c r="Q27" s="404"/>
      <c r="R27" s="404"/>
      <c r="S27" s="404"/>
      <c r="T27" s="404"/>
      <c r="U27" s="404"/>
      <c r="V27" s="404"/>
      <c r="W27" s="404"/>
      <c r="X27" s="383"/>
      <c r="Y27" s="418"/>
      <c r="Z27" s="350">
        <f t="shared" si="1"/>
        <v>165</v>
      </c>
      <c r="AA27" s="366">
        <f t="shared" si="2"/>
        <v>0</v>
      </c>
      <c r="AC27" s="387"/>
    </row>
    <row r="28" spans="1:29" s="44" customFormat="1">
      <c r="A28" s="45">
        <v>24280</v>
      </c>
      <c r="B28" s="5">
        <v>45863</v>
      </c>
      <c r="C28" t="s">
        <v>357</v>
      </c>
      <c r="D28">
        <v>3.68</v>
      </c>
      <c r="E28" s="404"/>
      <c r="F28" s="365"/>
      <c r="G28" s="365"/>
      <c r="H28" s="404"/>
      <c r="I28" s="404"/>
      <c r="J28" s="404"/>
      <c r="K28" s="404"/>
      <c r="L28" s="404"/>
      <c r="M28" s="404"/>
      <c r="N28" s="404"/>
      <c r="O28" s="404"/>
      <c r="P28" s="404"/>
      <c r="Q28" s="404"/>
      <c r="R28" s="404">
        <f>D28</f>
        <v>3.68</v>
      </c>
      <c r="S28" s="404"/>
      <c r="T28" s="404"/>
      <c r="U28" s="404"/>
      <c r="V28" s="404"/>
      <c r="W28" s="404"/>
      <c r="X28" s="383"/>
      <c r="Y28" s="418"/>
      <c r="Z28" s="350">
        <f t="shared" si="1"/>
        <v>3.68</v>
      </c>
      <c r="AA28" s="366">
        <f t="shared" si="2"/>
        <v>0</v>
      </c>
      <c r="AC28" s="387"/>
    </row>
    <row r="29" spans="1:29" s="44" customFormat="1">
      <c r="A29" s="45">
        <v>24279</v>
      </c>
      <c r="B29" s="5">
        <v>45860</v>
      </c>
      <c r="C29" t="s">
        <v>919</v>
      </c>
      <c r="D29">
        <v>70</v>
      </c>
      <c r="E29" s="404">
        <f t="shared" ref="E29:E30" si="4">D29</f>
        <v>70</v>
      </c>
      <c r="F29" s="365"/>
      <c r="G29" s="365"/>
      <c r="H29" s="404"/>
      <c r="I29" s="404"/>
      <c r="J29" s="404"/>
      <c r="K29" s="404"/>
      <c r="L29" s="404"/>
      <c r="M29" s="404"/>
      <c r="N29" s="404"/>
      <c r="O29" s="404"/>
      <c r="P29" s="404"/>
      <c r="Q29" s="404"/>
      <c r="R29" s="404"/>
      <c r="S29" s="404"/>
      <c r="T29" s="404"/>
      <c r="U29" s="404"/>
      <c r="V29" s="404"/>
      <c r="W29" s="404"/>
      <c r="X29" s="383"/>
      <c r="Y29" s="418"/>
      <c r="Z29" s="350">
        <f t="shared" si="1"/>
        <v>70</v>
      </c>
      <c r="AA29" s="366">
        <f t="shared" si="2"/>
        <v>0</v>
      </c>
      <c r="AC29" s="387"/>
    </row>
    <row r="30" spans="1:29" s="44" customFormat="1">
      <c r="A30" s="45">
        <v>24278</v>
      </c>
      <c r="B30" s="5">
        <v>45859</v>
      </c>
      <c r="C30" t="s">
        <v>919</v>
      </c>
      <c r="D30">
        <v>372</v>
      </c>
      <c r="E30" s="404">
        <f t="shared" si="4"/>
        <v>372</v>
      </c>
      <c r="F30" s="365"/>
      <c r="G30" s="365"/>
      <c r="H30" s="404"/>
      <c r="I30" s="404"/>
      <c r="J30" s="404"/>
      <c r="K30" s="404"/>
      <c r="L30" s="404"/>
      <c r="M30" s="404"/>
      <c r="N30" s="404"/>
      <c r="O30" s="404"/>
      <c r="P30" s="404"/>
      <c r="Q30" s="404"/>
      <c r="R30" s="404"/>
      <c r="S30" s="404"/>
      <c r="T30" s="404"/>
      <c r="U30" s="404"/>
      <c r="V30" s="404"/>
      <c r="W30" s="404"/>
      <c r="X30" s="383"/>
      <c r="Y30" s="418"/>
      <c r="Z30" s="350">
        <f t="shared" si="1"/>
        <v>372</v>
      </c>
      <c r="AA30" s="366">
        <f t="shared" si="2"/>
        <v>0</v>
      </c>
      <c r="AC30" s="387"/>
    </row>
    <row r="31" spans="1:29" s="44" customFormat="1">
      <c r="A31" s="45">
        <v>24277</v>
      </c>
      <c r="B31" s="5">
        <v>45859</v>
      </c>
      <c r="C31" t="s">
        <v>933</v>
      </c>
      <c r="D31">
        <v>150</v>
      </c>
      <c r="E31" s="404"/>
      <c r="F31" s="365"/>
      <c r="G31" s="365"/>
      <c r="H31" s="404"/>
      <c r="I31" s="404"/>
      <c r="J31" s="404"/>
      <c r="K31" s="404"/>
      <c r="L31" s="404"/>
      <c r="M31" s="404">
        <f>D31</f>
        <v>150</v>
      </c>
      <c r="N31" s="404"/>
      <c r="O31" s="404"/>
      <c r="P31" s="404"/>
      <c r="Q31" s="404"/>
      <c r="R31" s="404"/>
      <c r="S31" s="404"/>
      <c r="T31" s="404"/>
      <c r="U31" s="404"/>
      <c r="V31" s="404"/>
      <c r="W31" s="404"/>
      <c r="X31" s="383"/>
      <c r="Y31" s="418"/>
      <c r="Z31" s="350">
        <f t="shared" si="1"/>
        <v>150</v>
      </c>
      <c r="AA31" s="366">
        <f t="shared" si="2"/>
        <v>0</v>
      </c>
      <c r="AC31" s="387"/>
    </row>
    <row r="32" spans="1:29" s="44" customFormat="1">
      <c r="A32" s="45">
        <v>24276</v>
      </c>
      <c r="B32" s="5">
        <v>45859</v>
      </c>
      <c r="C32" t="s">
        <v>934</v>
      </c>
      <c r="D32">
        <v>133.77000000000001</v>
      </c>
      <c r="E32" s="404"/>
      <c r="F32" s="365"/>
      <c r="G32" s="365"/>
      <c r="H32" s="404"/>
      <c r="I32" s="404"/>
      <c r="J32" s="404"/>
      <c r="K32" s="404"/>
      <c r="L32" s="404"/>
      <c r="M32" s="404"/>
      <c r="N32" s="404"/>
      <c r="O32" s="404"/>
      <c r="P32" s="404"/>
      <c r="Q32" s="404"/>
      <c r="R32" s="404"/>
      <c r="S32" s="404"/>
      <c r="T32" s="404">
        <f>D32</f>
        <v>133.77000000000001</v>
      </c>
      <c r="U32" s="404"/>
      <c r="V32" s="404"/>
      <c r="W32" s="404"/>
      <c r="X32" s="383"/>
      <c r="Y32" s="418"/>
      <c r="Z32" s="350">
        <f t="shared" si="1"/>
        <v>133.77000000000001</v>
      </c>
      <c r="AA32" s="366">
        <f t="shared" si="2"/>
        <v>0</v>
      </c>
      <c r="AC32" s="387"/>
    </row>
    <row r="33" spans="1:30" s="44" customFormat="1">
      <c r="A33" s="45">
        <v>24275</v>
      </c>
      <c r="B33" s="5">
        <v>45859</v>
      </c>
      <c r="C33" t="s">
        <v>935</v>
      </c>
      <c r="D33">
        <v>763.22</v>
      </c>
      <c r="E33" s="404"/>
      <c r="F33" s="365"/>
      <c r="G33" s="365"/>
      <c r="H33" s="404"/>
      <c r="I33" s="404"/>
      <c r="J33" s="404"/>
      <c r="K33" s="404"/>
      <c r="L33" s="404"/>
      <c r="M33" s="404"/>
      <c r="N33" s="404">
        <f>D33</f>
        <v>763.22</v>
      </c>
      <c r="O33" s="404"/>
      <c r="P33" s="404"/>
      <c r="Q33" s="404"/>
      <c r="R33" s="404"/>
      <c r="S33" s="404"/>
      <c r="T33" s="404"/>
      <c r="U33" s="404"/>
      <c r="V33" s="404"/>
      <c r="W33" s="404"/>
      <c r="X33" s="383"/>
      <c r="Y33" s="418"/>
      <c r="Z33" s="350">
        <f t="shared" si="1"/>
        <v>763.22</v>
      </c>
      <c r="AA33" s="366">
        <f t="shared" si="2"/>
        <v>0</v>
      </c>
      <c r="AC33" s="387"/>
    </row>
    <row r="34" spans="1:30" s="44" customFormat="1">
      <c r="A34" s="45">
        <v>24274</v>
      </c>
      <c r="B34" s="5">
        <v>45854</v>
      </c>
      <c r="C34" t="s">
        <v>936</v>
      </c>
      <c r="D34">
        <v>75</v>
      </c>
      <c r="E34" s="404"/>
      <c r="F34" s="365">
        <f t="shared" ref="F34:F35" si="5">D34</f>
        <v>75</v>
      </c>
      <c r="G34" s="365"/>
      <c r="H34" s="404"/>
      <c r="I34" s="404"/>
      <c r="J34" s="404"/>
      <c r="K34" s="404"/>
      <c r="L34" s="404"/>
      <c r="M34" s="404"/>
      <c r="N34" s="404"/>
      <c r="O34" s="404"/>
      <c r="P34" s="404"/>
      <c r="Q34" s="404"/>
      <c r="R34" s="404"/>
      <c r="S34" s="404"/>
      <c r="T34" s="404"/>
      <c r="U34" s="404"/>
      <c r="V34" s="404"/>
      <c r="W34" s="404"/>
      <c r="X34" s="383"/>
      <c r="Y34" s="418"/>
      <c r="Z34" s="350">
        <f t="shared" si="1"/>
        <v>75</v>
      </c>
      <c r="AA34" s="366">
        <f t="shared" si="2"/>
        <v>0</v>
      </c>
      <c r="AC34" s="387"/>
    </row>
    <row r="35" spans="1:30" s="44" customFormat="1">
      <c r="A35" s="45">
        <v>24273</v>
      </c>
      <c r="B35" s="5">
        <v>45854</v>
      </c>
      <c r="C35" t="s">
        <v>937</v>
      </c>
      <c r="D35">
        <v>31.24</v>
      </c>
      <c r="E35" s="404"/>
      <c r="F35" s="365">
        <f t="shared" si="5"/>
        <v>31.24</v>
      </c>
      <c r="G35" s="365"/>
      <c r="H35" s="404"/>
      <c r="I35" s="404"/>
      <c r="J35" s="404"/>
      <c r="K35" s="404"/>
      <c r="L35" s="404"/>
      <c r="M35" s="404"/>
      <c r="N35" s="404"/>
      <c r="O35" s="404"/>
      <c r="P35" s="404"/>
      <c r="Q35" s="404"/>
      <c r="R35" s="404"/>
      <c r="S35" s="404"/>
      <c r="T35" s="404"/>
      <c r="U35" s="404"/>
      <c r="V35" s="404"/>
      <c r="W35" s="404"/>
      <c r="X35" s="383"/>
      <c r="Y35" s="418"/>
      <c r="Z35" s="350">
        <f t="shared" si="1"/>
        <v>31.24</v>
      </c>
      <c r="AA35" s="366">
        <f t="shared" si="2"/>
        <v>0</v>
      </c>
      <c r="AC35" s="387"/>
    </row>
    <row r="36" spans="1:30" s="44" customFormat="1">
      <c r="A36" s="45">
        <v>24272</v>
      </c>
      <c r="B36" s="5">
        <v>45854</v>
      </c>
      <c r="C36" t="s">
        <v>938</v>
      </c>
      <c r="D36">
        <v>230</v>
      </c>
      <c r="E36" s="404"/>
      <c r="F36" s="365"/>
      <c r="G36" s="365">
        <f>D36</f>
        <v>230</v>
      </c>
      <c r="H36" s="404"/>
      <c r="I36" s="404"/>
      <c r="J36" s="404"/>
      <c r="K36" s="404"/>
      <c r="L36" s="404"/>
      <c r="M36" s="404"/>
      <c r="N36" s="404"/>
      <c r="O36" s="404"/>
      <c r="P36" s="404"/>
      <c r="Q36" s="404"/>
      <c r="R36" s="404"/>
      <c r="S36" s="404"/>
      <c r="T36" s="404"/>
      <c r="U36" s="404"/>
      <c r="V36" s="404"/>
      <c r="W36" s="404"/>
      <c r="X36" s="383"/>
      <c r="Y36" s="418"/>
      <c r="Z36" s="350">
        <f t="shared" si="1"/>
        <v>230</v>
      </c>
      <c r="AA36" s="366">
        <f t="shared" si="2"/>
        <v>0</v>
      </c>
      <c r="AC36" s="387"/>
    </row>
    <row r="37" spans="1:30" s="44" customFormat="1">
      <c r="A37" s="45">
        <v>24271</v>
      </c>
      <c r="B37" s="5">
        <v>45853</v>
      </c>
      <c r="C37" t="s">
        <v>366</v>
      </c>
      <c r="D37">
        <v>1664</v>
      </c>
      <c r="E37" s="404"/>
      <c r="F37" s="365"/>
      <c r="G37" s="365"/>
      <c r="H37" s="404">
        <f t="shared" ref="H37:H38" si="6">D37</f>
        <v>1664</v>
      </c>
      <c r="I37" s="404"/>
      <c r="J37" s="404"/>
      <c r="K37" s="404"/>
      <c r="L37" s="404"/>
      <c r="M37" s="404"/>
      <c r="N37" s="404"/>
      <c r="O37" s="404"/>
      <c r="P37" s="404"/>
      <c r="Q37" s="404"/>
      <c r="R37" s="404"/>
      <c r="S37" s="404"/>
      <c r="T37" s="404"/>
      <c r="U37" s="404"/>
      <c r="V37" s="404"/>
      <c r="W37" s="404"/>
      <c r="X37" s="383"/>
      <c r="Y37" s="418"/>
      <c r="Z37" s="350">
        <f t="shared" si="1"/>
        <v>1664</v>
      </c>
      <c r="AA37" s="366">
        <f t="shared" si="2"/>
        <v>0</v>
      </c>
      <c r="AC37" s="387"/>
    </row>
    <row r="38" spans="1:30" s="44" customFormat="1">
      <c r="A38" s="45">
        <v>24270</v>
      </c>
      <c r="B38" s="364">
        <v>45853</v>
      </c>
      <c r="C38" s="45" t="s">
        <v>939</v>
      </c>
      <c r="D38" s="45">
        <v>68</v>
      </c>
      <c r="E38" s="404"/>
      <c r="F38" s="365"/>
      <c r="G38" s="365"/>
      <c r="H38" s="404">
        <f t="shared" si="6"/>
        <v>68</v>
      </c>
      <c r="I38" s="404"/>
      <c r="J38" s="404"/>
      <c r="K38" s="404"/>
      <c r="L38" s="404"/>
      <c r="M38" s="404"/>
      <c r="N38" s="404"/>
      <c r="O38" s="404"/>
      <c r="P38" s="404"/>
      <c r="Q38" s="404"/>
      <c r="R38" s="404"/>
      <c r="S38" s="404"/>
      <c r="T38" s="404"/>
      <c r="U38" s="404"/>
      <c r="V38" s="404"/>
      <c r="W38" s="404"/>
      <c r="X38" s="383"/>
      <c r="Y38" s="418"/>
      <c r="Z38" s="350">
        <f t="shared" si="1"/>
        <v>68</v>
      </c>
      <c r="AA38" s="366">
        <f t="shared" si="2"/>
        <v>0</v>
      </c>
      <c r="AC38" s="387"/>
    </row>
    <row r="39" spans="1:30" s="44" customFormat="1">
      <c r="A39" s="45">
        <v>24269</v>
      </c>
      <c r="B39" s="5">
        <v>45852</v>
      </c>
      <c r="C39" t="s">
        <v>940</v>
      </c>
      <c r="D39">
        <v>230</v>
      </c>
      <c r="E39" s="404"/>
      <c r="F39" s="365"/>
      <c r="G39" s="365">
        <f>D39</f>
        <v>230</v>
      </c>
      <c r="H39" s="404"/>
      <c r="I39" s="404"/>
      <c r="J39" s="404"/>
      <c r="K39" s="404"/>
      <c r="L39" s="404"/>
      <c r="M39" s="404"/>
      <c r="N39" s="404"/>
      <c r="O39" s="404"/>
      <c r="P39" s="404"/>
      <c r="Q39" s="404"/>
      <c r="R39" s="404"/>
      <c r="S39" s="404"/>
      <c r="T39" s="404"/>
      <c r="U39" s="404"/>
      <c r="V39" s="404"/>
      <c r="W39" s="404"/>
      <c r="X39" s="383"/>
      <c r="Y39" s="418"/>
      <c r="Z39" s="350">
        <f t="shared" si="1"/>
        <v>230</v>
      </c>
      <c r="AA39" s="366">
        <f t="shared" si="2"/>
        <v>0</v>
      </c>
      <c r="AC39" s="387"/>
    </row>
    <row r="40" spans="1:30" s="44" customFormat="1">
      <c r="A40" s="45">
        <v>24268</v>
      </c>
      <c r="B40" s="5">
        <v>45849</v>
      </c>
      <c r="C40" t="s">
        <v>941</v>
      </c>
      <c r="D40">
        <v>25.2</v>
      </c>
      <c r="E40" s="404"/>
      <c r="F40" s="365"/>
      <c r="G40" s="365"/>
      <c r="H40" s="404"/>
      <c r="I40" s="404"/>
      <c r="J40" s="404"/>
      <c r="K40" s="404"/>
      <c r="L40" s="404"/>
      <c r="M40" s="404"/>
      <c r="N40" s="404"/>
      <c r="O40" s="404"/>
      <c r="P40" s="404"/>
      <c r="Q40" s="404"/>
      <c r="R40" s="404">
        <f>D40</f>
        <v>25.2</v>
      </c>
      <c r="S40" s="404"/>
      <c r="T40" s="404"/>
      <c r="U40" s="404"/>
      <c r="V40" s="404"/>
      <c r="W40" s="404"/>
      <c r="X40" s="383"/>
      <c r="Y40" s="418"/>
      <c r="Z40" s="350">
        <f t="shared" si="1"/>
        <v>25.2</v>
      </c>
      <c r="AA40" s="366">
        <f t="shared" si="2"/>
        <v>0</v>
      </c>
      <c r="AC40" s="387"/>
    </row>
    <row r="41" spans="1:30" s="44" customFormat="1">
      <c r="A41" s="45">
        <v>24267</v>
      </c>
      <c r="B41" s="5">
        <v>45847</v>
      </c>
      <c r="C41" t="s">
        <v>942</v>
      </c>
      <c r="D41">
        <v>62.48</v>
      </c>
      <c r="E41" s="404"/>
      <c r="F41" s="365">
        <f>D41</f>
        <v>62.48</v>
      </c>
      <c r="G41" s="365"/>
      <c r="H41" s="404"/>
      <c r="I41" s="404"/>
      <c r="J41" s="404"/>
      <c r="K41" s="404"/>
      <c r="L41" s="404"/>
      <c r="M41" s="404"/>
      <c r="N41" s="404"/>
      <c r="O41" s="404"/>
      <c r="P41" s="404"/>
      <c r="Q41" s="404"/>
      <c r="R41" s="404"/>
      <c r="S41" s="404"/>
      <c r="T41" s="404"/>
      <c r="U41" s="404"/>
      <c r="V41" s="404"/>
      <c r="W41" s="404"/>
      <c r="X41" s="383"/>
      <c r="Y41" s="418"/>
      <c r="Z41" s="350">
        <f t="shared" si="1"/>
        <v>62.48</v>
      </c>
      <c r="AA41" s="366">
        <f t="shared" si="2"/>
        <v>0</v>
      </c>
      <c r="AC41" s="387"/>
    </row>
    <row r="42" spans="1:30" s="44" customFormat="1">
      <c r="A42" s="45">
        <v>24266</v>
      </c>
      <c r="B42" s="5">
        <v>45845</v>
      </c>
      <c r="C42" t="s">
        <v>943</v>
      </c>
      <c r="D42">
        <v>28.49</v>
      </c>
      <c r="E42" s="404"/>
      <c r="F42" s="365"/>
      <c r="G42" s="365"/>
      <c r="H42" s="404"/>
      <c r="I42" s="404"/>
      <c r="J42" s="404"/>
      <c r="K42" s="404"/>
      <c r="L42" s="404"/>
      <c r="M42" s="404"/>
      <c r="N42" s="404"/>
      <c r="O42" s="404"/>
      <c r="P42" s="404"/>
      <c r="Q42" s="404"/>
      <c r="R42" s="404">
        <f>D42</f>
        <v>28.49</v>
      </c>
      <c r="S42" s="404"/>
      <c r="T42" s="404"/>
      <c r="U42" s="404"/>
      <c r="V42" s="404"/>
      <c r="W42" s="404"/>
      <c r="X42" s="383"/>
      <c r="Y42" s="418"/>
      <c r="Z42" s="350">
        <f t="shared" si="1"/>
        <v>28.49</v>
      </c>
      <c r="AA42" s="366">
        <f t="shared" si="2"/>
        <v>0</v>
      </c>
      <c r="AC42" s="387"/>
    </row>
    <row r="43" spans="1:30" s="44" customFormat="1">
      <c r="A43" s="45">
        <v>24265</v>
      </c>
      <c r="B43" s="5">
        <v>45841</v>
      </c>
      <c r="C43" t="s">
        <v>944</v>
      </c>
      <c r="D43">
        <v>30</v>
      </c>
      <c r="E43" s="404"/>
      <c r="F43" s="365"/>
      <c r="G43" s="365"/>
      <c r="H43" s="404"/>
      <c r="I43" s="404">
        <f>D43</f>
        <v>30</v>
      </c>
      <c r="J43" s="404"/>
      <c r="K43" s="404"/>
      <c r="L43" s="404"/>
      <c r="M43" s="404"/>
      <c r="N43" s="404"/>
      <c r="O43" s="404"/>
      <c r="P43" s="404"/>
      <c r="Q43" s="404"/>
      <c r="R43" s="404"/>
      <c r="S43" s="404"/>
      <c r="T43" s="404"/>
      <c r="U43" s="404"/>
      <c r="V43" s="404"/>
      <c r="W43" s="404"/>
      <c r="X43" s="383"/>
      <c r="Y43" s="418"/>
      <c r="Z43" s="350">
        <f t="shared" si="1"/>
        <v>30</v>
      </c>
      <c r="AA43" s="366">
        <f t="shared" si="2"/>
        <v>0</v>
      </c>
      <c r="AC43" s="387"/>
    </row>
    <row r="44" spans="1:30" s="44" customFormat="1">
      <c r="A44" s="45">
        <v>24264</v>
      </c>
      <c r="B44" s="5">
        <v>45841</v>
      </c>
      <c r="C44" t="s">
        <v>945</v>
      </c>
      <c r="D44">
        <v>20</v>
      </c>
      <c r="E44" s="404"/>
      <c r="F44" s="365"/>
      <c r="G44" s="365"/>
      <c r="H44" s="404"/>
      <c r="I44" s="404"/>
      <c r="J44" s="404"/>
      <c r="K44" s="404"/>
      <c r="L44" s="404"/>
      <c r="M44" s="404"/>
      <c r="N44" s="404"/>
      <c r="O44" s="404"/>
      <c r="P44" s="404"/>
      <c r="Q44" s="404"/>
      <c r="R44" s="404"/>
      <c r="S44" s="404"/>
      <c r="T44" s="404"/>
      <c r="U44" s="404"/>
      <c r="V44" s="404"/>
      <c r="W44" s="404"/>
      <c r="X44" s="383">
        <f>D44</f>
        <v>20</v>
      </c>
      <c r="Y44" s="418"/>
      <c r="Z44" s="350">
        <f t="shared" si="1"/>
        <v>20</v>
      </c>
      <c r="AA44" s="366">
        <f t="shared" si="2"/>
        <v>0</v>
      </c>
      <c r="AC44" s="387"/>
    </row>
    <row r="45" spans="1:30" s="44" customFormat="1">
      <c r="A45" s="45">
        <v>24263</v>
      </c>
      <c r="B45" s="520">
        <v>45841</v>
      </c>
      <c r="C45" s="518" t="s">
        <v>71</v>
      </c>
      <c r="D45" s="518">
        <v>2000</v>
      </c>
      <c r="E45" s="404"/>
      <c r="F45" s="365"/>
      <c r="G45" s="365"/>
      <c r="H45" s="404"/>
      <c r="I45" s="404"/>
      <c r="J45" s="404"/>
      <c r="K45" s="404"/>
      <c r="L45" s="404"/>
      <c r="M45" s="404"/>
      <c r="N45" s="404"/>
      <c r="O45" s="404"/>
      <c r="P45" s="404"/>
      <c r="Q45" s="404"/>
      <c r="R45" s="404"/>
      <c r="S45" s="404"/>
      <c r="T45" s="404"/>
      <c r="U45" s="404"/>
      <c r="V45" s="404"/>
      <c r="W45" s="404"/>
      <c r="X45" s="383"/>
      <c r="Y45" s="418"/>
      <c r="Z45" s="521">
        <f t="shared" si="1"/>
        <v>0</v>
      </c>
      <c r="AA45" s="366"/>
      <c r="AC45" s="387"/>
      <c r="AD45" s="44">
        <f>D45</f>
        <v>2000</v>
      </c>
    </row>
    <row r="46" spans="1:30" s="44" customFormat="1">
      <c r="A46" s="45">
        <v>24262</v>
      </c>
      <c r="B46" s="5">
        <v>45834</v>
      </c>
      <c r="C46" t="s">
        <v>946</v>
      </c>
      <c r="D46">
        <v>14</v>
      </c>
      <c r="E46" s="404">
        <f t="shared" ref="E46:E47" si="7">D46</f>
        <v>14</v>
      </c>
      <c r="F46" s="365"/>
      <c r="G46" s="365"/>
      <c r="H46" s="404"/>
      <c r="I46" s="404"/>
      <c r="J46" s="404"/>
      <c r="K46" s="404"/>
      <c r="L46" s="404"/>
      <c r="M46" s="404"/>
      <c r="N46" s="404"/>
      <c r="O46" s="404"/>
      <c r="P46" s="404"/>
      <c r="Q46" s="404"/>
      <c r="R46" s="404"/>
      <c r="S46" s="404"/>
      <c r="T46" s="404"/>
      <c r="U46" s="404"/>
      <c r="V46" s="404"/>
      <c r="W46" s="404"/>
      <c r="X46" s="383"/>
      <c r="Y46" s="418"/>
      <c r="Z46" s="350">
        <f t="shared" si="1"/>
        <v>14</v>
      </c>
      <c r="AA46" s="366">
        <f t="shared" si="2"/>
        <v>0</v>
      </c>
      <c r="AC46" s="387"/>
    </row>
    <row r="47" spans="1:30" s="44" customFormat="1">
      <c r="A47" s="45">
        <v>24261</v>
      </c>
      <c r="B47" s="5">
        <v>45834</v>
      </c>
      <c r="C47" t="s">
        <v>947</v>
      </c>
      <c r="D47">
        <v>14</v>
      </c>
      <c r="E47" s="404">
        <f t="shared" si="7"/>
        <v>14</v>
      </c>
      <c r="F47" s="365"/>
      <c r="G47" s="365"/>
      <c r="H47" s="404"/>
      <c r="I47" s="404"/>
      <c r="J47" s="404"/>
      <c r="K47" s="404"/>
      <c r="L47" s="404"/>
      <c r="M47" s="404"/>
      <c r="N47" s="404"/>
      <c r="O47" s="404"/>
      <c r="P47" s="404"/>
      <c r="Q47" s="404"/>
      <c r="R47" s="404"/>
      <c r="S47" s="404"/>
      <c r="T47" s="404"/>
      <c r="U47" s="404"/>
      <c r="V47" s="404"/>
      <c r="W47" s="404"/>
      <c r="X47" s="383"/>
      <c r="Y47" s="418"/>
      <c r="Z47" s="350">
        <f t="shared" si="1"/>
        <v>14</v>
      </c>
      <c r="AA47" s="366">
        <f t="shared" si="2"/>
        <v>0</v>
      </c>
      <c r="AC47" s="387"/>
      <c r="AD47" s="387"/>
    </row>
    <row r="48" spans="1:30" s="44" customFormat="1">
      <c r="A48" s="45">
        <v>24260</v>
      </c>
      <c r="B48" s="520">
        <v>45833</v>
      </c>
      <c r="C48" s="518" t="s">
        <v>71</v>
      </c>
      <c r="D48" s="518">
        <v>6000</v>
      </c>
      <c r="E48" s="404"/>
      <c r="F48" s="365"/>
      <c r="G48" s="365"/>
      <c r="H48" s="404"/>
      <c r="I48" s="404"/>
      <c r="J48" s="404"/>
      <c r="K48" s="404"/>
      <c r="L48" s="404"/>
      <c r="M48" s="404"/>
      <c r="N48" s="404"/>
      <c r="O48" s="404"/>
      <c r="P48" s="404"/>
      <c r="Q48" s="404"/>
      <c r="R48" s="404"/>
      <c r="S48" s="404"/>
      <c r="T48" s="404"/>
      <c r="U48" s="404"/>
      <c r="V48" s="404"/>
      <c r="W48" s="404"/>
      <c r="X48" s="383"/>
      <c r="Y48" s="418"/>
      <c r="Z48" s="521">
        <f t="shared" si="1"/>
        <v>0</v>
      </c>
      <c r="AA48" s="366"/>
      <c r="AC48" s="387"/>
      <c r="AD48" s="44">
        <f>D48</f>
        <v>6000</v>
      </c>
    </row>
    <row r="49" spans="1:29" s="44" customFormat="1">
      <c r="A49" s="45">
        <v>24259</v>
      </c>
      <c r="B49" s="5">
        <v>45831</v>
      </c>
      <c r="C49" t="s">
        <v>948</v>
      </c>
      <c r="D49">
        <v>288</v>
      </c>
      <c r="E49" s="404"/>
      <c r="F49" s="365">
        <f>D49</f>
        <v>288</v>
      </c>
      <c r="G49" s="365"/>
      <c r="H49" s="404"/>
      <c r="I49" s="404"/>
      <c r="J49" s="404"/>
      <c r="K49" s="404"/>
      <c r="L49" s="404"/>
      <c r="M49" s="404"/>
      <c r="N49" s="404"/>
      <c r="O49" s="404"/>
      <c r="P49" s="404"/>
      <c r="Q49" s="404"/>
      <c r="R49" s="404"/>
      <c r="S49" s="404"/>
      <c r="T49" s="404"/>
      <c r="U49" s="404"/>
      <c r="V49" s="404"/>
      <c r="W49" s="404"/>
      <c r="X49" s="383"/>
      <c r="Y49" s="418"/>
      <c r="Z49" s="350">
        <f t="shared" si="1"/>
        <v>288</v>
      </c>
      <c r="AA49" s="366">
        <f t="shared" si="2"/>
        <v>0</v>
      </c>
      <c r="AC49" s="387"/>
    </row>
    <row r="50" spans="1:29" s="44" customFormat="1">
      <c r="A50" s="45">
        <v>24258</v>
      </c>
      <c r="B50" s="5">
        <v>45831</v>
      </c>
      <c r="C50" t="s">
        <v>949</v>
      </c>
      <c r="D50">
        <v>60</v>
      </c>
      <c r="E50" s="404"/>
      <c r="F50" s="365"/>
      <c r="G50" s="365"/>
      <c r="H50" s="404"/>
      <c r="I50" s="404"/>
      <c r="J50" s="404"/>
      <c r="K50" s="404"/>
      <c r="L50" s="404"/>
      <c r="M50" s="404"/>
      <c r="N50" s="404"/>
      <c r="O50" s="404"/>
      <c r="P50" s="404"/>
      <c r="Q50" s="404"/>
      <c r="R50" s="404"/>
      <c r="S50" s="404"/>
      <c r="T50" s="404"/>
      <c r="U50" s="404"/>
      <c r="V50" s="404"/>
      <c r="W50" s="404">
        <f>D50</f>
        <v>60</v>
      </c>
      <c r="X50" s="383"/>
      <c r="Y50" s="418"/>
      <c r="Z50" s="350">
        <f t="shared" si="1"/>
        <v>60</v>
      </c>
      <c r="AA50" s="366">
        <f t="shared" si="2"/>
        <v>0</v>
      </c>
      <c r="AC50" s="387"/>
    </row>
    <row r="51" spans="1:29" s="44" customFormat="1">
      <c r="A51" s="45">
        <v>24257</v>
      </c>
      <c r="B51" s="5">
        <v>45824</v>
      </c>
      <c r="C51" t="s">
        <v>366</v>
      </c>
      <c r="D51">
        <v>1664</v>
      </c>
      <c r="E51" s="404"/>
      <c r="F51" s="365"/>
      <c r="G51" s="365"/>
      <c r="H51" s="404">
        <f t="shared" ref="H51:H52" si="8">D51</f>
        <v>1664</v>
      </c>
      <c r="I51" s="404"/>
      <c r="J51" s="404"/>
      <c r="K51" s="404"/>
      <c r="L51" s="404"/>
      <c r="M51" s="404"/>
      <c r="N51" s="404"/>
      <c r="O51" s="404"/>
      <c r="P51" s="404"/>
      <c r="Q51" s="404"/>
      <c r="R51" s="404"/>
      <c r="S51" s="404"/>
      <c r="T51" s="404"/>
      <c r="U51" s="404"/>
      <c r="V51" s="404"/>
      <c r="W51" s="404"/>
      <c r="X51" s="383"/>
      <c r="Y51" s="418"/>
      <c r="Z51" s="350">
        <f t="shared" si="1"/>
        <v>1664</v>
      </c>
      <c r="AA51" s="366">
        <f t="shared" si="2"/>
        <v>0</v>
      </c>
      <c r="AC51" s="387"/>
    </row>
    <row r="52" spans="1:29" s="44" customFormat="1">
      <c r="A52" s="45">
        <v>24256</v>
      </c>
      <c r="B52" s="5">
        <v>45824</v>
      </c>
      <c r="C52" t="s">
        <v>939</v>
      </c>
      <c r="D52">
        <v>68</v>
      </c>
      <c r="E52" s="404"/>
      <c r="F52" s="365"/>
      <c r="G52" s="365"/>
      <c r="H52" s="404">
        <f t="shared" si="8"/>
        <v>68</v>
      </c>
      <c r="I52" s="404"/>
      <c r="J52" s="404"/>
      <c r="K52" s="404"/>
      <c r="L52" s="404"/>
      <c r="M52" s="404"/>
      <c r="N52" s="404"/>
      <c r="O52" s="404"/>
      <c r="P52" s="404"/>
      <c r="Q52" s="404"/>
      <c r="R52" s="404"/>
      <c r="S52" s="404"/>
      <c r="T52" s="404"/>
      <c r="U52" s="404"/>
      <c r="V52" s="404"/>
      <c r="W52" s="404"/>
      <c r="X52" s="383"/>
      <c r="Y52" s="418"/>
      <c r="Z52" s="350">
        <f t="shared" si="1"/>
        <v>68</v>
      </c>
      <c r="AA52" s="366">
        <f t="shared" si="2"/>
        <v>0</v>
      </c>
      <c r="AC52" s="387"/>
    </row>
    <row r="53" spans="1:29" s="44" customFormat="1">
      <c r="A53" s="45">
        <v>24255</v>
      </c>
      <c r="B53" s="5">
        <v>45821</v>
      </c>
      <c r="C53" t="s">
        <v>357</v>
      </c>
      <c r="D53">
        <v>1.55</v>
      </c>
      <c r="E53" s="404"/>
      <c r="F53" s="365"/>
      <c r="G53" s="365"/>
      <c r="H53" s="404"/>
      <c r="I53" s="404"/>
      <c r="J53" s="404"/>
      <c r="K53" s="404"/>
      <c r="L53" s="404"/>
      <c r="M53" s="404"/>
      <c r="N53" s="404"/>
      <c r="O53" s="404"/>
      <c r="P53" s="404"/>
      <c r="Q53" s="404"/>
      <c r="R53" s="404">
        <f>D53</f>
        <v>1.55</v>
      </c>
      <c r="S53" s="404"/>
      <c r="T53" s="404"/>
      <c r="U53" s="404"/>
      <c r="V53" s="404"/>
      <c r="W53" s="404"/>
      <c r="X53" s="383"/>
      <c r="Y53" s="418"/>
      <c r="Z53" s="350">
        <f t="shared" si="1"/>
        <v>1.55</v>
      </c>
      <c r="AA53" s="366">
        <f t="shared" si="2"/>
        <v>0</v>
      </c>
      <c r="AC53" s="387"/>
    </row>
    <row r="54" spans="1:29" s="44" customFormat="1">
      <c r="A54" s="45">
        <v>24254</v>
      </c>
      <c r="B54" s="5">
        <v>45818</v>
      </c>
      <c r="C54" t="s">
        <v>950</v>
      </c>
      <c r="D54">
        <v>100</v>
      </c>
      <c r="E54" s="404">
        <f t="shared" ref="E54:E56" si="9">D54</f>
        <v>100</v>
      </c>
      <c r="F54" s="365"/>
      <c r="G54" s="365"/>
      <c r="H54" s="404"/>
      <c r="I54" s="404"/>
      <c r="J54" s="404"/>
      <c r="K54" s="404"/>
      <c r="L54" s="404"/>
      <c r="M54" s="404"/>
      <c r="N54" s="404"/>
      <c r="O54" s="404"/>
      <c r="P54" s="404"/>
      <c r="Q54" s="404"/>
      <c r="R54" s="404"/>
      <c r="S54" s="404"/>
      <c r="T54" s="404"/>
      <c r="U54" s="404"/>
      <c r="V54" s="404"/>
      <c r="W54" s="404"/>
      <c r="X54" s="383"/>
      <c r="Y54" s="418"/>
      <c r="Z54" s="350">
        <f t="shared" si="1"/>
        <v>100</v>
      </c>
      <c r="AA54" s="366">
        <f t="shared" si="2"/>
        <v>0</v>
      </c>
      <c r="AC54" s="387"/>
    </row>
    <row r="55" spans="1:29" s="44" customFormat="1">
      <c r="A55" s="45">
        <v>24253</v>
      </c>
      <c r="B55" s="5">
        <v>45818</v>
      </c>
      <c r="C55" t="s">
        <v>950</v>
      </c>
      <c r="D55">
        <v>40</v>
      </c>
      <c r="E55" s="404">
        <f t="shared" si="9"/>
        <v>40</v>
      </c>
      <c r="F55" s="365"/>
      <c r="G55" s="365"/>
      <c r="H55" s="404"/>
      <c r="I55" s="404"/>
      <c r="J55" s="404"/>
      <c r="K55" s="404"/>
      <c r="L55" s="404"/>
      <c r="M55" s="404"/>
      <c r="N55" s="404"/>
      <c r="O55" s="404"/>
      <c r="P55" s="404"/>
      <c r="Q55" s="404"/>
      <c r="R55" s="404"/>
      <c r="S55" s="404"/>
      <c r="T55" s="404"/>
      <c r="U55" s="404"/>
      <c r="V55" s="404"/>
      <c r="W55" s="404"/>
      <c r="X55" s="383"/>
      <c r="Y55" s="418"/>
      <c r="Z55" s="350">
        <f t="shared" si="1"/>
        <v>40</v>
      </c>
      <c r="AA55" s="366">
        <f t="shared" si="2"/>
        <v>0</v>
      </c>
      <c r="AC55" s="387"/>
    </row>
    <row r="56" spans="1:29" s="44" customFormat="1">
      <c r="A56" s="45">
        <v>24252</v>
      </c>
      <c r="B56" s="5">
        <v>45818</v>
      </c>
      <c r="C56" t="s">
        <v>950</v>
      </c>
      <c r="D56">
        <v>20</v>
      </c>
      <c r="E56" s="404">
        <f t="shared" si="9"/>
        <v>20</v>
      </c>
      <c r="F56" s="365"/>
      <c r="G56" s="365"/>
      <c r="H56" s="404"/>
      <c r="I56" s="404"/>
      <c r="J56" s="404"/>
      <c r="K56" s="404"/>
      <c r="L56" s="404"/>
      <c r="M56" s="404"/>
      <c r="N56" s="404"/>
      <c r="O56" s="404"/>
      <c r="P56" s="404"/>
      <c r="Q56" s="404"/>
      <c r="R56" s="404"/>
      <c r="S56" s="404"/>
      <c r="T56" s="404"/>
      <c r="U56" s="404"/>
      <c r="V56" s="404"/>
      <c r="W56" s="404"/>
      <c r="X56" s="383"/>
      <c r="Y56" s="418"/>
      <c r="Z56" s="350">
        <f t="shared" si="1"/>
        <v>20</v>
      </c>
      <c r="AA56" s="366">
        <f t="shared" si="2"/>
        <v>0</v>
      </c>
      <c r="AC56" s="387"/>
    </row>
    <row r="57" spans="1:29" s="44" customFormat="1">
      <c r="A57" s="45">
        <v>24251</v>
      </c>
      <c r="B57" s="5">
        <v>45818</v>
      </c>
      <c r="C57" t="s">
        <v>951</v>
      </c>
      <c r="D57">
        <v>10.5</v>
      </c>
      <c r="E57" s="404"/>
      <c r="F57" s="365"/>
      <c r="G57" s="365"/>
      <c r="H57" s="404"/>
      <c r="I57" s="404"/>
      <c r="J57" s="404"/>
      <c r="K57" s="404"/>
      <c r="L57" s="404"/>
      <c r="M57" s="404"/>
      <c r="N57" s="404"/>
      <c r="O57" s="404">
        <f>D57</f>
        <v>10.5</v>
      </c>
      <c r="P57" s="404"/>
      <c r="Q57" s="404"/>
      <c r="R57" s="404"/>
      <c r="S57" s="404"/>
      <c r="T57" s="404"/>
      <c r="U57" s="404"/>
      <c r="V57" s="404"/>
      <c r="W57" s="404"/>
      <c r="X57" s="383"/>
      <c r="Y57" s="418"/>
      <c r="Z57" s="350">
        <f t="shared" si="1"/>
        <v>10.5</v>
      </c>
      <c r="AA57" s="366">
        <f t="shared" si="2"/>
        <v>0</v>
      </c>
      <c r="AC57" s="387"/>
    </row>
    <row r="58" spans="1:29" s="44" customFormat="1">
      <c r="A58" s="45">
        <v>24250</v>
      </c>
      <c r="B58" s="5">
        <v>45817</v>
      </c>
      <c r="C58" t="s">
        <v>952</v>
      </c>
      <c r="D58">
        <v>33</v>
      </c>
      <c r="E58" s="404">
        <f t="shared" ref="E58:E60" si="10">D58</f>
        <v>33</v>
      </c>
      <c r="F58" s="365"/>
      <c r="G58" s="365"/>
      <c r="H58" s="404"/>
      <c r="I58" s="404"/>
      <c r="J58" s="404"/>
      <c r="K58" s="404"/>
      <c r="L58" s="404"/>
      <c r="M58" s="404"/>
      <c r="N58" s="404"/>
      <c r="O58" s="404"/>
      <c r="P58" s="404"/>
      <c r="Q58" s="404"/>
      <c r="R58" s="404"/>
      <c r="S58" s="404"/>
      <c r="T58" s="404"/>
      <c r="U58" s="404"/>
      <c r="V58" s="404"/>
      <c r="W58" s="404"/>
      <c r="X58" s="383"/>
      <c r="Y58" s="418"/>
      <c r="Z58" s="350">
        <f t="shared" si="1"/>
        <v>33</v>
      </c>
      <c r="AA58" s="366">
        <f t="shared" si="2"/>
        <v>0</v>
      </c>
      <c r="AC58" s="387"/>
    </row>
    <row r="59" spans="1:29" s="44" customFormat="1">
      <c r="A59" s="45">
        <v>24249</v>
      </c>
      <c r="B59" s="5">
        <v>45817</v>
      </c>
      <c r="C59" t="s">
        <v>953</v>
      </c>
      <c r="D59">
        <v>322</v>
      </c>
      <c r="E59" s="404">
        <f t="shared" si="10"/>
        <v>322</v>
      </c>
      <c r="F59" s="365"/>
      <c r="G59" s="365"/>
      <c r="H59" s="404"/>
      <c r="I59" s="404"/>
      <c r="J59" s="404"/>
      <c r="K59" s="404"/>
      <c r="L59" s="404"/>
      <c r="M59" s="404"/>
      <c r="N59" s="404"/>
      <c r="O59" s="404"/>
      <c r="P59" s="404"/>
      <c r="Q59" s="404"/>
      <c r="R59" s="404"/>
      <c r="S59" s="404"/>
      <c r="T59" s="404"/>
      <c r="U59" s="404"/>
      <c r="V59" s="404"/>
      <c r="W59" s="404"/>
      <c r="X59" s="383"/>
      <c r="Y59" s="418"/>
      <c r="Z59" s="350">
        <f t="shared" si="1"/>
        <v>322</v>
      </c>
      <c r="AA59" s="366">
        <f t="shared" si="2"/>
        <v>0</v>
      </c>
      <c r="AC59" s="387"/>
    </row>
    <row r="60" spans="1:29" s="44" customFormat="1">
      <c r="A60" s="45">
        <v>24248</v>
      </c>
      <c r="B60" s="5">
        <v>45817</v>
      </c>
      <c r="C60" t="s">
        <v>954</v>
      </c>
      <c r="D60">
        <v>36</v>
      </c>
      <c r="E60" s="404">
        <f t="shared" si="10"/>
        <v>36</v>
      </c>
      <c r="F60" s="365"/>
      <c r="G60" s="365"/>
      <c r="H60" s="404"/>
      <c r="I60" s="404"/>
      <c r="J60" s="404"/>
      <c r="K60" s="404"/>
      <c r="L60" s="404"/>
      <c r="M60" s="404"/>
      <c r="N60" s="404"/>
      <c r="O60" s="404"/>
      <c r="P60" s="404"/>
      <c r="Q60" s="404"/>
      <c r="R60" s="404"/>
      <c r="S60" s="404"/>
      <c r="T60" s="404"/>
      <c r="U60" s="404"/>
      <c r="V60" s="404"/>
      <c r="W60" s="404"/>
      <c r="X60" s="383"/>
      <c r="Y60" s="418"/>
      <c r="Z60" s="350">
        <f t="shared" si="1"/>
        <v>36</v>
      </c>
      <c r="AA60" s="366">
        <f t="shared" si="2"/>
        <v>0</v>
      </c>
      <c r="AC60" s="387"/>
    </row>
    <row r="61" spans="1:29" s="44" customFormat="1">
      <c r="A61" s="45">
        <v>24247</v>
      </c>
      <c r="B61" s="5">
        <v>45817</v>
      </c>
      <c r="C61" t="s">
        <v>955</v>
      </c>
      <c r="D61">
        <v>10.48</v>
      </c>
      <c r="E61" s="404"/>
      <c r="F61" s="365"/>
      <c r="G61" s="365"/>
      <c r="H61" s="404"/>
      <c r="I61" s="404"/>
      <c r="J61" s="404"/>
      <c r="K61" s="404"/>
      <c r="L61" s="404"/>
      <c r="M61" s="404"/>
      <c r="N61" s="404"/>
      <c r="O61" s="404"/>
      <c r="P61" s="404"/>
      <c r="Q61" s="404"/>
      <c r="R61" s="404"/>
      <c r="S61" s="404"/>
      <c r="T61" s="404"/>
      <c r="U61" s="404"/>
      <c r="V61" s="404"/>
      <c r="W61" s="404"/>
      <c r="X61" s="383"/>
      <c r="Y61" s="418">
        <f>D61</f>
        <v>10.48</v>
      </c>
      <c r="Z61" s="350">
        <f t="shared" si="1"/>
        <v>10.48</v>
      </c>
      <c r="AA61" s="366">
        <f t="shared" si="2"/>
        <v>0</v>
      </c>
      <c r="AC61" s="387"/>
    </row>
    <row r="62" spans="1:29" s="44" customFormat="1">
      <c r="A62" s="45">
        <v>24246</v>
      </c>
      <c r="B62" s="5">
        <v>45814</v>
      </c>
      <c r="C62" t="s">
        <v>956</v>
      </c>
      <c r="D62">
        <v>63.91</v>
      </c>
      <c r="E62" s="404"/>
      <c r="F62" s="365"/>
      <c r="G62" s="365"/>
      <c r="H62" s="404"/>
      <c r="I62" s="404"/>
      <c r="J62" s="404"/>
      <c r="K62" s="404"/>
      <c r="L62" s="404"/>
      <c r="M62" s="404"/>
      <c r="N62" s="404"/>
      <c r="O62" s="404"/>
      <c r="P62" s="404">
        <f>D62</f>
        <v>63.91</v>
      </c>
      <c r="Q62" s="404"/>
      <c r="R62" s="404"/>
      <c r="S62" s="404"/>
      <c r="T62" s="404"/>
      <c r="U62" s="404"/>
      <c r="V62" s="404"/>
      <c r="W62" s="404"/>
      <c r="X62" s="383"/>
      <c r="Y62" s="418"/>
      <c r="Z62" s="350">
        <f t="shared" si="1"/>
        <v>63.91</v>
      </c>
      <c r="AA62" s="366">
        <f t="shared" si="2"/>
        <v>0</v>
      </c>
      <c r="AC62" s="387"/>
    </row>
    <row r="63" spans="1:29" s="44" customFormat="1">
      <c r="A63" s="45">
        <v>24245</v>
      </c>
      <c r="B63" s="5">
        <v>45812</v>
      </c>
      <c r="C63" t="s">
        <v>957</v>
      </c>
      <c r="D63">
        <v>98.8</v>
      </c>
      <c r="E63" s="404"/>
      <c r="F63" s="365">
        <f t="shared" ref="F63:F65" si="11">D63</f>
        <v>98.8</v>
      </c>
      <c r="G63" s="365"/>
      <c r="H63" s="404"/>
      <c r="I63" s="404"/>
      <c r="J63" s="404"/>
      <c r="K63" s="404"/>
      <c r="L63" s="404"/>
      <c r="M63" s="404"/>
      <c r="N63" s="404"/>
      <c r="O63" s="404"/>
      <c r="P63" s="404"/>
      <c r="Q63" s="404"/>
      <c r="R63" s="404"/>
      <c r="S63" s="404"/>
      <c r="T63" s="404"/>
      <c r="U63" s="404"/>
      <c r="V63" s="404"/>
      <c r="W63" s="404"/>
      <c r="X63" s="383"/>
      <c r="Y63" s="418"/>
      <c r="Z63" s="350">
        <f t="shared" si="1"/>
        <v>98.8</v>
      </c>
      <c r="AA63" s="366">
        <f t="shared" si="2"/>
        <v>0</v>
      </c>
      <c r="AC63" s="387"/>
    </row>
    <row r="64" spans="1:29" s="44" customFormat="1">
      <c r="A64" s="45">
        <v>24244</v>
      </c>
      <c r="B64" s="5">
        <v>45812</v>
      </c>
      <c r="C64" t="s">
        <v>958</v>
      </c>
      <c r="D64">
        <v>31.24</v>
      </c>
      <c r="E64" s="404"/>
      <c r="F64" s="365">
        <f t="shared" si="11"/>
        <v>31.24</v>
      </c>
      <c r="G64" s="365"/>
      <c r="H64" s="404"/>
      <c r="I64" s="404"/>
      <c r="J64" s="404"/>
      <c r="K64" s="404"/>
      <c r="L64" s="404"/>
      <c r="M64" s="404"/>
      <c r="N64" s="404"/>
      <c r="O64" s="404"/>
      <c r="P64" s="404"/>
      <c r="Q64" s="404"/>
      <c r="R64" s="404"/>
      <c r="S64" s="404"/>
      <c r="T64" s="404"/>
      <c r="U64" s="404"/>
      <c r="V64" s="404"/>
      <c r="W64" s="404"/>
      <c r="X64" s="383"/>
      <c r="Y64" s="418"/>
      <c r="Z64" s="350">
        <f t="shared" si="1"/>
        <v>31.24</v>
      </c>
      <c r="AA64" s="366">
        <f t="shared" si="2"/>
        <v>0</v>
      </c>
      <c r="AC64" s="387"/>
    </row>
    <row r="65" spans="1:30" s="44" customFormat="1">
      <c r="A65" s="45">
        <v>24243</v>
      </c>
      <c r="B65" s="5">
        <v>45812</v>
      </c>
      <c r="C65" t="s">
        <v>959</v>
      </c>
      <c r="D65">
        <v>100</v>
      </c>
      <c r="E65" s="404"/>
      <c r="F65" s="365">
        <f t="shared" si="11"/>
        <v>100</v>
      </c>
      <c r="G65" s="365"/>
      <c r="H65" s="404"/>
      <c r="I65" s="404"/>
      <c r="J65" s="404"/>
      <c r="K65" s="404"/>
      <c r="L65" s="404"/>
      <c r="M65" s="404"/>
      <c r="N65" s="404"/>
      <c r="O65" s="404"/>
      <c r="P65" s="404"/>
      <c r="Q65" s="404"/>
      <c r="R65" s="404"/>
      <c r="S65" s="404"/>
      <c r="T65" s="404"/>
      <c r="U65" s="404"/>
      <c r="V65" s="404"/>
      <c r="W65" s="404"/>
      <c r="X65" s="383"/>
      <c r="Y65" s="418"/>
      <c r="Z65" s="350">
        <f t="shared" si="1"/>
        <v>100</v>
      </c>
      <c r="AA65" s="366">
        <f t="shared" si="2"/>
        <v>0</v>
      </c>
      <c r="AC65" s="387"/>
    </row>
    <row r="66" spans="1:30" s="44" customFormat="1">
      <c r="A66" s="45">
        <v>24242</v>
      </c>
      <c r="B66" s="5">
        <v>45812</v>
      </c>
      <c r="C66" t="s">
        <v>357</v>
      </c>
      <c r="D66">
        <v>6</v>
      </c>
      <c r="E66" s="404"/>
      <c r="F66" s="365"/>
      <c r="G66" s="365"/>
      <c r="H66" s="404"/>
      <c r="I66" s="404"/>
      <c r="J66" s="404"/>
      <c r="K66" s="404"/>
      <c r="L66" s="404"/>
      <c r="M66" s="404"/>
      <c r="N66" s="404"/>
      <c r="O66" s="404"/>
      <c r="P66" s="404"/>
      <c r="Q66" s="404"/>
      <c r="R66" s="404">
        <f>D66</f>
        <v>6</v>
      </c>
      <c r="S66" s="404"/>
      <c r="T66" s="404"/>
      <c r="U66" s="404"/>
      <c r="V66" s="404"/>
      <c r="W66" s="404"/>
      <c r="X66" s="383"/>
      <c r="Y66" s="418"/>
      <c r="Z66" s="350">
        <f t="shared" si="1"/>
        <v>6</v>
      </c>
      <c r="AA66" s="366">
        <f t="shared" si="2"/>
        <v>0</v>
      </c>
      <c r="AC66" s="387"/>
    </row>
    <row r="67" spans="1:30" s="44" customFormat="1">
      <c r="A67" s="45">
        <v>24241</v>
      </c>
      <c r="B67" s="5">
        <v>45810</v>
      </c>
      <c r="C67" t="s">
        <v>960</v>
      </c>
      <c r="D67">
        <v>300</v>
      </c>
      <c r="E67" s="404"/>
      <c r="F67" s="365"/>
      <c r="G67" s="365"/>
      <c r="H67" s="404">
        <f>D67</f>
        <v>300</v>
      </c>
      <c r="I67" s="404"/>
      <c r="J67" s="404"/>
      <c r="K67" s="404"/>
      <c r="L67" s="404"/>
      <c r="M67" s="404"/>
      <c r="N67" s="404"/>
      <c r="O67" s="404"/>
      <c r="P67" s="404"/>
      <c r="Q67" s="404"/>
      <c r="R67" s="404"/>
      <c r="S67" s="404"/>
      <c r="T67" s="404"/>
      <c r="U67" s="404"/>
      <c r="V67" s="404"/>
      <c r="W67" s="404"/>
      <c r="X67" s="383"/>
      <c r="Y67" s="418"/>
      <c r="Z67" s="350">
        <f t="shared" si="1"/>
        <v>300</v>
      </c>
      <c r="AA67" s="366">
        <f t="shared" si="2"/>
        <v>0</v>
      </c>
      <c r="AC67" s="387"/>
    </row>
    <row r="68" spans="1:30" s="44" customFormat="1">
      <c r="A68" s="45">
        <v>24240</v>
      </c>
      <c r="B68" s="5">
        <v>45807</v>
      </c>
      <c r="C68" t="s">
        <v>961</v>
      </c>
      <c r="D68">
        <v>9.99</v>
      </c>
      <c r="E68" s="404"/>
      <c r="F68" s="365"/>
      <c r="G68" s="365"/>
      <c r="H68" s="404"/>
      <c r="I68" s="404"/>
      <c r="J68" s="404"/>
      <c r="K68" s="404"/>
      <c r="L68" s="404"/>
      <c r="M68" s="404"/>
      <c r="N68" s="404"/>
      <c r="O68" s="404"/>
      <c r="P68" s="404"/>
      <c r="Q68" s="404"/>
      <c r="R68" s="404">
        <f>D68</f>
        <v>9.99</v>
      </c>
      <c r="S68" s="404"/>
      <c r="T68" s="404"/>
      <c r="U68" s="404"/>
      <c r="V68" s="404"/>
      <c r="W68" s="404"/>
      <c r="X68" s="383"/>
      <c r="Y68" s="418"/>
      <c r="Z68" s="350">
        <f t="shared" si="1"/>
        <v>9.99</v>
      </c>
      <c r="AA68" s="366">
        <f t="shared" si="2"/>
        <v>0</v>
      </c>
      <c r="AC68" s="387"/>
    </row>
    <row r="69" spans="1:30" s="44" customFormat="1">
      <c r="A69" s="45">
        <v>24239</v>
      </c>
      <c r="B69" s="5">
        <v>45807</v>
      </c>
      <c r="C69" t="s">
        <v>962</v>
      </c>
      <c r="D69">
        <v>33</v>
      </c>
      <c r="E69" s="404"/>
      <c r="F69" s="365"/>
      <c r="G69" s="365"/>
      <c r="H69" s="404"/>
      <c r="I69" s="404"/>
      <c r="J69" s="404"/>
      <c r="K69" s="404"/>
      <c r="L69" s="404"/>
      <c r="M69" s="404"/>
      <c r="N69" s="404"/>
      <c r="O69" s="404"/>
      <c r="P69" s="404"/>
      <c r="Q69" s="404"/>
      <c r="R69" s="404"/>
      <c r="S69" s="404">
        <f>D69</f>
        <v>33</v>
      </c>
      <c r="T69" s="404"/>
      <c r="U69" s="404"/>
      <c r="V69" s="404"/>
      <c r="W69" s="404"/>
      <c r="X69" s="383"/>
      <c r="Y69" s="418"/>
      <c r="Z69" s="350">
        <f t="shared" si="1"/>
        <v>33</v>
      </c>
      <c r="AA69" s="366">
        <f t="shared" si="2"/>
        <v>0</v>
      </c>
      <c r="AC69" s="387"/>
    </row>
    <row r="70" spans="1:30" s="44" customFormat="1">
      <c r="A70" s="45">
        <v>24238</v>
      </c>
      <c r="B70" s="5">
        <v>45807</v>
      </c>
      <c r="C70" t="s">
        <v>963</v>
      </c>
      <c r="D70">
        <v>256</v>
      </c>
      <c r="E70" s="404"/>
      <c r="F70" s="365">
        <f>D70</f>
        <v>256</v>
      </c>
      <c r="G70" s="365"/>
      <c r="H70" s="404"/>
      <c r="I70" s="404"/>
      <c r="J70" s="404"/>
      <c r="K70" s="404"/>
      <c r="L70" s="404"/>
      <c r="M70" s="404"/>
      <c r="N70" s="404"/>
      <c r="O70" s="404"/>
      <c r="P70" s="404"/>
      <c r="Q70" s="404"/>
      <c r="R70" s="404"/>
      <c r="S70" s="404"/>
      <c r="T70" s="404"/>
      <c r="U70" s="404"/>
      <c r="V70" s="404"/>
      <c r="W70" s="404"/>
      <c r="X70" s="383"/>
      <c r="Y70" s="418"/>
      <c r="Z70" s="350">
        <f t="shared" si="1"/>
        <v>256</v>
      </c>
      <c r="AA70" s="366">
        <f t="shared" si="2"/>
        <v>0</v>
      </c>
      <c r="AC70" s="387"/>
    </row>
    <row r="71" spans="1:30" s="44" customFormat="1">
      <c r="A71" s="45">
        <v>24237</v>
      </c>
      <c r="B71" s="5">
        <v>45804</v>
      </c>
      <c r="C71" t="s">
        <v>964</v>
      </c>
      <c r="D71">
        <v>7.2</v>
      </c>
      <c r="E71" s="404"/>
      <c r="F71" s="365"/>
      <c r="G71" s="365"/>
      <c r="H71" s="404"/>
      <c r="I71" s="404"/>
      <c r="J71" s="404"/>
      <c r="K71" s="404"/>
      <c r="L71" s="404"/>
      <c r="M71" s="404"/>
      <c r="N71" s="404"/>
      <c r="O71" s="404"/>
      <c r="P71" s="404"/>
      <c r="Q71" s="404"/>
      <c r="R71" s="404">
        <f>D71</f>
        <v>7.2</v>
      </c>
      <c r="S71" s="404"/>
      <c r="T71" s="404"/>
      <c r="U71" s="404"/>
      <c r="V71" s="404"/>
      <c r="W71" s="404"/>
      <c r="X71" s="383"/>
      <c r="Y71" s="418"/>
      <c r="Z71" s="350">
        <f t="shared" si="1"/>
        <v>7.2</v>
      </c>
      <c r="AA71" s="366">
        <f t="shared" si="2"/>
        <v>0</v>
      </c>
      <c r="AC71" s="387"/>
    </row>
    <row r="72" spans="1:30" s="44" customFormat="1">
      <c r="A72" s="45">
        <v>24236</v>
      </c>
      <c r="B72" s="5">
        <v>45800</v>
      </c>
      <c r="C72" t="s">
        <v>453</v>
      </c>
      <c r="D72">
        <v>24.99</v>
      </c>
      <c r="E72" s="404"/>
      <c r="F72" s="365"/>
      <c r="G72" s="365"/>
      <c r="H72" s="404"/>
      <c r="I72" s="404"/>
      <c r="J72" s="404"/>
      <c r="K72" s="404"/>
      <c r="L72" s="404"/>
      <c r="M72" s="404"/>
      <c r="N72" s="404"/>
      <c r="O72" s="404"/>
      <c r="P72" s="404"/>
      <c r="Q72" s="404"/>
      <c r="R72" s="404">
        <f>D72</f>
        <v>24.99</v>
      </c>
      <c r="S72" s="404"/>
      <c r="T72" s="404"/>
      <c r="U72" s="404"/>
      <c r="V72" s="404"/>
      <c r="W72" s="404"/>
      <c r="X72" s="383"/>
      <c r="Y72" s="418"/>
      <c r="Z72" s="350">
        <f t="shared" si="1"/>
        <v>24.99</v>
      </c>
      <c r="AA72" s="366">
        <f t="shared" si="2"/>
        <v>0</v>
      </c>
      <c r="AC72" s="387"/>
    </row>
    <row r="73" spans="1:30" s="44" customFormat="1">
      <c r="A73" s="45">
        <v>24235</v>
      </c>
      <c r="B73" s="5">
        <v>45798</v>
      </c>
      <c r="C73" t="s">
        <v>357</v>
      </c>
      <c r="D73">
        <v>9.9</v>
      </c>
      <c r="E73" s="404"/>
      <c r="F73" s="365"/>
      <c r="G73" s="365"/>
      <c r="H73" s="404"/>
      <c r="I73" s="404"/>
      <c r="J73" s="404"/>
      <c r="K73" s="404"/>
      <c r="L73" s="404"/>
      <c r="M73" s="404"/>
      <c r="N73" s="404"/>
      <c r="O73" s="404"/>
      <c r="P73" s="404"/>
      <c r="Q73" s="404"/>
      <c r="R73" s="404">
        <f>D73</f>
        <v>9.9</v>
      </c>
      <c r="S73" s="404"/>
      <c r="T73" s="404"/>
      <c r="U73" s="404"/>
      <c r="V73" s="404"/>
      <c r="W73" s="404"/>
      <c r="X73" s="383"/>
      <c r="Y73" s="418"/>
      <c r="Z73" s="350">
        <f t="shared" si="1"/>
        <v>9.9</v>
      </c>
      <c r="AA73" s="366">
        <f t="shared" si="2"/>
        <v>0</v>
      </c>
      <c r="AC73" s="387"/>
    </row>
    <row r="74" spans="1:30" s="44" customFormat="1">
      <c r="A74" s="45">
        <v>24234</v>
      </c>
      <c r="B74" s="5">
        <v>45798</v>
      </c>
      <c r="C74" t="s">
        <v>965</v>
      </c>
      <c r="D74">
        <v>805.83</v>
      </c>
      <c r="E74" s="404"/>
      <c r="F74" s="365"/>
      <c r="G74" s="365"/>
      <c r="H74" s="404"/>
      <c r="I74" s="404"/>
      <c r="J74" s="404"/>
      <c r="K74" s="404"/>
      <c r="L74" s="404"/>
      <c r="M74" s="404"/>
      <c r="N74" s="404"/>
      <c r="O74" s="404"/>
      <c r="P74" s="404">
        <f>D74</f>
        <v>805.83</v>
      </c>
      <c r="Q74" s="404"/>
      <c r="R74" s="404"/>
      <c r="S74" s="404"/>
      <c r="T74" s="404"/>
      <c r="U74" s="404"/>
      <c r="V74" s="404"/>
      <c r="W74" s="404"/>
      <c r="X74" s="383"/>
      <c r="Y74" s="418"/>
      <c r="Z74" s="350">
        <f t="shared" ref="Z74:Z137" si="12">SUM(E74:Y74)</f>
        <v>805.83</v>
      </c>
      <c r="AA74" s="366">
        <f t="shared" ref="AA74:AA137" si="13">D74-Z74</f>
        <v>0</v>
      </c>
      <c r="AC74" s="387"/>
    </row>
    <row r="75" spans="1:30" s="44" customFormat="1">
      <c r="A75" s="45">
        <v>24233</v>
      </c>
      <c r="B75" s="5">
        <v>45792</v>
      </c>
      <c r="C75" s="45" t="s">
        <v>966</v>
      </c>
      <c r="D75">
        <v>17.5</v>
      </c>
      <c r="E75" s="404"/>
      <c r="F75" s="365"/>
      <c r="G75" s="365"/>
      <c r="H75" s="404"/>
      <c r="I75" s="404"/>
      <c r="J75" s="404"/>
      <c r="K75" s="404"/>
      <c r="L75" s="404"/>
      <c r="M75" s="404"/>
      <c r="N75" s="404"/>
      <c r="O75" s="404"/>
      <c r="P75" s="404"/>
      <c r="Q75" s="404"/>
      <c r="R75" s="404"/>
      <c r="S75" s="404"/>
      <c r="T75" s="404"/>
      <c r="U75" s="404"/>
      <c r="V75" s="404"/>
      <c r="W75" s="404"/>
      <c r="X75" s="383">
        <f>D75</f>
        <v>17.5</v>
      </c>
      <c r="Y75" s="418"/>
      <c r="Z75" s="350">
        <f t="shared" si="12"/>
        <v>17.5</v>
      </c>
      <c r="AA75" s="366">
        <f t="shared" si="13"/>
        <v>0</v>
      </c>
      <c r="AC75" s="387"/>
    </row>
    <row r="76" spans="1:30" s="44" customFormat="1">
      <c r="A76" s="45">
        <v>24232</v>
      </c>
      <c r="B76" s="5">
        <v>45792</v>
      </c>
      <c r="C76" t="s">
        <v>366</v>
      </c>
      <c r="D76">
        <v>1728</v>
      </c>
      <c r="E76" s="404"/>
      <c r="F76" s="365"/>
      <c r="G76" s="365"/>
      <c r="H76" s="404">
        <f t="shared" ref="H76:H77" si="14">D76</f>
        <v>1728</v>
      </c>
      <c r="I76" s="404"/>
      <c r="J76" s="404"/>
      <c r="K76" s="404"/>
      <c r="L76" s="404"/>
      <c r="M76" s="404"/>
      <c r="N76" s="404"/>
      <c r="O76" s="404"/>
      <c r="P76" s="404"/>
      <c r="Q76" s="404"/>
      <c r="R76" s="404"/>
      <c r="S76" s="404"/>
      <c r="T76" s="404"/>
      <c r="U76" s="404"/>
      <c r="V76" s="404"/>
      <c r="W76" s="404"/>
      <c r="X76" s="383"/>
      <c r="Y76" s="418"/>
      <c r="Z76" s="350">
        <f t="shared" si="12"/>
        <v>1728</v>
      </c>
      <c r="AA76" s="366">
        <f t="shared" si="13"/>
        <v>0</v>
      </c>
      <c r="AC76" s="387"/>
    </row>
    <row r="77" spans="1:30" s="44" customFormat="1">
      <c r="A77" s="45">
        <v>24231</v>
      </c>
      <c r="B77" s="5">
        <v>45792</v>
      </c>
      <c r="C77" t="s">
        <v>939</v>
      </c>
      <c r="D77">
        <v>50.3</v>
      </c>
      <c r="E77" s="404"/>
      <c r="F77" s="365"/>
      <c r="G77" s="365"/>
      <c r="H77" s="404">
        <f t="shared" si="14"/>
        <v>50.3</v>
      </c>
      <c r="I77" s="404"/>
      <c r="J77" s="404"/>
      <c r="K77" s="404"/>
      <c r="L77" s="404"/>
      <c r="M77" s="404"/>
      <c r="N77" s="404"/>
      <c r="O77" s="404"/>
      <c r="P77" s="404"/>
      <c r="Q77" s="404"/>
      <c r="R77" s="404"/>
      <c r="S77" s="404"/>
      <c r="T77" s="404"/>
      <c r="U77" s="404"/>
      <c r="V77" s="404"/>
      <c r="W77" s="404"/>
      <c r="X77" s="383"/>
      <c r="Y77" s="418"/>
      <c r="Z77" s="350">
        <f t="shared" si="12"/>
        <v>50.3</v>
      </c>
      <c r="AA77" s="366">
        <f t="shared" si="13"/>
        <v>0</v>
      </c>
      <c r="AC77" s="387"/>
    </row>
    <row r="78" spans="1:30" s="44" customFormat="1">
      <c r="A78" s="45">
        <v>24230</v>
      </c>
      <c r="B78" s="5">
        <v>45790</v>
      </c>
      <c r="C78" t="s">
        <v>357</v>
      </c>
      <c r="D78">
        <v>2</v>
      </c>
      <c r="E78" s="404"/>
      <c r="F78" s="365"/>
      <c r="G78" s="365"/>
      <c r="H78" s="404"/>
      <c r="I78" s="404"/>
      <c r="J78" s="404"/>
      <c r="K78" s="404"/>
      <c r="L78" s="404"/>
      <c r="M78" s="404"/>
      <c r="N78" s="404"/>
      <c r="O78" s="404"/>
      <c r="P78" s="404"/>
      <c r="Q78" s="404"/>
      <c r="R78" s="404">
        <f>D78</f>
        <v>2</v>
      </c>
      <c r="S78" s="404"/>
      <c r="T78" s="404"/>
      <c r="U78" s="404"/>
      <c r="V78" s="404"/>
      <c r="W78" s="404"/>
      <c r="X78" s="383"/>
      <c r="Y78" s="418"/>
      <c r="Z78" s="350">
        <f t="shared" si="12"/>
        <v>2</v>
      </c>
      <c r="AA78" s="366">
        <f t="shared" si="13"/>
        <v>0</v>
      </c>
      <c r="AC78" s="387"/>
    </row>
    <row r="79" spans="1:30" s="44" customFormat="1">
      <c r="A79" s="45">
        <v>24229</v>
      </c>
      <c r="B79" s="520">
        <v>45790</v>
      </c>
      <c r="C79" s="518" t="s">
        <v>71</v>
      </c>
      <c r="D79" s="518">
        <v>1000</v>
      </c>
      <c r="E79" s="404"/>
      <c r="F79" s="365"/>
      <c r="G79" s="365"/>
      <c r="H79" s="404"/>
      <c r="I79" s="404"/>
      <c r="J79" s="404"/>
      <c r="K79" s="404"/>
      <c r="L79" s="404"/>
      <c r="M79" s="404"/>
      <c r="N79" s="404"/>
      <c r="O79" s="404"/>
      <c r="P79" s="404"/>
      <c r="Q79" s="404"/>
      <c r="R79" s="404"/>
      <c r="S79" s="404"/>
      <c r="T79" s="404"/>
      <c r="U79" s="404"/>
      <c r="V79" s="404"/>
      <c r="W79" s="404"/>
      <c r="X79" s="383"/>
      <c r="Y79" s="418"/>
      <c r="Z79" s="521">
        <f t="shared" si="12"/>
        <v>0</v>
      </c>
      <c r="AA79" s="366"/>
      <c r="AC79" s="387"/>
      <c r="AD79" s="44">
        <f>D79</f>
        <v>1000</v>
      </c>
    </row>
    <row r="80" spans="1:30" s="44" customFormat="1">
      <c r="A80" s="45">
        <v>24228</v>
      </c>
      <c r="B80" s="5">
        <v>45789</v>
      </c>
      <c r="C80" t="s">
        <v>967</v>
      </c>
      <c r="D80">
        <v>60</v>
      </c>
      <c r="E80" s="404">
        <f t="shared" ref="E80:E81" si="15">D80</f>
        <v>60</v>
      </c>
      <c r="F80" s="365"/>
      <c r="G80" s="365"/>
      <c r="H80" s="404"/>
      <c r="I80" s="404"/>
      <c r="J80" s="404"/>
      <c r="K80" s="404"/>
      <c r="L80" s="404"/>
      <c r="M80" s="404"/>
      <c r="N80" s="404"/>
      <c r="O80" s="404"/>
      <c r="P80" s="404"/>
      <c r="Q80" s="404"/>
      <c r="R80" s="404"/>
      <c r="S80" s="404"/>
      <c r="T80" s="404"/>
      <c r="U80" s="404"/>
      <c r="V80" s="404"/>
      <c r="W80" s="404"/>
      <c r="X80" s="383"/>
      <c r="Y80" s="418"/>
      <c r="Z80" s="350">
        <f t="shared" si="12"/>
        <v>60</v>
      </c>
      <c r="AA80" s="366">
        <f t="shared" si="13"/>
        <v>0</v>
      </c>
      <c r="AC80" s="387"/>
    </row>
    <row r="81" spans="1:30" s="44" customFormat="1">
      <c r="A81" s="45">
        <v>24227</v>
      </c>
      <c r="B81" s="5">
        <v>45786</v>
      </c>
      <c r="C81" t="s">
        <v>413</v>
      </c>
      <c r="D81">
        <v>180</v>
      </c>
      <c r="E81" s="404">
        <f t="shared" si="15"/>
        <v>180</v>
      </c>
      <c r="F81" s="365"/>
      <c r="G81" s="365"/>
      <c r="H81" s="404"/>
      <c r="I81" s="404"/>
      <c r="J81" s="404"/>
      <c r="K81" s="404"/>
      <c r="L81" s="404"/>
      <c r="M81" s="404"/>
      <c r="N81" s="404"/>
      <c r="O81" s="404"/>
      <c r="P81" s="404"/>
      <c r="Q81" s="404"/>
      <c r="R81" s="404"/>
      <c r="S81" s="404"/>
      <c r="T81" s="404"/>
      <c r="U81" s="404"/>
      <c r="V81" s="404"/>
      <c r="W81" s="404"/>
      <c r="X81" s="383"/>
      <c r="Y81" s="418"/>
      <c r="Z81" s="350">
        <f t="shared" si="12"/>
        <v>180</v>
      </c>
      <c r="AA81" s="366">
        <f t="shared" si="13"/>
        <v>0</v>
      </c>
      <c r="AC81" s="387"/>
    </row>
    <row r="82" spans="1:30" s="44" customFormat="1">
      <c r="A82" s="45">
        <v>24226</v>
      </c>
      <c r="B82" s="5">
        <v>45785</v>
      </c>
      <c r="C82" t="s">
        <v>968</v>
      </c>
      <c r="D82">
        <v>288</v>
      </c>
      <c r="E82" s="404"/>
      <c r="F82" s="365">
        <f t="shared" ref="F82:F83" si="16">D82</f>
        <v>288</v>
      </c>
      <c r="G82" s="365"/>
      <c r="H82" s="404"/>
      <c r="I82" s="404"/>
      <c r="J82" s="404"/>
      <c r="K82" s="404"/>
      <c r="L82" s="404"/>
      <c r="M82" s="404"/>
      <c r="N82" s="404"/>
      <c r="O82" s="404"/>
      <c r="P82" s="404"/>
      <c r="Q82" s="404"/>
      <c r="R82" s="404"/>
      <c r="S82" s="404"/>
      <c r="T82" s="404"/>
      <c r="U82" s="404"/>
      <c r="V82" s="404"/>
      <c r="W82" s="404"/>
      <c r="X82" s="383"/>
      <c r="Y82" s="418"/>
      <c r="Z82" s="350">
        <f t="shared" si="12"/>
        <v>288</v>
      </c>
      <c r="AA82" s="366">
        <f t="shared" si="13"/>
        <v>0</v>
      </c>
      <c r="AC82" s="387"/>
    </row>
    <row r="83" spans="1:30" s="44" customFormat="1">
      <c r="A83" s="45">
        <v>24225</v>
      </c>
      <c r="B83" s="5">
        <v>45783</v>
      </c>
      <c r="C83" t="s">
        <v>969</v>
      </c>
      <c r="D83">
        <v>78.099999999999994</v>
      </c>
      <c r="E83" s="404"/>
      <c r="F83" s="365">
        <f t="shared" si="16"/>
        <v>78.099999999999994</v>
      </c>
      <c r="G83" s="365"/>
      <c r="H83" s="404"/>
      <c r="I83" s="404"/>
      <c r="J83" s="404"/>
      <c r="K83" s="404"/>
      <c r="L83" s="404"/>
      <c r="M83" s="404"/>
      <c r="N83" s="404"/>
      <c r="O83" s="404"/>
      <c r="P83" s="404"/>
      <c r="Q83" s="404"/>
      <c r="R83" s="404"/>
      <c r="S83" s="404"/>
      <c r="T83" s="404"/>
      <c r="U83" s="404"/>
      <c r="V83" s="404"/>
      <c r="W83" s="404"/>
      <c r="X83" s="383"/>
      <c r="Y83" s="418"/>
      <c r="Z83" s="350">
        <f t="shared" si="12"/>
        <v>78.099999999999994</v>
      </c>
      <c r="AA83" s="366">
        <f t="shared" si="13"/>
        <v>0</v>
      </c>
      <c r="AC83" s="387"/>
    </row>
    <row r="84" spans="1:30" s="44" customFormat="1">
      <c r="A84" s="45">
        <v>24224</v>
      </c>
      <c r="B84" s="5">
        <v>45783</v>
      </c>
      <c r="C84" t="s">
        <v>970</v>
      </c>
      <c r="D84">
        <v>30</v>
      </c>
      <c r="E84" s="404"/>
      <c r="F84" s="365"/>
      <c r="G84" s="365"/>
      <c r="H84" s="404"/>
      <c r="I84" s="404">
        <f>D84</f>
        <v>30</v>
      </c>
      <c r="J84" s="404"/>
      <c r="K84" s="404"/>
      <c r="L84" s="404"/>
      <c r="M84" s="404"/>
      <c r="N84" s="404"/>
      <c r="O84" s="404"/>
      <c r="P84" s="404"/>
      <c r="Q84" s="404"/>
      <c r="R84" s="404"/>
      <c r="S84" s="404"/>
      <c r="T84" s="404"/>
      <c r="U84" s="404"/>
      <c r="V84" s="404"/>
      <c r="W84" s="404"/>
      <c r="X84" s="383"/>
      <c r="Y84" s="418"/>
      <c r="Z84" s="350">
        <f t="shared" si="12"/>
        <v>30</v>
      </c>
      <c r="AA84" s="366">
        <f t="shared" si="13"/>
        <v>0</v>
      </c>
      <c r="AC84" s="387"/>
    </row>
    <row r="85" spans="1:30" s="44" customFormat="1">
      <c r="A85" s="45">
        <v>24223</v>
      </c>
      <c r="B85" s="5">
        <v>45783</v>
      </c>
      <c r="C85" t="s">
        <v>971</v>
      </c>
      <c r="D85">
        <v>300</v>
      </c>
      <c r="E85" s="404"/>
      <c r="F85" s="365"/>
      <c r="G85" s="365"/>
      <c r="H85" s="404">
        <f>D85</f>
        <v>300</v>
      </c>
      <c r="I85" s="404"/>
      <c r="J85" s="404"/>
      <c r="K85" s="404"/>
      <c r="L85" s="404"/>
      <c r="M85" s="404"/>
      <c r="N85" s="404"/>
      <c r="O85" s="404"/>
      <c r="P85" s="404"/>
      <c r="Q85" s="404"/>
      <c r="R85" s="404"/>
      <c r="S85" s="404"/>
      <c r="T85" s="404"/>
      <c r="U85" s="404"/>
      <c r="V85" s="404"/>
      <c r="W85" s="404"/>
      <c r="X85" s="383"/>
      <c r="Y85" s="418"/>
      <c r="Z85" s="350">
        <f t="shared" si="12"/>
        <v>300</v>
      </c>
      <c r="AA85" s="366">
        <f t="shared" si="13"/>
        <v>0</v>
      </c>
      <c r="AC85" s="387"/>
    </row>
    <row r="86" spans="1:30" s="44" customFormat="1">
      <c r="A86" s="45">
        <v>24222</v>
      </c>
      <c r="B86" s="5">
        <v>45779</v>
      </c>
      <c r="C86" t="s">
        <v>972</v>
      </c>
      <c r="D86">
        <v>19.89</v>
      </c>
      <c r="E86" s="404"/>
      <c r="F86" s="365"/>
      <c r="G86" s="365"/>
      <c r="H86" s="404"/>
      <c r="I86" s="404"/>
      <c r="J86" s="404"/>
      <c r="K86" s="404"/>
      <c r="L86" s="404"/>
      <c r="M86" s="404"/>
      <c r="N86" s="404"/>
      <c r="O86" s="404">
        <f>D86</f>
        <v>19.89</v>
      </c>
      <c r="P86" s="404"/>
      <c r="Q86" s="404"/>
      <c r="R86" s="404"/>
      <c r="S86" s="404"/>
      <c r="T86" s="404"/>
      <c r="U86" s="404"/>
      <c r="V86" s="404"/>
      <c r="W86" s="404"/>
      <c r="X86" s="383"/>
      <c r="Y86" s="418"/>
      <c r="Z86" s="350">
        <f t="shared" si="12"/>
        <v>19.89</v>
      </c>
      <c r="AA86" s="366">
        <f t="shared" si="13"/>
        <v>0</v>
      </c>
      <c r="AC86" s="387"/>
    </row>
    <row r="87" spans="1:30" s="44" customFormat="1">
      <c r="A87" s="45">
        <v>24221</v>
      </c>
      <c r="B87" s="5">
        <v>45778</v>
      </c>
      <c r="C87" t="s">
        <v>960</v>
      </c>
      <c r="D87">
        <v>300</v>
      </c>
      <c r="E87" s="404"/>
      <c r="F87" s="365"/>
      <c r="G87" s="365"/>
      <c r="H87" s="404">
        <f>D87</f>
        <v>300</v>
      </c>
      <c r="I87" s="404"/>
      <c r="J87" s="404"/>
      <c r="K87" s="404"/>
      <c r="L87" s="404"/>
      <c r="M87" s="404"/>
      <c r="N87" s="404"/>
      <c r="O87" s="404"/>
      <c r="P87" s="404"/>
      <c r="Q87" s="404"/>
      <c r="R87" s="404"/>
      <c r="S87" s="404"/>
      <c r="T87" s="404"/>
      <c r="U87" s="404"/>
      <c r="V87" s="404"/>
      <c r="W87" s="404"/>
      <c r="X87" s="383"/>
      <c r="Y87" s="418"/>
      <c r="Z87" s="350">
        <f t="shared" si="12"/>
        <v>300</v>
      </c>
      <c r="AA87" s="366">
        <f t="shared" si="13"/>
        <v>0</v>
      </c>
      <c r="AC87" s="387"/>
    </row>
    <row r="88" spans="1:30" s="44" customFormat="1">
      <c r="A88" s="45">
        <v>24220</v>
      </c>
      <c r="B88" s="5">
        <v>45776</v>
      </c>
      <c r="C88" t="s">
        <v>973</v>
      </c>
      <c r="D88">
        <v>75</v>
      </c>
      <c r="E88" s="404"/>
      <c r="F88" s="365">
        <f>D88</f>
        <v>75</v>
      </c>
      <c r="G88" s="365"/>
      <c r="H88" s="404"/>
      <c r="I88" s="404"/>
      <c r="J88" s="404"/>
      <c r="K88" s="404"/>
      <c r="L88" s="404"/>
      <c r="M88" s="404"/>
      <c r="N88" s="404"/>
      <c r="O88" s="404"/>
      <c r="P88" s="404"/>
      <c r="Q88" s="404"/>
      <c r="R88" s="404"/>
      <c r="S88" s="404"/>
      <c r="T88" s="404"/>
      <c r="U88" s="404"/>
      <c r="V88" s="404"/>
      <c r="W88" s="404"/>
      <c r="X88" s="383"/>
      <c r="Y88" s="418"/>
      <c r="Z88" s="350">
        <f t="shared" si="12"/>
        <v>75</v>
      </c>
      <c r="AA88" s="366">
        <f t="shared" si="13"/>
        <v>0</v>
      </c>
      <c r="AC88" s="387"/>
    </row>
    <row r="89" spans="1:30" s="44" customFormat="1">
      <c r="A89" s="45">
        <v>24219</v>
      </c>
      <c r="B89" s="520">
        <v>45776</v>
      </c>
      <c r="C89" s="518" t="s">
        <v>71</v>
      </c>
      <c r="D89" s="518">
        <v>500</v>
      </c>
      <c r="E89" s="404"/>
      <c r="F89" s="365"/>
      <c r="G89" s="365"/>
      <c r="H89" s="404"/>
      <c r="I89" s="404"/>
      <c r="J89" s="404"/>
      <c r="K89" s="404"/>
      <c r="L89" s="404"/>
      <c r="M89" s="404"/>
      <c r="N89" s="404"/>
      <c r="O89" s="404"/>
      <c r="P89" s="404"/>
      <c r="Q89" s="404"/>
      <c r="R89" s="404"/>
      <c r="S89" s="404"/>
      <c r="T89" s="404"/>
      <c r="U89" s="404"/>
      <c r="V89" s="404"/>
      <c r="W89" s="404"/>
      <c r="X89" s="383"/>
      <c r="Y89" s="418"/>
      <c r="Z89" s="521">
        <f t="shared" si="12"/>
        <v>0</v>
      </c>
      <c r="AA89" s="366"/>
      <c r="AC89" s="387"/>
      <c r="AD89" s="44">
        <f>D89</f>
        <v>500</v>
      </c>
    </row>
    <row r="90" spans="1:30" s="44" customFormat="1">
      <c r="A90" s="45">
        <v>24218</v>
      </c>
      <c r="B90" s="5">
        <v>45771</v>
      </c>
      <c r="C90" t="s">
        <v>974</v>
      </c>
      <c r="D90">
        <v>30</v>
      </c>
      <c r="E90" s="404"/>
      <c r="F90" s="365"/>
      <c r="G90" s="365"/>
      <c r="H90" s="404"/>
      <c r="I90" s="404">
        <f>D90</f>
        <v>30</v>
      </c>
      <c r="J90" s="404"/>
      <c r="K90" s="404"/>
      <c r="L90" s="404"/>
      <c r="M90" s="404"/>
      <c r="N90" s="404"/>
      <c r="O90" s="404"/>
      <c r="P90" s="404"/>
      <c r="Q90" s="404"/>
      <c r="R90" s="404"/>
      <c r="S90" s="404"/>
      <c r="T90" s="404"/>
      <c r="U90" s="404"/>
      <c r="V90" s="404"/>
      <c r="W90" s="404"/>
      <c r="X90" s="383"/>
      <c r="Y90" s="418"/>
      <c r="Z90" s="350">
        <f t="shared" si="12"/>
        <v>30</v>
      </c>
      <c r="AA90" s="366">
        <f t="shared" si="13"/>
        <v>0</v>
      </c>
      <c r="AC90" s="387"/>
    </row>
    <row r="91" spans="1:30" s="44" customFormat="1">
      <c r="A91" s="45">
        <v>24217</v>
      </c>
      <c r="B91" s="520">
        <v>45771</v>
      </c>
      <c r="C91" s="518" t="s">
        <v>71</v>
      </c>
      <c r="D91" s="518">
        <v>5000</v>
      </c>
      <c r="E91" s="404"/>
      <c r="F91" s="365"/>
      <c r="G91" s="365"/>
      <c r="H91" s="404"/>
      <c r="I91" s="404"/>
      <c r="J91" s="404"/>
      <c r="K91" s="404"/>
      <c r="L91" s="404"/>
      <c r="M91" s="404"/>
      <c r="N91" s="404"/>
      <c r="O91" s="404"/>
      <c r="P91" s="404"/>
      <c r="Q91" s="404"/>
      <c r="R91" s="404"/>
      <c r="S91" s="404"/>
      <c r="T91" s="404"/>
      <c r="U91" s="404"/>
      <c r="V91" s="404"/>
      <c r="W91" s="404"/>
      <c r="X91" s="383"/>
      <c r="Y91" s="418"/>
      <c r="Z91" s="521">
        <f t="shared" si="12"/>
        <v>0</v>
      </c>
      <c r="AA91" s="366"/>
      <c r="AC91" s="387"/>
      <c r="AD91" s="44">
        <f>D91</f>
        <v>5000</v>
      </c>
    </row>
    <row r="92" spans="1:30" s="44" customFormat="1">
      <c r="A92" s="45">
        <v>24216</v>
      </c>
      <c r="B92" s="5">
        <v>45770</v>
      </c>
      <c r="C92" t="s">
        <v>975</v>
      </c>
      <c r="D92">
        <v>12.4</v>
      </c>
      <c r="E92" s="404"/>
      <c r="F92" s="365"/>
      <c r="G92" s="365"/>
      <c r="H92" s="404"/>
      <c r="I92" s="404"/>
      <c r="J92" s="404"/>
      <c r="K92" s="404"/>
      <c r="L92" s="404"/>
      <c r="M92" s="404"/>
      <c r="N92" s="404"/>
      <c r="O92" s="404"/>
      <c r="P92" s="404"/>
      <c r="Q92" s="404"/>
      <c r="R92" s="404">
        <f>D92</f>
        <v>12.4</v>
      </c>
      <c r="S92" s="404"/>
      <c r="T92" s="404"/>
      <c r="U92" s="404"/>
      <c r="V92" s="404"/>
      <c r="W92" s="404"/>
      <c r="X92" s="383"/>
      <c r="Y92" s="418"/>
      <c r="Z92" s="350">
        <f t="shared" si="12"/>
        <v>12.4</v>
      </c>
      <c r="AA92" s="366">
        <f t="shared" si="13"/>
        <v>0</v>
      </c>
      <c r="AC92" s="387"/>
    </row>
    <row r="93" spans="1:30" s="44" customFormat="1">
      <c r="A93" s="45">
        <v>24215</v>
      </c>
      <c r="B93" s="5">
        <v>45769</v>
      </c>
      <c r="C93" t="s">
        <v>976</v>
      </c>
      <c r="D93">
        <v>139</v>
      </c>
      <c r="E93" s="404">
        <f t="shared" ref="E93:E95" si="17">D93</f>
        <v>139</v>
      </c>
      <c r="F93" s="365"/>
      <c r="G93" s="365"/>
      <c r="H93" s="404"/>
      <c r="I93" s="404"/>
      <c r="J93" s="404"/>
      <c r="K93" s="404"/>
      <c r="L93" s="404"/>
      <c r="M93" s="404"/>
      <c r="N93" s="404"/>
      <c r="O93" s="404"/>
      <c r="P93" s="404"/>
      <c r="Q93" s="404"/>
      <c r="R93" s="404"/>
      <c r="S93" s="404"/>
      <c r="T93" s="404"/>
      <c r="U93" s="404"/>
      <c r="V93" s="404"/>
      <c r="W93" s="404"/>
      <c r="X93" s="383"/>
      <c r="Y93" s="418"/>
      <c r="Z93" s="350">
        <f t="shared" si="12"/>
        <v>139</v>
      </c>
      <c r="AA93" s="366">
        <f t="shared" si="13"/>
        <v>0</v>
      </c>
      <c r="AC93" s="387"/>
    </row>
    <row r="94" spans="1:30" s="44" customFormat="1">
      <c r="A94" s="45">
        <v>24214</v>
      </c>
      <c r="B94" s="5">
        <v>45769</v>
      </c>
      <c r="C94" t="s">
        <v>977</v>
      </c>
      <c r="D94">
        <v>158</v>
      </c>
      <c r="E94" s="404">
        <f t="shared" si="17"/>
        <v>158</v>
      </c>
      <c r="F94" s="365"/>
      <c r="G94" s="365"/>
      <c r="H94" s="404"/>
      <c r="I94" s="404"/>
      <c r="J94" s="404"/>
      <c r="K94" s="404"/>
      <c r="L94" s="404"/>
      <c r="M94" s="404"/>
      <c r="N94" s="404"/>
      <c r="O94" s="404"/>
      <c r="P94" s="404"/>
      <c r="Q94" s="404"/>
      <c r="R94" s="404"/>
      <c r="S94" s="404"/>
      <c r="T94" s="404"/>
      <c r="U94" s="404"/>
      <c r="V94" s="404"/>
      <c r="W94" s="404"/>
      <c r="X94" s="383"/>
      <c r="Y94" s="418"/>
      <c r="Z94" s="350">
        <f t="shared" si="12"/>
        <v>158</v>
      </c>
      <c r="AA94" s="366">
        <f t="shared" si="13"/>
        <v>0</v>
      </c>
      <c r="AC94" s="387"/>
    </row>
    <row r="95" spans="1:30" s="44" customFormat="1">
      <c r="A95" s="45">
        <v>24213</v>
      </c>
      <c r="B95" s="5">
        <v>45769</v>
      </c>
      <c r="C95" t="s">
        <v>978</v>
      </c>
      <c r="D95">
        <v>11</v>
      </c>
      <c r="E95" s="404">
        <f t="shared" si="17"/>
        <v>11</v>
      </c>
      <c r="F95" s="365"/>
      <c r="G95" s="365"/>
      <c r="H95" s="404"/>
      <c r="I95" s="404"/>
      <c r="J95" s="404"/>
      <c r="K95" s="404"/>
      <c r="L95" s="404"/>
      <c r="M95" s="404"/>
      <c r="N95" s="404"/>
      <c r="O95" s="404"/>
      <c r="P95" s="404"/>
      <c r="Q95" s="404"/>
      <c r="R95" s="404"/>
      <c r="S95" s="404"/>
      <c r="T95" s="404"/>
      <c r="U95" s="404"/>
      <c r="V95" s="404"/>
      <c r="W95" s="404"/>
      <c r="X95" s="383"/>
      <c r="Y95" s="418"/>
      <c r="Z95" s="350">
        <f t="shared" si="12"/>
        <v>11</v>
      </c>
      <c r="AA95" s="366">
        <f t="shared" si="13"/>
        <v>0</v>
      </c>
      <c r="AC95" s="387"/>
    </row>
    <row r="96" spans="1:30" s="44" customFormat="1">
      <c r="A96" s="45">
        <v>24212</v>
      </c>
      <c r="B96" s="5">
        <v>45762</v>
      </c>
      <c r="C96" t="s">
        <v>366</v>
      </c>
      <c r="D96">
        <v>1920</v>
      </c>
      <c r="E96" s="404"/>
      <c r="F96" s="365"/>
      <c r="G96" s="365"/>
      <c r="H96" s="404">
        <f t="shared" ref="H96:H98" si="18">D96</f>
        <v>1920</v>
      </c>
      <c r="I96" s="404"/>
      <c r="J96" s="404"/>
      <c r="K96" s="404"/>
      <c r="L96" s="404"/>
      <c r="M96" s="404"/>
      <c r="N96" s="404"/>
      <c r="O96" s="404"/>
      <c r="P96" s="404"/>
      <c r="Q96" s="404"/>
      <c r="R96" s="404"/>
      <c r="S96" s="404"/>
      <c r="T96" s="404"/>
      <c r="U96" s="404"/>
      <c r="V96" s="404"/>
      <c r="W96" s="404"/>
      <c r="X96" s="383"/>
      <c r="Y96" s="418"/>
      <c r="Z96" s="350">
        <f t="shared" si="12"/>
        <v>1920</v>
      </c>
      <c r="AA96" s="366">
        <f t="shared" si="13"/>
        <v>0</v>
      </c>
      <c r="AC96" s="387"/>
    </row>
    <row r="97" spans="1:30" s="44" customFormat="1">
      <c r="A97" s="45">
        <v>24211</v>
      </c>
      <c r="B97" s="5">
        <v>45762</v>
      </c>
      <c r="C97" t="s">
        <v>979</v>
      </c>
      <c r="D97">
        <v>804</v>
      </c>
      <c r="E97" s="404"/>
      <c r="F97" s="365"/>
      <c r="G97" s="365"/>
      <c r="H97" s="404">
        <f t="shared" si="18"/>
        <v>804</v>
      </c>
      <c r="I97" s="404"/>
      <c r="J97" s="404"/>
      <c r="K97" s="404"/>
      <c r="L97" s="404"/>
      <c r="M97" s="404"/>
      <c r="N97" s="404"/>
      <c r="O97" s="404"/>
      <c r="P97" s="404"/>
      <c r="Q97" s="404"/>
      <c r="R97" s="404"/>
      <c r="S97" s="404"/>
      <c r="T97" s="404"/>
      <c r="U97" s="404"/>
      <c r="V97" s="404"/>
      <c r="W97" s="404"/>
      <c r="X97" s="383"/>
      <c r="Y97" s="418"/>
      <c r="Z97" s="350">
        <f t="shared" si="12"/>
        <v>804</v>
      </c>
      <c r="AA97" s="366">
        <f t="shared" si="13"/>
        <v>0</v>
      </c>
      <c r="AC97" s="387"/>
      <c r="AD97" s="387"/>
    </row>
    <row r="98" spans="1:30" s="44" customFormat="1">
      <c r="A98" s="45">
        <v>24210</v>
      </c>
      <c r="B98" s="5">
        <v>45762</v>
      </c>
      <c r="C98" t="s">
        <v>939</v>
      </c>
      <c r="D98">
        <v>65.2</v>
      </c>
      <c r="E98" s="404"/>
      <c r="F98" s="365"/>
      <c r="G98" s="365"/>
      <c r="H98" s="404">
        <f t="shared" si="18"/>
        <v>65.2</v>
      </c>
      <c r="I98" s="404"/>
      <c r="J98" s="404"/>
      <c r="K98" s="404"/>
      <c r="L98" s="404"/>
      <c r="M98" s="404"/>
      <c r="N98" s="404"/>
      <c r="O98" s="404"/>
      <c r="P98" s="404"/>
      <c r="Q98" s="404"/>
      <c r="R98" s="404"/>
      <c r="S98" s="404"/>
      <c r="T98" s="404"/>
      <c r="U98" s="404"/>
      <c r="V98" s="404"/>
      <c r="W98" s="404"/>
      <c r="X98" s="383"/>
      <c r="Y98" s="418"/>
      <c r="Z98" s="350">
        <f t="shared" si="12"/>
        <v>65.2</v>
      </c>
      <c r="AA98" s="366">
        <f t="shared" si="13"/>
        <v>0</v>
      </c>
      <c r="AC98" s="387"/>
    </row>
    <row r="99" spans="1:30" s="44" customFormat="1">
      <c r="A99" s="45">
        <v>24209</v>
      </c>
      <c r="B99" s="5">
        <v>45755</v>
      </c>
      <c r="C99" t="s">
        <v>357</v>
      </c>
      <c r="D99">
        <v>4</v>
      </c>
      <c r="E99" s="404"/>
      <c r="F99" s="365"/>
      <c r="G99" s="365"/>
      <c r="H99" s="404"/>
      <c r="I99" s="404"/>
      <c r="J99" s="404"/>
      <c r="K99" s="404"/>
      <c r="L99" s="404"/>
      <c r="M99" s="404"/>
      <c r="N99" s="404"/>
      <c r="O99" s="404"/>
      <c r="P99" s="404"/>
      <c r="Q99" s="404"/>
      <c r="R99" s="404">
        <f t="shared" ref="R99:R100" si="19">D99</f>
        <v>4</v>
      </c>
      <c r="S99" s="404"/>
      <c r="T99" s="404"/>
      <c r="U99" s="404"/>
      <c r="V99" s="404"/>
      <c r="W99" s="404"/>
      <c r="X99" s="383"/>
      <c r="Y99" s="418"/>
      <c r="Z99" s="350">
        <f t="shared" si="12"/>
        <v>4</v>
      </c>
      <c r="AA99" s="366">
        <f t="shared" si="13"/>
        <v>0</v>
      </c>
      <c r="AC99" s="387"/>
    </row>
    <row r="100" spans="1:30" s="44" customFormat="1">
      <c r="A100" s="45">
        <v>24208</v>
      </c>
      <c r="B100" s="5">
        <v>45755</v>
      </c>
      <c r="C100" s="396" t="s">
        <v>357</v>
      </c>
      <c r="D100">
        <v>3.2</v>
      </c>
      <c r="E100" s="404"/>
      <c r="F100" s="365"/>
      <c r="G100" s="365"/>
      <c r="H100" s="404"/>
      <c r="I100" s="404"/>
      <c r="J100" s="404"/>
      <c r="K100" s="404"/>
      <c r="L100" s="404"/>
      <c r="M100" s="404"/>
      <c r="N100" s="404"/>
      <c r="O100" s="404"/>
      <c r="P100" s="404"/>
      <c r="Q100" s="404"/>
      <c r="R100" s="404">
        <f t="shared" si="19"/>
        <v>3.2</v>
      </c>
      <c r="S100" s="404"/>
      <c r="T100" s="404"/>
      <c r="U100" s="404"/>
      <c r="V100" s="404"/>
      <c r="W100" s="404"/>
      <c r="X100" s="383"/>
      <c r="Y100" s="418"/>
      <c r="Z100" s="350">
        <f t="shared" si="12"/>
        <v>3.2</v>
      </c>
      <c r="AA100" s="366">
        <f t="shared" si="13"/>
        <v>0</v>
      </c>
      <c r="AC100" s="387"/>
    </row>
    <row r="101" spans="1:30" s="44" customFormat="1">
      <c r="A101" s="45">
        <v>24207</v>
      </c>
      <c r="B101" s="5">
        <v>45748</v>
      </c>
      <c r="C101" t="s">
        <v>980</v>
      </c>
      <c r="D101">
        <v>125</v>
      </c>
      <c r="E101" s="404"/>
      <c r="F101" s="365">
        <f>D101</f>
        <v>125</v>
      </c>
      <c r="G101" s="365"/>
      <c r="H101" s="404"/>
      <c r="I101" s="404"/>
      <c r="J101" s="404"/>
      <c r="K101" s="404"/>
      <c r="L101" s="404"/>
      <c r="M101" s="404"/>
      <c r="N101" s="404"/>
      <c r="O101" s="404"/>
      <c r="P101" s="404"/>
      <c r="Q101" s="404"/>
      <c r="R101" s="404"/>
      <c r="S101" s="404"/>
      <c r="T101" s="404"/>
      <c r="U101" s="404"/>
      <c r="V101" s="404"/>
      <c r="W101" s="404"/>
      <c r="X101" s="383"/>
      <c r="Y101" s="418"/>
      <c r="Z101" s="350">
        <f t="shared" si="12"/>
        <v>125</v>
      </c>
      <c r="AA101" s="366">
        <f t="shared" si="13"/>
        <v>0</v>
      </c>
      <c r="AC101" s="387"/>
    </row>
    <row r="102" spans="1:30" s="44" customFormat="1">
      <c r="A102" s="45">
        <v>24206</v>
      </c>
      <c r="B102" s="5">
        <v>45748</v>
      </c>
      <c r="C102" t="s">
        <v>981</v>
      </c>
      <c r="D102">
        <v>20.98</v>
      </c>
      <c r="E102" s="404"/>
      <c r="F102" s="365"/>
      <c r="G102" s="365"/>
      <c r="H102" s="404"/>
      <c r="I102" s="404"/>
      <c r="J102" s="404"/>
      <c r="K102" s="404"/>
      <c r="L102" s="404"/>
      <c r="M102" s="404"/>
      <c r="N102" s="404"/>
      <c r="O102" s="404">
        <f>D102</f>
        <v>20.98</v>
      </c>
      <c r="P102" s="404"/>
      <c r="Q102" s="404"/>
      <c r="R102" s="404"/>
      <c r="S102" s="404"/>
      <c r="T102" s="404"/>
      <c r="U102" s="404"/>
      <c r="V102" s="404"/>
      <c r="W102" s="404"/>
      <c r="X102" s="383"/>
      <c r="Y102" s="418"/>
      <c r="Z102" s="350">
        <f t="shared" si="12"/>
        <v>20.98</v>
      </c>
      <c r="AA102" s="366">
        <f t="shared" si="13"/>
        <v>0</v>
      </c>
      <c r="AC102" s="387"/>
    </row>
    <row r="103" spans="1:30" s="44" customFormat="1">
      <c r="A103" s="45">
        <v>24205</v>
      </c>
      <c r="B103" s="5">
        <v>45748</v>
      </c>
      <c r="C103" t="s">
        <v>982</v>
      </c>
      <c r="D103">
        <v>8.68</v>
      </c>
      <c r="E103" s="404"/>
      <c r="F103" s="365"/>
      <c r="G103" s="365"/>
      <c r="H103" s="404"/>
      <c r="I103" s="404"/>
      <c r="J103" s="404"/>
      <c r="K103" s="404"/>
      <c r="L103" s="404"/>
      <c r="M103" s="404"/>
      <c r="N103" s="404"/>
      <c r="O103" s="404">
        <f>D103</f>
        <v>8.68</v>
      </c>
      <c r="P103" s="404"/>
      <c r="Q103" s="404"/>
      <c r="R103" s="404"/>
      <c r="S103" s="404"/>
      <c r="T103" s="404"/>
      <c r="U103" s="404"/>
      <c r="V103" s="404"/>
      <c r="W103" s="404"/>
      <c r="X103" s="383"/>
      <c r="Y103" s="418"/>
      <c r="Z103" s="350">
        <f t="shared" si="12"/>
        <v>8.68</v>
      </c>
      <c r="AA103" s="366">
        <f t="shared" si="13"/>
        <v>0</v>
      </c>
      <c r="AC103" s="387"/>
    </row>
    <row r="104" spans="1:30" s="44" customFormat="1">
      <c r="A104" s="45">
        <v>24204</v>
      </c>
      <c r="B104" s="5">
        <v>45748</v>
      </c>
      <c r="C104" t="s">
        <v>960</v>
      </c>
      <c r="D104">
        <v>300</v>
      </c>
      <c r="E104" s="404"/>
      <c r="F104" s="365"/>
      <c r="G104" s="365"/>
      <c r="H104" s="404">
        <f>D104</f>
        <v>300</v>
      </c>
      <c r="I104" s="404"/>
      <c r="J104" s="404"/>
      <c r="K104" s="404"/>
      <c r="L104" s="404"/>
      <c r="M104" s="404"/>
      <c r="N104" s="404"/>
      <c r="O104" s="404"/>
      <c r="P104" s="404"/>
      <c r="Q104" s="404"/>
      <c r="R104" s="404"/>
      <c r="S104" s="404"/>
      <c r="T104" s="404"/>
      <c r="U104" s="404"/>
      <c r="V104" s="404"/>
      <c r="W104" s="404"/>
      <c r="X104" s="383"/>
      <c r="Y104" s="418"/>
      <c r="Z104" s="350">
        <f t="shared" si="12"/>
        <v>300</v>
      </c>
      <c r="AA104" s="366">
        <f t="shared" si="13"/>
        <v>0</v>
      </c>
      <c r="AC104" s="387"/>
    </row>
    <row r="105" spans="1:30" s="44" customFormat="1">
      <c r="A105" s="45">
        <v>24203</v>
      </c>
      <c r="B105" s="5">
        <v>45743</v>
      </c>
      <c r="C105" t="s">
        <v>983</v>
      </c>
      <c r="D105">
        <v>62.48</v>
      </c>
      <c r="E105" s="404"/>
      <c r="F105" s="365">
        <f>D105</f>
        <v>62.48</v>
      </c>
      <c r="G105" s="365"/>
      <c r="H105" s="404"/>
      <c r="I105" s="404"/>
      <c r="J105" s="404"/>
      <c r="K105" s="404"/>
      <c r="L105" s="404"/>
      <c r="M105" s="404"/>
      <c r="N105" s="404"/>
      <c r="O105" s="404"/>
      <c r="P105" s="404"/>
      <c r="Q105" s="404"/>
      <c r="R105" s="404"/>
      <c r="S105" s="404"/>
      <c r="T105" s="404"/>
      <c r="U105" s="404"/>
      <c r="V105" s="404"/>
      <c r="W105" s="404"/>
      <c r="X105" s="383"/>
      <c r="Y105" s="418"/>
      <c r="Z105" s="350">
        <f t="shared" si="12"/>
        <v>62.48</v>
      </c>
      <c r="AA105" s="366">
        <f t="shared" si="13"/>
        <v>0</v>
      </c>
      <c r="AC105" s="387"/>
    </row>
    <row r="106" spans="1:30" s="44" customFormat="1">
      <c r="A106" s="45">
        <v>24202</v>
      </c>
      <c r="B106" s="5">
        <v>45743</v>
      </c>
      <c r="C106" t="s">
        <v>984</v>
      </c>
      <c r="D106">
        <v>13</v>
      </c>
      <c r="E106" s="404">
        <f>D106</f>
        <v>13</v>
      </c>
      <c r="F106" s="365"/>
      <c r="G106" s="365"/>
      <c r="H106" s="404"/>
      <c r="I106" s="404"/>
      <c r="J106" s="404"/>
      <c r="K106" s="404"/>
      <c r="L106" s="404"/>
      <c r="M106" s="404"/>
      <c r="N106" s="404"/>
      <c r="O106" s="404"/>
      <c r="P106" s="404"/>
      <c r="Q106" s="404"/>
      <c r="R106" s="404"/>
      <c r="S106" s="404"/>
      <c r="T106" s="404"/>
      <c r="U106" s="404"/>
      <c r="V106" s="404"/>
      <c r="W106" s="404"/>
      <c r="X106" s="383"/>
      <c r="Y106" s="418"/>
      <c r="Z106" s="350">
        <f t="shared" si="12"/>
        <v>13</v>
      </c>
      <c r="AA106" s="366">
        <f t="shared" si="13"/>
        <v>0</v>
      </c>
      <c r="AC106" s="387"/>
    </row>
    <row r="107" spans="1:30" s="44" customFormat="1">
      <c r="A107" s="45">
        <v>24201</v>
      </c>
      <c r="B107" s="5">
        <v>45743</v>
      </c>
      <c r="C107" s="396" t="s">
        <v>357</v>
      </c>
      <c r="D107">
        <v>1.55</v>
      </c>
      <c r="E107" s="404"/>
      <c r="F107" s="365"/>
      <c r="G107" s="365"/>
      <c r="H107" s="404"/>
      <c r="I107" s="404"/>
      <c r="J107" s="404"/>
      <c r="K107" s="404"/>
      <c r="L107" s="404"/>
      <c r="M107" s="404"/>
      <c r="N107" s="404"/>
      <c r="O107" s="404"/>
      <c r="P107" s="404"/>
      <c r="Q107" s="404"/>
      <c r="R107" s="404">
        <f>D107</f>
        <v>1.55</v>
      </c>
      <c r="S107" s="404"/>
      <c r="T107" s="404"/>
      <c r="U107" s="404"/>
      <c r="V107" s="404"/>
      <c r="W107" s="404"/>
      <c r="X107" s="383"/>
      <c r="Y107" s="418"/>
      <c r="Z107" s="350">
        <f t="shared" si="12"/>
        <v>1.55</v>
      </c>
      <c r="AA107" s="366">
        <f t="shared" si="13"/>
        <v>0</v>
      </c>
      <c r="AC107" s="387"/>
    </row>
    <row r="108" spans="1:30" s="44" customFormat="1">
      <c r="A108" s="45">
        <v>24200</v>
      </c>
      <c r="B108" s="5">
        <v>45742</v>
      </c>
      <c r="C108" t="s">
        <v>985</v>
      </c>
      <c r="D108">
        <v>210</v>
      </c>
      <c r="E108" s="367">
        <f t="shared" ref="E108:E109" si="20">D108</f>
        <v>210</v>
      </c>
      <c r="F108" s="368"/>
      <c r="G108" s="368"/>
      <c r="H108" s="367"/>
      <c r="I108" s="367"/>
      <c r="J108" s="367"/>
      <c r="K108" s="367"/>
      <c r="L108" s="367"/>
      <c r="M108" s="367"/>
      <c r="N108" s="367"/>
      <c r="O108" s="367"/>
      <c r="P108" s="367"/>
      <c r="Q108" s="367"/>
      <c r="R108" s="367"/>
      <c r="S108" s="367"/>
      <c r="T108" s="367"/>
      <c r="U108" s="367"/>
      <c r="V108" s="367"/>
      <c r="W108" s="367"/>
      <c r="X108" s="385"/>
      <c r="Y108" s="386"/>
      <c r="Z108" s="350">
        <f t="shared" si="12"/>
        <v>210</v>
      </c>
      <c r="AA108" s="366">
        <f t="shared" si="13"/>
        <v>0</v>
      </c>
      <c r="AC108" s="387"/>
    </row>
    <row r="109" spans="1:30" s="44" customFormat="1">
      <c r="A109" s="45">
        <v>24199</v>
      </c>
      <c r="B109" s="5">
        <v>45742</v>
      </c>
      <c r="C109" t="s">
        <v>986</v>
      </c>
      <c r="D109">
        <v>60</v>
      </c>
      <c r="E109" s="367">
        <f t="shared" si="20"/>
        <v>60</v>
      </c>
      <c r="F109" s="368"/>
      <c r="G109" s="368"/>
      <c r="H109" s="367"/>
      <c r="I109" s="367"/>
      <c r="J109" s="367"/>
      <c r="K109" s="367"/>
      <c r="L109" s="367"/>
      <c r="M109" s="367"/>
      <c r="N109" s="367"/>
      <c r="O109" s="367"/>
      <c r="P109" s="367"/>
      <c r="Q109" s="367"/>
      <c r="R109" s="367"/>
      <c r="S109" s="367"/>
      <c r="T109" s="367"/>
      <c r="U109" s="367"/>
      <c r="V109" s="367"/>
      <c r="W109" s="367"/>
      <c r="X109" s="385"/>
      <c r="Y109" s="386"/>
      <c r="Z109" s="350">
        <f t="shared" si="12"/>
        <v>60</v>
      </c>
      <c r="AA109" s="366">
        <f t="shared" si="13"/>
        <v>0</v>
      </c>
      <c r="AC109" s="387"/>
    </row>
    <row r="110" spans="1:30" s="44" customFormat="1">
      <c r="A110" s="45">
        <v>24198</v>
      </c>
      <c r="B110" s="5">
        <v>45742</v>
      </c>
      <c r="C110" t="s">
        <v>987</v>
      </c>
      <c r="D110">
        <v>580</v>
      </c>
      <c r="E110" s="367">
        <f>D110</f>
        <v>580</v>
      </c>
      <c r="F110" s="368"/>
      <c r="G110" s="368"/>
      <c r="H110" s="367"/>
      <c r="I110" s="367"/>
      <c r="J110" s="367"/>
      <c r="K110" s="367"/>
      <c r="L110" s="367"/>
      <c r="M110" s="367"/>
      <c r="N110" s="367"/>
      <c r="O110" s="367"/>
      <c r="P110" s="367"/>
      <c r="Q110" s="367"/>
      <c r="R110" s="367"/>
      <c r="S110" s="367"/>
      <c r="T110" s="367"/>
      <c r="U110" s="367"/>
      <c r="V110" s="367"/>
      <c r="W110" s="367"/>
      <c r="X110" s="385"/>
      <c r="Y110" s="386"/>
      <c r="Z110" s="350">
        <f t="shared" si="12"/>
        <v>580</v>
      </c>
      <c r="AA110" s="366">
        <f t="shared" si="13"/>
        <v>0</v>
      </c>
      <c r="AC110" s="387"/>
    </row>
    <row r="111" spans="1:30" s="44" customFormat="1">
      <c r="A111" s="45">
        <v>24197</v>
      </c>
      <c r="B111" s="5">
        <v>45742</v>
      </c>
      <c r="C111" t="s">
        <v>988</v>
      </c>
      <c r="D111">
        <v>288</v>
      </c>
      <c r="E111" s="367"/>
      <c r="F111" s="368">
        <f t="shared" ref="F111:F112" si="21">D111</f>
        <v>288</v>
      </c>
      <c r="G111" s="368"/>
      <c r="H111" s="367"/>
      <c r="I111" s="367"/>
      <c r="J111" s="367"/>
      <c r="K111" s="367"/>
      <c r="L111" s="367"/>
      <c r="M111" s="367"/>
      <c r="N111" s="367"/>
      <c r="O111" s="367"/>
      <c r="P111" s="367"/>
      <c r="Q111" s="367"/>
      <c r="R111" s="367"/>
      <c r="S111" s="367"/>
      <c r="T111" s="367"/>
      <c r="U111" s="367"/>
      <c r="V111" s="367"/>
      <c r="W111" s="367"/>
      <c r="X111" s="385"/>
      <c r="Y111" s="386"/>
      <c r="Z111" s="350">
        <f t="shared" si="12"/>
        <v>288</v>
      </c>
      <c r="AA111" s="366">
        <f t="shared" si="13"/>
        <v>0</v>
      </c>
      <c r="AC111" s="387"/>
    </row>
    <row r="112" spans="1:30" s="44" customFormat="1">
      <c r="A112" s="45">
        <v>24196</v>
      </c>
      <c r="B112" s="5">
        <v>45735</v>
      </c>
      <c r="C112" t="s">
        <v>989</v>
      </c>
      <c r="D112">
        <v>57</v>
      </c>
      <c r="E112" s="404"/>
      <c r="F112" s="365">
        <f t="shared" si="21"/>
        <v>57</v>
      </c>
      <c r="G112" s="365"/>
      <c r="H112" s="404"/>
      <c r="I112" s="404"/>
      <c r="J112" s="404"/>
      <c r="K112" s="404"/>
      <c r="L112" s="404"/>
      <c r="M112" s="404"/>
      <c r="N112" s="404"/>
      <c r="O112" s="404"/>
      <c r="P112" s="404"/>
      <c r="Q112" s="404"/>
      <c r="R112" s="404"/>
      <c r="S112" s="404"/>
      <c r="T112" s="404"/>
      <c r="U112" s="404"/>
      <c r="V112" s="404"/>
      <c r="W112" s="404"/>
      <c r="X112" s="383"/>
      <c r="Y112" s="418"/>
      <c r="Z112" s="350">
        <f t="shared" si="12"/>
        <v>57</v>
      </c>
      <c r="AA112" s="366">
        <f t="shared" si="13"/>
        <v>0</v>
      </c>
      <c r="AC112" s="387"/>
    </row>
    <row r="113" spans="1:29" s="44" customFormat="1">
      <c r="A113" s="45">
        <v>24195</v>
      </c>
      <c r="B113" s="5">
        <v>45734</v>
      </c>
      <c r="C113" t="s">
        <v>357</v>
      </c>
      <c r="D113">
        <v>3.65</v>
      </c>
      <c r="E113" s="404"/>
      <c r="F113" s="365"/>
      <c r="G113" s="365"/>
      <c r="H113" s="404"/>
      <c r="I113" s="404"/>
      <c r="J113" s="404"/>
      <c r="K113" s="404"/>
      <c r="L113" s="404"/>
      <c r="M113" s="404"/>
      <c r="N113" s="404"/>
      <c r="O113" s="404"/>
      <c r="P113" s="404"/>
      <c r="Q113" s="404"/>
      <c r="R113" s="404">
        <f>D113</f>
        <v>3.65</v>
      </c>
      <c r="S113" s="404"/>
      <c r="T113" s="404"/>
      <c r="U113" s="404"/>
      <c r="V113" s="404"/>
      <c r="W113" s="404"/>
      <c r="X113" s="383"/>
      <c r="Y113" s="418"/>
      <c r="Z113" s="350">
        <f t="shared" si="12"/>
        <v>3.65</v>
      </c>
      <c r="AA113" s="366">
        <f t="shared" si="13"/>
        <v>0</v>
      </c>
      <c r="AC113" s="387"/>
    </row>
    <row r="114" spans="1:29" s="44" customFormat="1">
      <c r="A114" s="45">
        <v>24194</v>
      </c>
      <c r="B114" s="5">
        <v>45733</v>
      </c>
      <c r="C114" t="s">
        <v>366</v>
      </c>
      <c r="D114">
        <v>1664</v>
      </c>
      <c r="E114" s="404"/>
      <c r="F114" s="365"/>
      <c r="G114" s="365"/>
      <c r="H114" s="404">
        <f t="shared" ref="H114:H116" si="22">D114</f>
        <v>1664</v>
      </c>
      <c r="I114" s="404"/>
      <c r="J114" s="404"/>
      <c r="K114" s="404"/>
      <c r="L114" s="404"/>
      <c r="M114" s="404"/>
      <c r="N114" s="404"/>
      <c r="O114" s="404"/>
      <c r="P114" s="404"/>
      <c r="Q114" s="404"/>
      <c r="R114" s="404"/>
      <c r="S114" s="404"/>
      <c r="T114" s="404"/>
      <c r="U114" s="404"/>
      <c r="V114" s="404"/>
      <c r="W114" s="404"/>
      <c r="X114" s="383"/>
      <c r="Y114" s="418"/>
      <c r="Z114" s="350">
        <f t="shared" si="12"/>
        <v>1664</v>
      </c>
      <c r="AA114" s="366">
        <f t="shared" si="13"/>
        <v>0</v>
      </c>
      <c r="AC114" s="387"/>
    </row>
    <row r="115" spans="1:29" s="44" customFormat="1">
      <c r="A115" s="45">
        <v>24193</v>
      </c>
      <c r="B115" s="5">
        <v>45733</v>
      </c>
      <c r="C115" t="s">
        <v>979</v>
      </c>
      <c r="D115">
        <v>643.20000000000005</v>
      </c>
      <c r="E115" s="404"/>
      <c r="F115" s="365"/>
      <c r="G115" s="365"/>
      <c r="H115" s="404">
        <f t="shared" si="22"/>
        <v>643.20000000000005</v>
      </c>
      <c r="I115" s="404"/>
      <c r="J115" s="404"/>
      <c r="K115" s="404"/>
      <c r="L115" s="404"/>
      <c r="M115" s="404"/>
      <c r="N115" s="404"/>
      <c r="O115" s="404"/>
      <c r="P115" s="404"/>
      <c r="Q115" s="404"/>
      <c r="R115" s="404"/>
      <c r="S115" s="404"/>
      <c r="T115" s="404"/>
      <c r="U115" s="404"/>
      <c r="V115" s="404"/>
      <c r="W115" s="404"/>
      <c r="X115" s="383"/>
      <c r="Y115" s="418"/>
      <c r="Z115" s="350">
        <f t="shared" si="12"/>
        <v>643.20000000000005</v>
      </c>
      <c r="AA115" s="366">
        <f t="shared" si="13"/>
        <v>0</v>
      </c>
      <c r="AC115" s="387"/>
    </row>
    <row r="116" spans="1:29" s="44" customFormat="1">
      <c r="A116" s="45">
        <v>24192</v>
      </c>
      <c r="B116" s="5">
        <v>45733</v>
      </c>
      <c r="C116" t="s">
        <v>939</v>
      </c>
      <c r="D116">
        <v>48.9</v>
      </c>
      <c r="E116" s="404"/>
      <c r="F116" s="365"/>
      <c r="G116" s="365"/>
      <c r="H116" s="404">
        <f t="shared" si="22"/>
        <v>48.9</v>
      </c>
      <c r="I116" s="404"/>
      <c r="J116" s="404"/>
      <c r="K116" s="404"/>
      <c r="L116" s="404"/>
      <c r="M116" s="404"/>
      <c r="N116" s="404"/>
      <c r="O116" s="404"/>
      <c r="P116" s="404"/>
      <c r="Q116" s="404"/>
      <c r="R116" s="404"/>
      <c r="S116" s="404"/>
      <c r="T116" s="404"/>
      <c r="U116" s="404"/>
      <c r="V116" s="404"/>
      <c r="W116" s="404"/>
      <c r="X116" s="383"/>
      <c r="Y116" s="418"/>
      <c r="Z116" s="350">
        <f t="shared" si="12"/>
        <v>48.9</v>
      </c>
      <c r="AA116" s="366">
        <f t="shared" si="13"/>
        <v>0</v>
      </c>
      <c r="AC116" s="387"/>
    </row>
    <row r="117" spans="1:29" s="44" customFormat="1">
      <c r="A117" s="45">
        <v>24191</v>
      </c>
      <c r="B117" s="5">
        <v>45728</v>
      </c>
      <c r="C117" t="s">
        <v>990</v>
      </c>
      <c r="D117">
        <v>550.45000000000005</v>
      </c>
      <c r="E117" s="404"/>
      <c r="F117" s="365"/>
      <c r="G117" s="365"/>
      <c r="H117" s="404"/>
      <c r="I117" s="404"/>
      <c r="J117" s="404"/>
      <c r="K117" s="404"/>
      <c r="L117" s="404"/>
      <c r="M117" s="404"/>
      <c r="N117" s="404"/>
      <c r="O117" s="404">
        <f>D117</f>
        <v>550.45000000000005</v>
      </c>
      <c r="P117" s="404"/>
      <c r="Q117" s="404"/>
      <c r="R117" s="404"/>
      <c r="S117" s="404"/>
      <c r="T117" s="404"/>
      <c r="U117" s="404"/>
      <c r="V117" s="404"/>
      <c r="W117" s="404"/>
      <c r="X117" s="383"/>
      <c r="Y117" s="418"/>
      <c r="Z117" s="350">
        <f t="shared" si="12"/>
        <v>550.45000000000005</v>
      </c>
      <c r="AA117" s="366">
        <f t="shared" si="13"/>
        <v>0</v>
      </c>
      <c r="AC117" s="387"/>
    </row>
    <row r="118" spans="1:29" s="44" customFormat="1">
      <c r="A118" s="45">
        <v>24190</v>
      </c>
      <c r="B118" s="5">
        <v>45728</v>
      </c>
      <c r="C118" t="s">
        <v>357</v>
      </c>
      <c r="D118">
        <v>2.1</v>
      </c>
      <c r="E118" s="404"/>
      <c r="F118" s="365"/>
      <c r="G118" s="365"/>
      <c r="H118" s="404"/>
      <c r="I118" s="404"/>
      <c r="J118" s="404"/>
      <c r="K118" s="404"/>
      <c r="L118" s="404"/>
      <c r="M118" s="404"/>
      <c r="N118" s="404"/>
      <c r="O118" s="404"/>
      <c r="P118" s="404"/>
      <c r="Q118" s="404"/>
      <c r="R118" s="404">
        <f>D118</f>
        <v>2.1</v>
      </c>
      <c r="S118" s="404"/>
      <c r="T118" s="404"/>
      <c r="U118" s="404"/>
      <c r="V118" s="404"/>
      <c r="W118" s="404"/>
      <c r="X118" s="383"/>
      <c r="Y118" s="418"/>
      <c r="Z118" s="350">
        <f t="shared" si="12"/>
        <v>2.1</v>
      </c>
      <c r="AA118" s="366">
        <f t="shared" si="13"/>
        <v>0</v>
      </c>
      <c r="AC118" s="387"/>
    </row>
    <row r="119" spans="1:29" s="44" customFormat="1">
      <c r="A119" s="45">
        <v>24189</v>
      </c>
      <c r="B119" s="5">
        <v>45727</v>
      </c>
      <c r="C119" t="s">
        <v>991</v>
      </c>
      <c r="D119">
        <v>1721.37</v>
      </c>
      <c r="E119" s="404"/>
      <c r="F119" s="365"/>
      <c r="G119" s="365"/>
      <c r="H119" s="404"/>
      <c r="I119" s="404"/>
      <c r="J119" s="404"/>
      <c r="K119" s="404"/>
      <c r="L119" s="404"/>
      <c r="M119" s="404"/>
      <c r="N119" s="404"/>
      <c r="O119" s="404">
        <f>D119-109.32</f>
        <v>1612.05</v>
      </c>
      <c r="P119" s="404"/>
      <c r="Q119" s="404"/>
      <c r="R119" s="404"/>
      <c r="S119" s="404"/>
      <c r="T119" s="404"/>
      <c r="U119" s="404"/>
      <c r="V119" s="404"/>
      <c r="W119" s="404"/>
      <c r="X119" s="383"/>
      <c r="Y119" s="418"/>
      <c r="Z119" s="350">
        <f t="shared" si="12"/>
        <v>1612.05</v>
      </c>
      <c r="AA119" s="366">
        <f t="shared" si="13"/>
        <v>109.31999999999994</v>
      </c>
      <c r="AC119" s="387"/>
    </row>
    <row r="120" spans="1:29" s="44" customFormat="1">
      <c r="A120" s="45">
        <v>24188</v>
      </c>
      <c r="B120" s="5">
        <v>45727</v>
      </c>
      <c r="C120" t="s">
        <v>992</v>
      </c>
      <c r="D120">
        <v>180.55</v>
      </c>
      <c r="E120" s="404"/>
      <c r="F120" s="365"/>
      <c r="G120" s="365"/>
      <c r="H120" s="404"/>
      <c r="I120" s="404"/>
      <c r="J120" s="404"/>
      <c r="K120" s="404"/>
      <c r="L120" s="404"/>
      <c r="M120" s="404"/>
      <c r="N120" s="404"/>
      <c r="O120" s="404">
        <f>D120</f>
        <v>180.55</v>
      </c>
      <c r="P120" s="404"/>
      <c r="Q120" s="404"/>
      <c r="R120" s="404"/>
      <c r="S120" s="404"/>
      <c r="T120" s="404"/>
      <c r="U120" s="404"/>
      <c r="V120" s="404"/>
      <c r="W120" s="404"/>
      <c r="X120" s="383"/>
      <c r="Y120" s="418"/>
      <c r="Z120" s="350">
        <f t="shared" si="12"/>
        <v>180.55</v>
      </c>
      <c r="AA120" s="366">
        <f t="shared" si="13"/>
        <v>0</v>
      </c>
      <c r="AC120" s="387"/>
    </row>
    <row r="121" spans="1:29" s="44" customFormat="1">
      <c r="A121" s="45">
        <v>24187</v>
      </c>
      <c r="B121" s="5">
        <v>45727</v>
      </c>
      <c r="C121" t="s">
        <v>993</v>
      </c>
      <c r="D121">
        <v>155.78</v>
      </c>
      <c r="E121" s="404"/>
      <c r="F121" s="365"/>
      <c r="G121" s="365"/>
      <c r="H121" s="404"/>
      <c r="I121" s="404"/>
      <c r="J121" s="404"/>
      <c r="K121" s="404"/>
      <c r="L121" s="404"/>
      <c r="M121" s="404"/>
      <c r="N121" s="404"/>
      <c r="O121" s="404">
        <f>D121</f>
        <v>155.78</v>
      </c>
      <c r="P121" s="404"/>
      <c r="Q121" s="404"/>
      <c r="R121" s="404"/>
      <c r="S121" s="404"/>
      <c r="T121" s="404"/>
      <c r="U121" s="404"/>
      <c r="V121" s="404"/>
      <c r="W121" s="404"/>
      <c r="X121" s="383"/>
      <c r="Y121" s="418"/>
      <c r="Z121" s="350">
        <f t="shared" si="12"/>
        <v>155.78</v>
      </c>
      <c r="AA121" s="366">
        <f t="shared" si="13"/>
        <v>0</v>
      </c>
      <c r="AC121" s="387"/>
    </row>
    <row r="122" spans="1:29" s="44" customFormat="1">
      <c r="A122" s="45">
        <v>24186</v>
      </c>
      <c r="B122" s="5">
        <v>45726</v>
      </c>
      <c r="C122" t="s">
        <v>994</v>
      </c>
      <c r="D122">
        <v>59</v>
      </c>
      <c r="E122" s="404"/>
      <c r="F122" s="365"/>
      <c r="G122" s="365"/>
      <c r="H122" s="404"/>
      <c r="I122" s="404"/>
      <c r="J122" s="404"/>
      <c r="K122" s="404"/>
      <c r="L122" s="404"/>
      <c r="M122" s="404"/>
      <c r="N122" s="404"/>
      <c r="O122" s="404"/>
      <c r="P122" s="404"/>
      <c r="Q122" s="404"/>
      <c r="R122" s="404"/>
      <c r="S122" s="404">
        <f>D122</f>
        <v>59</v>
      </c>
      <c r="T122" s="404"/>
      <c r="U122" s="404"/>
      <c r="V122" s="404"/>
      <c r="W122" s="404"/>
      <c r="X122" s="383"/>
      <c r="Y122" s="418"/>
      <c r="Z122" s="350">
        <f t="shared" si="12"/>
        <v>59</v>
      </c>
      <c r="AA122" s="366">
        <f t="shared" si="13"/>
        <v>0</v>
      </c>
      <c r="AC122" s="387"/>
    </row>
    <row r="123" spans="1:29" s="44" customFormat="1">
      <c r="A123" s="45">
        <v>24185</v>
      </c>
      <c r="B123" s="5">
        <v>45726</v>
      </c>
      <c r="C123" t="s">
        <v>995</v>
      </c>
      <c r="D123">
        <v>175</v>
      </c>
      <c r="E123" s="404"/>
      <c r="F123" s="365"/>
      <c r="G123" s="365"/>
      <c r="H123" s="404"/>
      <c r="I123" s="404"/>
      <c r="J123" s="404"/>
      <c r="K123" s="404">
        <f>D123</f>
        <v>175</v>
      </c>
      <c r="L123" s="404"/>
      <c r="M123" s="404"/>
      <c r="N123" s="404"/>
      <c r="O123" s="404"/>
      <c r="P123" s="404"/>
      <c r="Q123" s="404"/>
      <c r="R123" s="404"/>
      <c r="S123" s="404"/>
      <c r="T123" s="404"/>
      <c r="U123" s="404"/>
      <c r="V123" s="404"/>
      <c r="W123" s="404"/>
      <c r="X123" s="383"/>
      <c r="Y123" s="418"/>
      <c r="Z123" s="350">
        <f t="shared" si="12"/>
        <v>175</v>
      </c>
      <c r="AA123" s="366">
        <f t="shared" si="13"/>
        <v>0</v>
      </c>
      <c r="AC123" s="387"/>
    </row>
    <row r="124" spans="1:29" s="44" customFormat="1">
      <c r="A124" s="45">
        <v>24184</v>
      </c>
      <c r="B124" s="5">
        <v>45726</v>
      </c>
      <c r="C124" t="s">
        <v>996</v>
      </c>
      <c r="D124">
        <v>21.84</v>
      </c>
      <c r="E124" s="404"/>
      <c r="F124" s="365"/>
      <c r="G124" s="365"/>
      <c r="H124" s="404"/>
      <c r="I124" s="404"/>
      <c r="J124" s="404"/>
      <c r="K124" s="404">
        <f>D124</f>
        <v>21.84</v>
      </c>
      <c r="L124" s="404"/>
      <c r="M124" s="404"/>
      <c r="N124" s="404"/>
      <c r="O124" s="404"/>
      <c r="P124" s="404"/>
      <c r="Q124" s="404"/>
      <c r="R124" s="404"/>
      <c r="S124" s="404"/>
      <c r="T124" s="404"/>
      <c r="U124" s="404"/>
      <c r="V124" s="404"/>
      <c r="W124" s="404"/>
      <c r="X124" s="383"/>
      <c r="Y124" s="418"/>
      <c r="Z124" s="350">
        <f t="shared" si="12"/>
        <v>21.84</v>
      </c>
      <c r="AA124" s="366">
        <f t="shared" si="13"/>
        <v>0</v>
      </c>
      <c r="AC124" s="387"/>
    </row>
    <row r="125" spans="1:29" s="44" customFormat="1">
      <c r="A125" s="45">
        <v>24183</v>
      </c>
      <c r="B125" s="5">
        <v>45726</v>
      </c>
      <c r="C125" t="s">
        <v>997</v>
      </c>
      <c r="D125">
        <v>150</v>
      </c>
      <c r="E125" s="404"/>
      <c r="F125" s="365"/>
      <c r="G125" s="365"/>
      <c r="H125" s="404"/>
      <c r="I125" s="404"/>
      <c r="J125" s="404"/>
      <c r="K125" s="404">
        <f>D125</f>
        <v>150</v>
      </c>
      <c r="L125" s="404"/>
      <c r="M125" s="404"/>
      <c r="N125" s="404"/>
      <c r="O125" s="404"/>
      <c r="P125" s="404"/>
      <c r="Q125" s="404"/>
      <c r="R125" s="404"/>
      <c r="S125" s="404"/>
      <c r="T125" s="404"/>
      <c r="U125" s="404"/>
      <c r="V125" s="404"/>
      <c r="W125" s="404"/>
      <c r="X125" s="383"/>
      <c r="Y125" s="418"/>
      <c r="Z125" s="350">
        <f t="shared" si="12"/>
        <v>150</v>
      </c>
      <c r="AA125" s="366">
        <f t="shared" si="13"/>
        <v>0</v>
      </c>
      <c r="AC125" s="387"/>
    </row>
    <row r="126" spans="1:29" s="44" customFormat="1">
      <c r="A126" s="45">
        <v>24182</v>
      </c>
      <c r="B126" s="5">
        <v>45726</v>
      </c>
      <c r="C126" t="s">
        <v>998</v>
      </c>
      <c r="D126">
        <v>17.850000000000001</v>
      </c>
      <c r="E126" s="404"/>
      <c r="F126" s="365"/>
      <c r="G126" s="365"/>
      <c r="H126" s="404"/>
      <c r="I126" s="404"/>
      <c r="J126" s="404"/>
      <c r="K126" s="404">
        <f>D126</f>
        <v>17.850000000000001</v>
      </c>
      <c r="L126" s="404"/>
      <c r="M126" s="404"/>
      <c r="N126" s="404"/>
      <c r="O126" s="404"/>
      <c r="P126" s="404"/>
      <c r="Q126" s="404"/>
      <c r="R126" s="404"/>
      <c r="S126" s="404"/>
      <c r="T126" s="404"/>
      <c r="U126" s="404"/>
      <c r="V126" s="404"/>
      <c r="W126" s="404"/>
      <c r="X126" s="383"/>
      <c r="Y126" s="418"/>
      <c r="Z126" s="350">
        <f t="shared" si="12"/>
        <v>17.850000000000001</v>
      </c>
      <c r="AA126" s="366">
        <f t="shared" si="13"/>
        <v>0</v>
      </c>
      <c r="AC126" s="387"/>
    </row>
    <row r="127" spans="1:29" s="44" customFormat="1">
      <c r="A127" s="45">
        <v>24181</v>
      </c>
      <c r="B127" s="5">
        <v>45726</v>
      </c>
      <c r="C127" t="s">
        <v>999</v>
      </c>
      <c r="D127">
        <v>123.75</v>
      </c>
      <c r="E127" s="404"/>
      <c r="F127" s="365"/>
      <c r="G127" s="365"/>
      <c r="H127" s="404"/>
      <c r="I127" s="404"/>
      <c r="J127" s="404"/>
      <c r="K127" s="404">
        <f>D127</f>
        <v>123.75</v>
      </c>
      <c r="L127" s="404"/>
      <c r="M127" s="404"/>
      <c r="N127" s="404"/>
      <c r="O127" s="404"/>
      <c r="P127" s="404"/>
      <c r="Q127" s="404"/>
      <c r="R127" s="404"/>
      <c r="S127" s="404"/>
      <c r="T127" s="404"/>
      <c r="U127" s="404"/>
      <c r="V127" s="404"/>
      <c r="W127" s="404"/>
      <c r="X127" s="383"/>
      <c r="Y127" s="418"/>
      <c r="Z127" s="350">
        <f t="shared" si="12"/>
        <v>123.75</v>
      </c>
      <c r="AA127" s="366">
        <f t="shared" si="13"/>
        <v>0</v>
      </c>
      <c r="AC127" s="387"/>
    </row>
    <row r="128" spans="1:29" s="44" customFormat="1">
      <c r="A128" s="45">
        <v>24180</v>
      </c>
      <c r="B128" s="5">
        <v>45726</v>
      </c>
      <c r="C128" t="s">
        <v>1000</v>
      </c>
      <c r="D128">
        <v>8.8800000000000008</v>
      </c>
      <c r="E128" s="404"/>
      <c r="F128" s="365"/>
      <c r="G128" s="365"/>
      <c r="H128" s="404"/>
      <c r="I128" s="404"/>
      <c r="J128" s="404"/>
      <c r="K128" s="404"/>
      <c r="L128" s="404"/>
      <c r="M128" s="404"/>
      <c r="N128" s="404"/>
      <c r="O128" s="404">
        <f>D128</f>
        <v>8.8800000000000008</v>
      </c>
      <c r="P128" s="404"/>
      <c r="Q128" s="404"/>
      <c r="R128" s="404"/>
      <c r="S128" s="404"/>
      <c r="T128" s="404"/>
      <c r="U128" s="404"/>
      <c r="V128" s="404"/>
      <c r="W128" s="404"/>
      <c r="X128" s="383"/>
      <c r="Y128" s="418"/>
      <c r="Z128" s="350">
        <f t="shared" si="12"/>
        <v>8.8800000000000008</v>
      </c>
      <c r="AA128" s="366">
        <f t="shared" si="13"/>
        <v>0</v>
      </c>
      <c r="AC128" s="387"/>
    </row>
    <row r="129" spans="1:31" s="44" customFormat="1">
      <c r="A129" s="45">
        <v>24179</v>
      </c>
      <c r="B129" s="5">
        <v>45723</v>
      </c>
      <c r="C129" t="s">
        <v>1001</v>
      </c>
      <c r="D129">
        <v>400</v>
      </c>
      <c r="E129" s="404">
        <f>D129</f>
        <v>400</v>
      </c>
      <c r="F129" s="365"/>
      <c r="G129" s="365"/>
      <c r="H129" s="404"/>
      <c r="I129" s="404"/>
      <c r="J129" s="404"/>
      <c r="K129" s="404"/>
      <c r="L129" s="404"/>
      <c r="M129" s="404"/>
      <c r="N129" s="404"/>
      <c r="O129" s="404"/>
      <c r="P129" s="404"/>
      <c r="Q129" s="404"/>
      <c r="R129" s="404"/>
      <c r="S129" s="404"/>
      <c r="T129" s="404"/>
      <c r="U129" s="404"/>
      <c r="V129" s="404"/>
      <c r="W129" s="404"/>
      <c r="X129" s="383"/>
      <c r="Y129" s="418"/>
      <c r="Z129" s="350">
        <f t="shared" si="12"/>
        <v>400</v>
      </c>
      <c r="AA129" s="366">
        <f t="shared" si="13"/>
        <v>0</v>
      </c>
      <c r="AC129" s="387"/>
    </row>
    <row r="130" spans="1:31" s="44" customFormat="1">
      <c r="A130" s="45">
        <v>24178</v>
      </c>
      <c r="B130" s="5">
        <v>45723</v>
      </c>
      <c r="C130" t="s">
        <v>357</v>
      </c>
      <c r="D130">
        <v>5.2</v>
      </c>
      <c r="E130" s="404"/>
      <c r="F130" s="365"/>
      <c r="G130" s="365"/>
      <c r="H130" s="404"/>
      <c r="I130" s="404"/>
      <c r="J130" s="404"/>
      <c r="K130" s="404"/>
      <c r="L130" s="404"/>
      <c r="M130" s="404"/>
      <c r="N130" s="404"/>
      <c r="O130" s="404"/>
      <c r="P130" s="404"/>
      <c r="Q130" s="404"/>
      <c r="R130" s="404">
        <f>D130</f>
        <v>5.2</v>
      </c>
      <c r="S130" s="404"/>
      <c r="T130" s="404"/>
      <c r="U130" s="404"/>
      <c r="V130" s="404"/>
      <c r="W130" s="404"/>
      <c r="X130" s="383"/>
      <c r="Y130" s="418"/>
      <c r="Z130" s="350">
        <f t="shared" si="12"/>
        <v>5.2</v>
      </c>
      <c r="AA130" s="366">
        <f t="shared" si="13"/>
        <v>0</v>
      </c>
      <c r="AC130" s="387"/>
    </row>
    <row r="131" spans="1:31" s="44" customFormat="1">
      <c r="A131" s="45">
        <v>24177</v>
      </c>
      <c r="B131" s="5">
        <v>45719</v>
      </c>
      <c r="C131" t="s">
        <v>1002</v>
      </c>
      <c r="D131">
        <v>59</v>
      </c>
      <c r="E131" s="404"/>
      <c r="F131" s="365"/>
      <c r="G131" s="365"/>
      <c r="H131" s="404"/>
      <c r="I131" s="404"/>
      <c r="J131" s="404"/>
      <c r="K131" s="404"/>
      <c r="L131" s="404"/>
      <c r="M131" s="404"/>
      <c r="N131" s="404"/>
      <c r="O131" s="404"/>
      <c r="P131" s="404"/>
      <c r="Q131" s="404"/>
      <c r="R131" s="404"/>
      <c r="S131" s="404">
        <f>D131</f>
        <v>59</v>
      </c>
      <c r="T131" s="404"/>
      <c r="U131" s="404"/>
      <c r="V131" s="404"/>
      <c r="W131" s="404"/>
      <c r="X131" s="383"/>
      <c r="Y131" s="418"/>
      <c r="Z131" s="350">
        <f t="shared" si="12"/>
        <v>59</v>
      </c>
      <c r="AA131" s="366">
        <f t="shared" si="13"/>
        <v>0</v>
      </c>
      <c r="AC131" s="387"/>
    </row>
    <row r="132" spans="1:31" s="44" customFormat="1">
      <c r="A132" s="45">
        <v>24176</v>
      </c>
      <c r="B132" s="5">
        <v>45719</v>
      </c>
      <c r="C132" t="s">
        <v>1003</v>
      </c>
      <c r="D132">
        <v>74.98</v>
      </c>
      <c r="E132" s="404"/>
      <c r="F132" s="365">
        <f>D132</f>
        <v>74.98</v>
      </c>
      <c r="G132" s="365"/>
      <c r="H132" s="404"/>
      <c r="I132" s="404"/>
      <c r="J132" s="404"/>
      <c r="K132" s="404"/>
      <c r="L132" s="404"/>
      <c r="M132" s="404"/>
      <c r="N132" s="404"/>
      <c r="O132" s="404"/>
      <c r="P132" s="404"/>
      <c r="Q132" s="404"/>
      <c r="R132" s="404"/>
      <c r="S132" s="404"/>
      <c r="T132" s="404"/>
      <c r="U132" s="404"/>
      <c r="V132" s="404"/>
      <c r="W132" s="404"/>
      <c r="X132" s="383"/>
      <c r="Y132" s="418"/>
      <c r="Z132" s="350">
        <f t="shared" si="12"/>
        <v>74.98</v>
      </c>
      <c r="AA132" s="366">
        <f t="shared" si="13"/>
        <v>0</v>
      </c>
      <c r="AC132" s="387"/>
    </row>
    <row r="133" spans="1:31" s="44" customFormat="1">
      <c r="A133" s="45">
        <v>24175</v>
      </c>
      <c r="B133" s="5">
        <v>45719</v>
      </c>
      <c r="C133" t="s">
        <v>960</v>
      </c>
      <c r="D133">
        <v>300</v>
      </c>
      <c r="E133" s="404"/>
      <c r="F133" s="365"/>
      <c r="G133" s="365"/>
      <c r="H133" s="404">
        <f>D133</f>
        <v>300</v>
      </c>
      <c r="I133" s="404"/>
      <c r="J133" s="404"/>
      <c r="K133" s="404"/>
      <c r="L133" s="404"/>
      <c r="M133" s="404"/>
      <c r="N133" s="404"/>
      <c r="O133" s="404"/>
      <c r="P133" s="404"/>
      <c r="Q133" s="404"/>
      <c r="R133" s="404"/>
      <c r="S133" s="404"/>
      <c r="T133" s="404"/>
      <c r="U133" s="404"/>
      <c r="V133" s="404"/>
      <c r="W133" s="404"/>
      <c r="X133" s="383"/>
      <c r="Y133" s="418"/>
      <c r="Z133" s="350">
        <f t="shared" si="12"/>
        <v>300</v>
      </c>
      <c r="AA133" s="366">
        <f t="shared" si="13"/>
        <v>0</v>
      </c>
      <c r="AC133" s="387"/>
    </row>
    <row r="134" spans="1:31" s="44" customFormat="1">
      <c r="A134" s="45">
        <v>24174</v>
      </c>
      <c r="B134" s="5">
        <v>45714</v>
      </c>
      <c r="C134" t="s">
        <v>1004</v>
      </c>
      <c r="D134">
        <v>256</v>
      </c>
      <c r="E134" s="404"/>
      <c r="F134" s="365">
        <f>D134</f>
        <v>256</v>
      </c>
      <c r="G134" s="365"/>
      <c r="H134" s="404"/>
      <c r="I134" s="404"/>
      <c r="J134" s="404"/>
      <c r="K134" s="404"/>
      <c r="L134" s="404"/>
      <c r="M134" s="404"/>
      <c r="N134" s="404"/>
      <c r="O134" s="404"/>
      <c r="P134" s="404"/>
      <c r="Q134" s="404"/>
      <c r="R134" s="404"/>
      <c r="S134" s="404"/>
      <c r="T134" s="404"/>
      <c r="U134" s="404"/>
      <c r="V134" s="404"/>
      <c r="W134" s="404"/>
      <c r="X134" s="383"/>
      <c r="Y134" s="418"/>
      <c r="Z134" s="350">
        <f t="shared" si="12"/>
        <v>256</v>
      </c>
      <c r="AA134" s="366">
        <f t="shared" si="13"/>
        <v>0</v>
      </c>
      <c r="AC134" s="387"/>
      <c r="AD134" s="387"/>
    </row>
    <row r="135" spans="1:31" s="44" customFormat="1">
      <c r="A135" s="45">
        <v>24173</v>
      </c>
      <c r="B135" s="5">
        <v>45714</v>
      </c>
      <c r="C135" t="s">
        <v>1005</v>
      </c>
      <c r="D135">
        <v>5.2</v>
      </c>
      <c r="E135" s="404"/>
      <c r="F135" s="365"/>
      <c r="G135" s="365"/>
      <c r="H135" s="404"/>
      <c r="I135" s="404"/>
      <c r="J135" s="404"/>
      <c r="K135" s="404"/>
      <c r="L135" s="404"/>
      <c r="M135" s="404"/>
      <c r="N135" s="404"/>
      <c r="O135" s="404"/>
      <c r="P135" s="404"/>
      <c r="Q135" s="404"/>
      <c r="R135" s="404">
        <f>D135</f>
        <v>5.2</v>
      </c>
      <c r="S135" s="404"/>
      <c r="T135" s="404"/>
      <c r="U135" s="404"/>
      <c r="V135" s="404"/>
      <c r="W135" s="404"/>
      <c r="X135" s="383"/>
      <c r="Y135" s="418"/>
      <c r="Z135" s="350">
        <f t="shared" si="12"/>
        <v>5.2</v>
      </c>
      <c r="AA135" s="366">
        <f t="shared" si="13"/>
        <v>0</v>
      </c>
      <c r="AC135" s="387"/>
    </row>
    <row r="136" spans="1:31" s="44" customFormat="1">
      <c r="A136" s="45">
        <v>24172</v>
      </c>
      <c r="B136" s="5">
        <v>45713</v>
      </c>
      <c r="C136" t="s">
        <v>413</v>
      </c>
      <c r="D136">
        <v>24</v>
      </c>
      <c r="E136" s="404">
        <f>D136</f>
        <v>24</v>
      </c>
      <c r="F136" s="365"/>
      <c r="G136" s="365"/>
      <c r="H136" s="404"/>
      <c r="I136" s="404"/>
      <c r="J136" s="404"/>
      <c r="K136" s="404"/>
      <c r="L136" s="404"/>
      <c r="M136" s="404"/>
      <c r="N136" s="404"/>
      <c r="O136" s="404"/>
      <c r="P136" s="404"/>
      <c r="Q136" s="404"/>
      <c r="R136" s="404"/>
      <c r="S136" s="404"/>
      <c r="T136" s="404"/>
      <c r="U136" s="404"/>
      <c r="V136" s="404"/>
      <c r="W136" s="404"/>
      <c r="X136" s="383"/>
      <c r="Y136" s="418"/>
      <c r="Z136" s="350">
        <f t="shared" si="12"/>
        <v>24</v>
      </c>
      <c r="AA136" s="366">
        <f t="shared" si="13"/>
        <v>0</v>
      </c>
      <c r="AC136" s="387"/>
    </row>
    <row r="137" spans="1:31" s="44" customFormat="1">
      <c r="A137" s="45">
        <v>24171</v>
      </c>
      <c r="B137" s="5">
        <v>45713</v>
      </c>
      <c r="C137" t="s">
        <v>1006</v>
      </c>
      <c r="D137">
        <v>87.5</v>
      </c>
      <c r="E137" s="404"/>
      <c r="F137" s="365">
        <f>D137</f>
        <v>87.5</v>
      </c>
      <c r="G137" s="365"/>
      <c r="H137" s="404"/>
      <c r="I137" s="404"/>
      <c r="J137" s="404"/>
      <c r="K137" s="404"/>
      <c r="L137" s="404"/>
      <c r="M137" s="404"/>
      <c r="N137" s="404"/>
      <c r="O137" s="404"/>
      <c r="P137" s="404"/>
      <c r="Q137" s="404"/>
      <c r="R137" s="404"/>
      <c r="S137" s="404"/>
      <c r="T137" s="404"/>
      <c r="U137" s="404"/>
      <c r="V137" s="404"/>
      <c r="W137" s="404"/>
      <c r="X137" s="383"/>
      <c r="Y137" s="418"/>
      <c r="Z137" s="350">
        <f t="shared" si="12"/>
        <v>87.5</v>
      </c>
      <c r="AA137" s="366">
        <f t="shared" si="13"/>
        <v>0</v>
      </c>
      <c r="AC137" s="387"/>
    </row>
    <row r="138" spans="1:31" s="44" customFormat="1">
      <c r="A138" s="45">
        <v>24170</v>
      </c>
      <c r="B138" s="5">
        <v>45713</v>
      </c>
      <c r="C138" t="s">
        <v>1007</v>
      </c>
      <c r="D138">
        <v>215</v>
      </c>
      <c r="E138" s="404"/>
      <c r="F138" s="365"/>
      <c r="G138" s="365">
        <f>D138</f>
        <v>215</v>
      </c>
      <c r="H138" s="404"/>
      <c r="I138" s="404"/>
      <c r="J138" s="404"/>
      <c r="K138" s="404"/>
      <c r="L138" s="404"/>
      <c r="M138" s="404"/>
      <c r="N138" s="404"/>
      <c r="O138" s="404"/>
      <c r="P138" s="404"/>
      <c r="Q138" s="404"/>
      <c r="R138" s="404"/>
      <c r="S138" s="404"/>
      <c r="T138" s="404"/>
      <c r="U138" s="404"/>
      <c r="V138" s="404"/>
      <c r="W138" s="404"/>
      <c r="X138" s="383"/>
      <c r="Y138" s="418"/>
      <c r="Z138" s="350">
        <f t="shared" ref="Z138:Z201" si="23">SUM(E138:Y138)</f>
        <v>215</v>
      </c>
      <c r="AA138" s="366">
        <f t="shared" ref="AA138:AA201" si="24">D138-Z138</f>
        <v>0</v>
      </c>
      <c r="AC138" s="387"/>
    </row>
    <row r="139" spans="1:31" s="44" customFormat="1">
      <c r="A139" s="45">
        <v>24169</v>
      </c>
      <c r="B139" s="5">
        <v>45713</v>
      </c>
      <c r="C139" t="s">
        <v>1008</v>
      </c>
      <c r="D139">
        <v>75</v>
      </c>
      <c r="E139" s="404"/>
      <c r="F139" s="365"/>
      <c r="G139" s="365">
        <f>D139</f>
        <v>75</v>
      </c>
      <c r="H139" s="404"/>
      <c r="I139" s="404"/>
      <c r="J139" s="404"/>
      <c r="K139" s="404"/>
      <c r="L139" s="404"/>
      <c r="M139" s="404"/>
      <c r="N139" s="404"/>
      <c r="O139" s="404"/>
      <c r="P139" s="404"/>
      <c r="Q139" s="404"/>
      <c r="R139" s="404"/>
      <c r="S139" s="404"/>
      <c r="T139" s="404"/>
      <c r="U139" s="404"/>
      <c r="V139" s="404"/>
      <c r="W139" s="404"/>
      <c r="X139" s="383"/>
      <c r="Y139" s="418"/>
      <c r="Z139" s="350">
        <f t="shared" si="23"/>
        <v>75</v>
      </c>
      <c r="AA139" s="366">
        <f t="shared" si="24"/>
        <v>0</v>
      </c>
      <c r="AC139" s="387"/>
    </row>
    <row r="140" spans="1:31" s="516" customFormat="1">
      <c r="A140" s="45">
        <v>24168</v>
      </c>
      <c r="B140" s="509">
        <v>45712</v>
      </c>
      <c r="C140" s="344" t="s">
        <v>1009</v>
      </c>
      <c r="D140" s="344">
        <v>19.989999999999998</v>
      </c>
      <c r="E140" s="510"/>
      <c r="F140" s="511"/>
      <c r="G140" s="511"/>
      <c r="H140" s="510"/>
      <c r="I140" s="510"/>
      <c r="J140" s="510"/>
      <c r="K140" s="510"/>
      <c r="L140" s="510"/>
      <c r="M140" s="510"/>
      <c r="N140" s="510"/>
      <c r="O140" s="510"/>
      <c r="P140" s="510"/>
      <c r="Q140" s="510"/>
      <c r="R140" s="510"/>
      <c r="S140" s="510"/>
      <c r="T140" s="510"/>
      <c r="U140" s="510"/>
      <c r="V140" s="510"/>
      <c r="W140" s="510"/>
      <c r="X140" s="512"/>
      <c r="Y140" s="513"/>
      <c r="Z140" s="514">
        <f t="shared" si="23"/>
        <v>0</v>
      </c>
      <c r="AA140" s="515">
        <f t="shared" si="24"/>
        <v>19.989999999999998</v>
      </c>
      <c r="AC140" s="517"/>
      <c r="AE140" s="516">
        <f>D140</f>
        <v>19.989999999999998</v>
      </c>
    </row>
    <row r="141" spans="1:31" s="44" customFormat="1">
      <c r="A141" s="45">
        <v>24167</v>
      </c>
      <c r="B141" s="5">
        <v>45712</v>
      </c>
      <c r="C141" t="s">
        <v>1010</v>
      </c>
      <c r="D141">
        <v>187.84</v>
      </c>
      <c r="E141" s="404"/>
      <c r="F141" s="365"/>
      <c r="G141" s="365"/>
      <c r="H141" s="404"/>
      <c r="I141" s="404"/>
      <c r="J141" s="404"/>
      <c r="K141" s="404"/>
      <c r="L141" s="404"/>
      <c r="M141" s="404"/>
      <c r="N141" s="404"/>
      <c r="O141" s="404">
        <f>D141</f>
        <v>187.84</v>
      </c>
      <c r="P141" s="404"/>
      <c r="Q141" s="404"/>
      <c r="R141" s="404"/>
      <c r="S141" s="404"/>
      <c r="T141" s="404"/>
      <c r="U141" s="404"/>
      <c r="V141" s="404"/>
      <c r="W141" s="404"/>
      <c r="X141" s="383"/>
      <c r="Y141" s="418"/>
      <c r="Z141" s="350">
        <f t="shared" si="23"/>
        <v>187.84</v>
      </c>
      <c r="AA141" s="366">
        <f t="shared" si="24"/>
        <v>0</v>
      </c>
      <c r="AC141" s="387"/>
    </row>
    <row r="142" spans="1:31" s="44" customFormat="1">
      <c r="A142" s="45">
        <v>24166</v>
      </c>
      <c r="B142" s="5">
        <v>45709</v>
      </c>
      <c r="C142" t="s">
        <v>1011</v>
      </c>
      <c r="D142">
        <v>72</v>
      </c>
      <c r="E142" s="404">
        <f t="shared" ref="E142:E147" si="25">D142</f>
        <v>72</v>
      </c>
      <c r="F142" s="365"/>
      <c r="G142" s="365"/>
      <c r="H142" s="404"/>
      <c r="I142" s="404"/>
      <c r="J142" s="404"/>
      <c r="K142" s="404"/>
      <c r="L142" s="404"/>
      <c r="M142" s="404"/>
      <c r="N142" s="404"/>
      <c r="O142" s="404"/>
      <c r="P142" s="404"/>
      <c r="Q142" s="404"/>
      <c r="R142" s="404"/>
      <c r="S142" s="404"/>
      <c r="T142" s="404"/>
      <c r="U142" s="404"/>
      <c r="V142" s="404"/>
      <c r="W142" s="404"/>
      <c r="X142" s="383"/>
      <c r="Y142" s="418"/>
      <c r="Z142" s="350">
        <f t="shared" si="23"/>
        <v>72</v>
      </c>
      <c r="AA142" s="366">
        <f t="shared" si="24"/>
        <v>0</v>
      </c>
      <c r="AC142" s="387"/>
    </row>
    <row r="143" spans="1:31" s="44" customFormat="1">
      <c r="A143" s="45">
        <v>24165</v>
      </c>
      <c r="B143" s="5">
        <v>45707</v>
      </c>
      <c r="C143" t="s">
        <v>1012</v>
      </c>
      <c r="D143">
        <v>10</v>
      </c>
      <c r="E143" s="404">
        <f t="shared" si="25"/>
        <v>10</v>
      </c>
      <c r="F143" s="365"/>
      <c r="G143" s="365"/>
      <c r="H143" s="404"/>
      <c r="I143" s="404"/>
      <c r="J143" s="404"/>
      <c r="K143" s="404"/>
      <c r="L143" s="404"/>
      <c r="M143" s="404"/>
      <c r="N143" s="404"/>
      <c r="O143" s="404"/>
      <c r="P143" s="404"/>
      <c r="Q143" s="404"/>
      <c r="R143" s="404"/>
      <c r="S143" s="404"/>
      <c r="T143" s="404"/>
      <c r="U143" s="404"/>
      <c r="V143" s="404"/>
      <c r="W143" s="404"/>
      <c r="X143" s="383"/>
      <c r="Y143" s="418"/>
      <c r="Z143" s="350">
        <f t="shared" si="23"/>
        <v>10</v>
      </c>
      <c r="AA143" s="366">
        <f t="shared" si="24"/>
        <v>0</v>
      </c>
      <c r="AC143" s="387"/>
    </row>
    <row r="144" spans="1:31" s="44" customFormat="1">
      <c r="A144" s="45">
        <v>24164</v>
      </c>
      <c r="B144" s="5">
        <v>45707</v>
      </c>
      <c r="C144" t="s">
        <v>1013</v>
      </c>
      <c r="D144">
        <v>75</v>
      </c>
      <c r="E144" s="404">
        <f t="shared" si="25"/>
        <v>75</v>
      </c>
      <c r="F144" s="365"/>
      <c r="G144" s="365"/>
      <c r="H144" s="404"/>
      <c r="I144" s="404"/>
      <c r="J144" s="404"/>
      <c r="K144" s="404"/>
      <c r="L144" s="404"/>
      <c r="M144" s="404"/>
      <c r="N144" s="404"/>
      <c r="O144" s="404"/>
      <c r="P144" s="404"/>
      <c r="Q144" s="404"/>
      <c r="R144" s="404"/>
      <c r="S144" s="404"/>
      <c r="T144" s="404"/>
      <c r="U144" s="404"/>
      <c r="V144" s="404"/>
      <c r="W144" s="404"/>
      <c r="X144" s="383"/>
      <c r="Y144" s="418"/>
      <c r="Z144" s="350">
        <f t="shared" si="23"/>
        <v>75</v>
      </c>
      <c r="AA144" s="366">
        <f t="shared" si="24"/>
        <v>0</v>
      </c>
      <c r="AC144" s="387"/>
    </row>
    <row r="145" spans="1:30" s="44" customFormat="1">
      <c r="A145" s="45">
        <v>24163</v>
      </c>
      <c r="B145" s="5">
        <v>45707</v>
      </c>
      <c r="C145" t="s">
        <v>1014</v>
      </c>
      <c r="D145">
        <v>180</v>
      </c>
      <c r="E145" s="404">
        <f t="shared" si="25"/>
        <v>180</v>
      </c>
      <c r="F145" s="365"/>
      <c r="G145" s="365"/>
      <c r="H145" s="404"/>
      <c r="I145" s="404"/>
      <c r="J145" s="404"/>
      <c r="K145" s="404"/>
      <c r="L145" s="404"/>
      <c r="M145" s="404"/>
      <c r="N145" s="404"/>
      <c r="O145" s="404"/>
      <c r="P145" s="404"/>
      <c r="Q145" s="404"/>
      <c r="R145" s="404"/>
      <c r="S145" s="404"/>
      <c r="T145" s="404"/>
      <c r="U145" s="404"/>
      <c r="V145" s="404"/>
      <c r="W145" s="404"/>
      <c r="X145" s="383"/>
      <c r="Y145" s="418"/>
      <c r="Z145" s="350">
        <f t="shared" si="23"/>
        <v>180</v>
      </c>
      <c r="AA145" s="366">
        <f t="shared" si="24"/>
        <v>0</v>
      </c>
      <c r="AC145" s="387"/>
    </row>
    <row r="146" spans="1:30" s="44" customFormat="1">
      <c r="A146" s="45">
        <v>24162</v>
      </c>
      <c r="B146" s="5">
        <v>45707</v>
      </c>
      <c r="C146" t="s">
        <v>1015</v>
      </c>
      <c r="D146">
        <v>83</v>
      </c>
      <c r="E146" s="404">
        <f t="shared" si="25"/>
        <v>83</v>
      </c>
      <c r="F146" s="365"/>
      <c r="G146" s="365"/>
      <c r="H146" s="404"/>
      <c r="I146" s="404"/>
      <c r="J146" s="404"/>
      <c r="K146" s="404"/>
      <c r="L146" s="404"/>
      <c r="M146" s="404"/>
      <c r="N146" s="404"/>
      <c r="O146" s="404"/>
      <c r="P146" s="404"/>
      <c r="Q146" s="404"/>
      <c r="R146" s="404"/>
      <c r="S146" s="404"/>
      <c r="T146" s="404"/>
      <c r="U146" s="404"/>
      <c r="V146" s="404"/>
      <c r="W146" s="404"/>
      <c r="X146" s="383"/>
      <c r="Y146" s="418"/>
      <c r="Z146" s="350">
        <f t="shared" si="23"/>
        <v>83</v>
      </c>
      <c r="AA146" s="366">
        <f t="shared" si="24"/>
        <v>0</v>
      </c>
      <c r="AC146" s="387"/>
    </row>
    <row r="147" spans="1:30" s="44" customFormat="1">
      <c r="A147" s="45">
        <v>24161</v>
      </c>
      <c r="B147" s="5">
        <v>45707</v>
      </c>
      <c r="C147" t="s">
        <v>413</v>
      </c>
      <c r="D147">
        <v>296</v>
      </c>
      <c r="E147" s="404">
        <f t="shared" si="25"/>
        <v>296</v>
      </c>
      <c r="F147" s="365"/>
      <c r="G147" s="365"/>
      <c r="H147" s="404"/>
      <c r="I147" s="404"/>
      <c r="J147" s="404"/>
      <c r="K147" s="404"/>
      <c r="L147" s="404"/>
      <c r="M147" s="404"/>
      <c r="N147" s="404"/>
      <c r="O147" s="404"/>
      <c r="P147" s="404"/>
      <c r="Q147" s="404"/>
      <c r="R147" s="404"/>
      <c r="S147" s="404"/>
      <c r="T147" s="404"/>
      <c r="U147" s="404"/>
      <c r="V147" s="404"/>
      <c r="W147" s="404"/>
      <c r="X147" s="383"/>
      <c r="Y147" s="418"/>
      <c r="Z147" s="350">
        <f t="shared" si="23"/>
        <v>296</v>
      </c>
      <c r="AA147" s="366">
        <f t="shared" si="24"/>
        <v>0</v>
      </c>
      <c r="AC147" s="387"/>
    </row>
    <row r="148" spans="1:30" s="44" customFormat="1">
      <c r="A148" s="45">
        <v>24160</v>
      </c>
      <c r="B148" s="5">
        <v>45705</v>
      </c>
      <c r="C148" t="s">
        <v>366</v>
      </c>
      <c r="D148">
        <v>1152</v>
      </c>
      <c r="E148" s="404"/>
      <c r="F148" s="365"/>
      <c r="G148" s="365"/>
      <c r="H148" s="404">
        <f t="shared" ref="H148:H150" si="26">D148</f>
        <v>1152</v>
      </c>
      <c r="I148" s="404"/>
      <c r="J148" s="404"/>
      <c r="K148" s="404"/>
      <c r="L148" s="404"/>
      <c r="M148" s="404"/>
      <c r="N148" s="404"/>
      <c r="O148" s="404"/>
      <c r="P148" s="404"/>
      <c r="Q148" s="404"/>
      <c r="R148" s="404"/>
      <c r="S148" s="404"/>
      <c r="T148" s="404"/>
      <c r="U148" s="404"/>
      <c r="V148" s="404"/>
      <c r="W148" s="404"/>
      <c r="X148" s="383"/>
      <c r="Y148" s="418"/>
      <c r="Z148" s="350">
        <f t="shared" si="23"/>
        <v>1152</v>
      </c>
      <c r="AA148" s="366">
        <f t="shared" si="24"/>
        <v>0</v>
      </c>
      <c r="AC148" s="387"/>
    </row>
    <row r="149" spans="1:30" s="44" customFormat="1">
      <c r="A149" s="45">
        <v>24159</v>
      </c>
      <c r="B149" s="5">
        <v>45705</v>
      </c>
      <c r="C149" t="s">
        <v>979</v>
      </c>
      <c r="D149">
        <v>643.20000000000005</v>
      </c>
      <c r="E149" s="404"/>
      <c r="F149" s="365"/>
      <c r="G149" s="365"/>
      <c r="H149" s="404">
        <f t="shared" si="26"/>
        <v>643.20000000000005</v>
      </c>
      <c r="I149" s="404"/>
      <c r="J149" s="404"/>
      <c r="K149" s="404"/>
      <c r="L149" s="404"/>
      <c r="M149" s="404"/>
      <c r="N149" s="404"/>
      <c r="O149" s="404"/>
      <c r="P149" s="404"/>
      <c r="Q149" s="404"/>
      <c r="R149" s="404"/>
      <c r="S149" s="404"/>
      <c r="T149" s="404"/>
      <c r="U149" s="404"/>
      <c r="V149" s="404"/>
      <c r="W149" s="404"/>
      <c r="X149" s="383"/>
      <c r="Y149" s="418"/>
      <c r="Z149" s="350">
        <f t="shared" si="23"/>
        <v>643.20000000000005</v>
      </c>
      <c r="AA149" s="366">
        <f t="shared" si="24"/>
        <v>0</v>
      </c>
      <c r="AC149" s="387"/>
    </row>
    <row r="150" spans="1:30" s="44" customFormat="1">
      <c r="A150" s="45">
        <v>24158</v>
      </c>
      <c r="B150" s="5">
        <v>45705</v>
      </c>
      <c r="C150" t="s">
        <v>939</v>
      </c>
      <c r="D150">
        <v>48.9</v>
      </c>
      <c r="E150" s="404"/>
      <c r="F150" s="365"/>
      <c r="G150" s="365"/>
      <c r="H150" s="404">
        <f t="shared" si="26"/>
        <v>48.9</v>
      </c>
      <c r="I150" s="404"/>
      <c r="J150" s="404"/>
      <c r="K150" s="404"/>
      <c r="L150" s="404"/>
      <c r="M150" s="404"/>
      <c r="N150" s="404"/>
      <c r="O150" s="404"/>
      <c r="P150" s="404"/>
      <c r="Q150" s="404"/>
      <c r="R150" s="404"/>
      <c r="S150" s="404"/>
      <c r="T150" s="404"/>
      <c r="U150" s="404"/>
      <c r="V150" s="404"/>
      <c r="W150" s="404"/>
      <c r="X150" s="383"/>
      <c r="Y150" s="418"/>
      <c r="Z150" s="350">
        <f t="shared" si="23"/>
        <v>48.9</v>
      </c>
      <c r="AA150" s="366">
        <f t="shared" si="24"/>
        <v>0</v>
      </c>
      <c r="AC150" s="387"/>
    </row>
    <row r="151" spans="1:30" s="44" customFormat="1">
      <c r="A151" s="45">
        <v>24157</v>
      </c>
      <c r="B151" s="5">
        <v>45705</v>
      </c>
      <c r="C151" t="s">
        <v>1016</v>
      </c>
      <c r="D151">
        <v>9.5</v>
      </c>
      <c r="E151" s="404">
        <f t="shared" ref="E151:E154" si="27">D151</f>
        <v>9.5</v>
      </c>
      <c r="F151" s="365"/>
      <c r="G151" s="365"/>
      <c r="H151" s="404"/>
      <c r="I151" s="404"/>
      <c r="J151" s="404"/>
      <c r="K151" s="404"/>
      <c r="L151" s="404"/>
      <c r="M151" s="404"/>
      <c r="N151" s="404"/>
      <c r="O151" s="404"/>
      <c r="P151" s="404"/>
      <c r="Q151" s="404"/>
      <c r="R151" s="404"/>
      <c r="S151" s="404"/>
      <c r="T151" s="404"/>
      <c r="U151" s="404"/>
      <c r="V151" s="404"/>
      <c r="W151" s="404"/>
      <c r="X151" s="383"/>
      <c r="Y151" s="418"/>
      <c r="Z151" s="350">
        <f t="shared" si="23"/>
        <v>9.5</v>
      </c>
      <c r="AA151" s="366">
        <f t="shared" si="24"/>
        <v>0</v>
      </c>
      <c r="AC151" s="387"/>
      <c r="AD151" s="387"/>
    </row>
    <row r="152" spans="1:30" s="44" customFormat="1">
      <c r="A152" s="45">
        <v>24156</v>
      </c>
      <c r="B152" s="5">
        <v>45705</v>
      </c>
      <c r="C152" t="s">
        <v>1017</v>
      </c>
      <c r="D152">
        <v>38</v>
      </c>
      <c r="E152" s="404">
        <f t="shared" si="27"/>
        <v>38</v>
      </c>
      <c r="F152" s="365"/>
      <c r="G152" s="365"/>
      <c r="H152" s="404"/>
      <c r="I152" s="404"/>
      <c r="J152" s="404"/>
      <c r="K152" s="404"/>
      <c r="L152" s="404"/>
      <c r="M152" s="404"/>
      <c r="N152" s="404"/>
      <c r="O152" s="404"/>
      <c r="P152" s="404"/>
      <c r="Q152" s="404"/>
      <c r="R152" s="404"/>
      <c r="S152" s="404"/>
      <c r="T152" s="404"/>
      <c r="U152" s="404"/>
      <c r="V152" s="404"/>
      <c r="W152" s="404"/>
      <c r="X152" s="383"/>
      <c r="Y152" s="418"/>
      <c r="Z152" s="350">
        <f t="shared" si="23"/>
        <v>38</v>
      </c>
      <c r="AA152" s="366">
        <f t="shared" si="24"/>
        <v>0</v>
      </c>
      <c r="AC152" s="387"/>
    </row>
    <row r="153" spans="1:30" s="44" customFormat="1">
      <c r="A153" s="45">
        <v>24155</v>
      </c>
      <c r="B153" s="5">
        <v>45705</v>
      </c>
      <c r="C153" t="s">
        <v>1018</v>
      </c>
      <c r="D153">
        <v>47.5</v>
      </c>
      <c r="E153" s="404">
        <f t="shared" si="27"/>
        <v>47.5</v>
      </c>
      <c r="F153" s="365"/>
      <c r="G153" s="365"/>
      <c r="H153" s="404"/>
      <c r="I153" s="404"/>
      <c r="J153" s="404"/>
      <c r="K153" s="404"/>
      <c r="L153" s="404"/>
      <c r="M153" s="404"/>
      <c r="N153" s="404"/>
      <c r="O153" s="404"/>
      <c r="P153" s="404"/>
      <c r="Q153" s="404"/>
      <c r="R153" s="404"/>
      <c r="S153" s="404"/>
      <c r="T153" s="404"/>
      <c r="U153" s="404"/>
      <c r="V153" s="404"/>
      <c r="W153" s="404"/>
      <c r="X153" s="383"/>
      <c r="Y153" s="418"/>
      <c r="Z153" s="350">
        <f t="shared" si="23"/>
        <v>47.5</v>
      </c>
      <c r="AA153" s="366">
        <f t="shared" si="24"/>
        <v>0</v>
      </c>
      <c r="AC153" s="387"/>
    </row>
    <row r="154" spans="1:30" s="44" customFormat="1">
      <c r="A154" s="45">
        <v>24154</v>
      </c>
      <c r="B154" s="5">
        <v>45705</v>
      </c>
      <c r="C154" t="s">
        <v>1019</v>
      </c>
      <c r="D154">
        <v>14</v>
      </c>
      <c r="E154" s="404">
        <f t="shared" si="27"/>
        <v>14</v>
      </c>
      <c r="F154" s="365"/>
      <c r="G154" s="365"/>
      <c r="H154" s="404"/>
      <c r="I154" s="404"/>
      <c r="J154" s="404"/>
      <c r="K154" s="404"/>
      <c r="L154" s="404"/>
      <c r="M154" s="404"/>
      <c r="N154" s="404"/>
      <c r="O154" s="404"/>
      <c r="P154" s="404"/>
      <c r="Q154" s="404"/>
      <c r="R154" s="404"/>
      <c r="S154" s="404"/>
      <c r="T154" s="404"/>
      <c r="U154" s="404"/>
      <c r="V154" s="404"/>
      <c r="W154" s="404"/>
      <c r="X154" s="383"/>
      <c r="Y154" s="418"/>
      <c r="Z154" s="350">
        <f t="shared" si="23"/>
        <v>14</v>
      </c>
      <c r="AA154" s="366">
        <f t="shared" si="24"/>
        <v>0</v>
      </c>
      <c r="AC154" s="387"/>
    </row>
    <row r="155" spans="1:30" s="44" customFormat="1">
      <c r="A155" s="45">
        <v>24153</v>
      </c>
      <c r="B155" s="5">
        <v>45705</v>
      </c>
      <c r="C155" t="s">
        <v>1020</v>
      </c>
      <c r="D155">
        <v>80</v>
      </c>
      <c r="E155" s="404"/>
      <c r="F155" s="365"/>
      <c r="G155" s="365"/>
      <c r="H155" s="404"/>
      <c r="I155" s="404">
        <f>D155</f>
        <v>80</v>
      </c>
      <c r="J155" s="404"/>
      <c r="K155" s="404"/>
      <c r="L155" s="404"/>
      <c r="M155" s="404"/>
      <c r="N155" s="404"/>
      <c r="O155" s="404"/>
      <c r="P155" s="404"/>
      <c r="Q155" s="404"/>
      <c r="R155" s="404"/>
      <c r="S155" s="404"/>
      <c r="T155" s="404"/>
      <c r="U155" s="404"/>
      <c r="V155" s="404"/>
      <c r="W155" s="404"/>
      <c r="X155" s="383"/>
      <c r="Y155" s="418"/>
      <c r="Z155" s="350">
        <f t="shared" si="23"/>
        <v>80</v>
      </c>
      <c r="AA155" s="366">
        <f t="shared" si="24"/>
        <v>0</v>
      </c>
      <c r="AC155" s="387"/>
    </row>
    <row r="156" spans="1:30" s="44" customFormat="1">
      <c r="A156" s="45">
        <v>24152</v>
      </c>
      <c r="B156" s="5">
        <v>45705</v>
      </c>
      <c r="C156" t="s">
        <v>1021</v>
      </c>
      <c r="D156">
        <v>30</v>
      </c>
      <c r="E156" s="404"/>
      <c r="F156" s="365"/>
      <c r="G156" s="365"/>
      <c r="H156" s="404"/>
      <c r="I156" s="404">
        <f>D156</f>
        <v>30</v>
      </c>
      <c r="J156" s="404"/>
      <c r="K156" s="404"/>
      <c r="L156" s="404"/>
      <c r="M156" s="404"/>
      <c r="N156" s="404"/>
      <c r="O156" s="404"/>
      <c r="P156" s="404"/>
      <c r="Q156" s="404"/>
      <c r="R156" s="404"/>
      <c r="S156" s="404"/>
      <c r="T156" s="404"/>
      <c r="U156" s="404"/>
      <c r="V156" s="404"/>
      <c r="W156" s="404"/>
      <c r="X156" s="383"/>
      <c r="Y156" s="418"/>
      <c r="Z156" s="350">
        <f t="shared" si="23"/>
        <v>30</v>
      </c>
      <c r="AA156" s="366">
        <f t="shared" si="24"/>
        <v>0</v>
      </c>
      <c r="AC156" s="387"/>
    </row>
    <row r="157" spans="1:30" s="44" customFormat="1">
      <c r="A157" s="45">
        <v>24151</v>
      </c>
      <c r="B157" s="5">
        <v>45705</v>
      </c>
      <c r="C157" t="s">
        <v>1022</v>
      </c>
      <c r="D157">
        <v>13.99</v>
      </c>
      <c r="E157" s="404"/>
      <c r="F157" s="365"/>
      <c r="G157" s="365"/>
      <c r="H157" s="404"/>
      <c r="I157" s="404"/>
      <c r="J157" s="404"/>
      <c r="K157" s="404"/>
      <c r="L157" s="404"/>
      <c r="M157" s="404"/>
      <c r="N157" s="404"/>
      <c r="O157" s="404"/>
      <c r="P157" s="404"/>
      <c r="Q157" s="404"/>
      <c r="R157" s="404">
        <f>D157</f>
        <v>13.99</v>
      </c>
      <c r="S157" s="404"/>
      <c r="T157" s="404"/>
      <c r="U157" s="404"/>
      <c r="V157" s="404"/>
      <c r="W157" s="404"/>
      <c r="X157" s="383"/>
      <c r="Y157" s="418"/>
      <c r="Z157" s="350">
        <f t="shared" si="23"/>
        <v>13.99</v>
      </c>
      <c r="AA157" s="366">
        <f t="shared" si="24"/>
        <v>0</v>
      </c>
      <c r="AC157" s="387"/>
    </row>
    <row r="158" spans="1:30" s="44" customFormat="1">
      <c r="A158" s="45">
        <v>24150</v>
      </c>
      <c r="B158" s="520">
        <v>45705</v>
      </c>
      <c r="C158" s="518" t="s">
        <v>1023</v>
      </c>
      <c r="D158" s="518">
        <v>6000</v>
      </c>
      <c r="E158" s="404"/>
      <c r="F158" s="365"/>
      <c r="G158" s="365"/>
      <c r="H158" s="404"/>
      <c r="I158" s="404"/>
      <c r="J158" s="404"/>
      <c r="K158" s="404"/>
      <c r="L158" s="404"/>
      <c r="M158" s="404"/>
      <c r="N158" s="404"/>
      <c r="O158" s="404"/>
      <c r="P158" s="404"/>
      <c r="Q158" s="404"/>
      <c r="R158" s="404"/>
      <c r="S158" s="404"/>
      <c r="T158" s="404"/>
      <c r="U158" s="404"/>
      <c r="V158" s="404"/>
      <c r="W158" s="404"/>
      <c r="X158" s="383"/>
      <c r="Y158" s="418"/>
      <c r="Z158" s="521">
        <f t="shared" si="23"/>
        <v>0</v>
      </c>
      <c r="AA158" s="366"/>
      <c r="AC158" s="387"/>
      <c r="AD158" s="44">
        <f>D158</f>
        <v>6000</v>
      </c>
    </row>
    <row r="159" spans="1:30" s="44" customFormat="1">
      <c r="A159" s="45">
        <v>24149</v>
      </c>
      <c r="B159" s="5">
        <v>45698</v>
      </c>
      <c r="C159" t="s">
        <v>1024</v>
      </c>
      <c r="D159">
        <v>214.9</v>
      </c>
      <c r="E159" s="404"/>
      <c r="F159" s="365"/>
      <c r="G159" s="365"/>
      <c r="H159" s="404"/>
      <c r="I159" s="404"/>
      <c r="J159" s="404"/>
      <c r="K159" s="404"/>
      <c r="L159" s="404"/>
      <c r="M159" s="404"/>
      <c r="N159" s="404"/>
      <c r="O159" s="404">
        <f>D159</f>
        <v>214.9</v>
      </c>
      <c r="P159" s="404"/>
      <c r="Q159" s="404"/>
      <c r="R159" s="404"/>
      <c r="S159" s="404"/>
      <c r="T159" s="404"/>
      <c r="U159" s="404"/>
      <c r="V159" s="404"/>
      <c r="W159" s="404"/>
      <c r="X159" s="383"/>
      <c r="Y159" s="418"/>
      <c r="Z159" s="350">
        <f t="shared" si="23"/>
        <v>214.9</v>
      </c>
      <c r="AA159" s="366">
        <f t="shared" si="24"/>
        <v>0</v>
      </c>
      <c r="AC159" s="387"/>
    </row>
    <row r="160" spans="1:30" s="44" customFormat="1">
      <c r="A160" s="45">
        <v>24148</v>
      </c>
      <c r="B160" s="5">
        <v>45698</v>
      </c>
      <c r="C160" t="s">
        <v>1025</v>
      </c>
      <c r="D160">
        <v>3.5</v>
      </c>
      <c r="E160" s="404"/>
      <c r="F160" s="365"/>
      <c r="G160" s="365"/>
      <c r="H160" s="404"/>
      <c r="I160" s="404"/>
      <c r="J160" s="404"/>
      <c r="K160" s="404"/>
      <c r="L160" s="404"/>
      <c r="M160" s="404"/>
      <c r="N160" s="404"/>
      <c r="O160" s="404"/>
      <c r="P160" s="404"/>
      <c r="Q160" s="404"/>
      <c r="R160" s="404">
        <f>D160</f>
        <v>3.5</v>
      </c>
      <c r="S160" s="404"/>
      <c r="T160" s="404"/>
      <c r="U160" s="404"/>
      <c r="V160" s="404"/>
      <c r="W160" s="404"/>
      <c r="X160" s="383"/>
      <c r="Y160" s="418"/>
      <c r="Z160" s="350">
        <f t="shared" si="23"/>
        <v>3.5</v>
      </c>
      <c r="AA160" s="366">
        <f t="shared" si="24"/>
        <v>0</v>
      </c>
      <c r="AC160" s="387"/>
    </row>
    <row r="161" spans="1:30" s="44" customFormat="1">
      <c r="A161" s="45">
        <v>24147</v>
      </c>
      <c r="B161" s="5">
        <v>45693</v>
      </c>
      <c r="C161" t="s">
        <v>413</v>
      </c>
      <c r="D161">
        <v>8</v>
      </c>
      <c r="E161" s="404">
        <f>D161</f>
        <v>8</v>
      </c>
      <c r="F161" s="365"/>
      <c r="G161" s="365"/>
      <c r="H161" s="404"/>
      <c r="I161" s="404"/>
      <c r="J161" s="404"/>
      <c r="K161" s="404"/>
      <c r="L161" s="404"/>
      <c r="M161" s="404"/>
      <c r="N161" s="404"/>
      <c r="O161" s="404"/>
      <c r="P161" s="404"/>
      <c r="Q161" s="404"/>
      <c r="R161" s="404"/>
      <c r="S161" s="404"/>
      <c r="T161" s="404"/>
      <c r="U161" s="404"/>
      <c r="V161" s="404"/>
      <c r="W161" s="404"/>
      <c r="X161" s="383"/>
      <c r="Y161" s="418"/>
      <c r="Z161" s="350">
        <f t="shared" si="23"/>
        <v>8</v>
      </c>
      <c r="AA161" s="366">
        <f t="shared" si="24"/>
        <v>0</v>
      </c>
      <c r="AC161" s="387"/>
    </row>
    <row r="162" spans="1:30" s="44" customFormat="1">
      <c r="A162" s="45">
        <v>24146</v>
      </c>
      <c r="B162" s="5">
        <v>45691</v>
      </c>
      <c r="C162" t="s">
        <v>1026</v>
      </c>
      <c r="D162">
        <v>41.8</v>
      </c>
      <c r="E162" s="404"/>
      <c r="F162" s="365"/>
      <c r="G162" s="365"/>
      <c r="H162" s="404"/>
      <c r="I162" s="404"/>
      <c r="J162" s="404"/>
      <c r="K162" s="404"/>
      <c r="L162" s="404"/>
      <c r="M162" s="404"/>
      <c r="N162" s="404"/>
      <c r="O162" s="404"/>
      <c r="P162" s="404"/>
      <c r="Q162" s="404"/>
      <c r="R162" s="404"/>
      <c r="S162" s="404"/>
      <c r="T162" s="404"/>
      <c r="U162" s="404"/>
      <c r="V162" s="404"/>
      <c r="W162" s="404">
        <f>D162</f>
        <v>41.8</v>
      </c>
      <c r="X162" s="383"/>
      <c r="Y162" s="418"/>
      <c r="Z162" s="350">
        <f t="shared" si="23"/>
        <v>41.8</v>
      </c>
      <c r="AA162" s="366">
        <f t="shared" si="24"/>
        <v>0</v>
      </c>
      <c r="AC162" s="387"/>
    </row>
    <row r="163" spans="1:30" s="44" customFormat="1">
      <c r="A163" s="45">
        <v>24145</v>
      </c>
      <c r="B163" s="5">
        <v>45691</v>
      </c>
      <c r="C163" t="s">
        <v>413</v>
      </c>
      <c r="D163">
        <v>8</v>
      </c>
      <c r="E163" s="404">
        <f>D163</f>
        <v>8</v>
      </c>
      <c r="F163" s="365"/>
      <c r="G163" s="365"/>
      <c r="H163" s="404"/>
      <c r="I163" s="404"/>
      <c r="J163" s="404"/>
      <c r="K163" s="404"/>
      <c r="L163" s="404"/>
      <c r="M163" s="404"/>
      <c r="N163" s="404"/>
      <c r="O163" s="404"/>
      <c r="P163" s="404"/>
      <c r="Q163" s="404"/>
      <c r="R163" s="404"/>
      <c r="S163" s="404"/>
      <c r="T163" s="404"/>
      <c r="U163" s="404"/>
      <c r="V163" s="404"/>
      <c r="W163" s="404"/>
      <c r="X163" s="383"/>
      <c r="Y163" s="418"/>
      <c r="Z163" s="350">
        <f t="shared" si="23"/>
        <v>8</v>
      </c>
      <c r="AA163" s="366">
        <f t="shared" si="24"/>
        <v>0</v>
      </c>
      <c r="AC163" s="387"/>
    </row>
    <row r="164" spans="1:30" s="44" customFormat="1">
      <c r="A164" s="45">
        <v>24144</v>
      </c>
      <c r="B164" s="5">
        <v>45691</v>
      </c>
      <c r="C164" t="s">
        <v>960</v>
      </c>
      <c r="D164">
        <v>300</v>
      </c>
      <c r="E164" s="404"/>
      <c r="F164" s="365"/>
      <c r="G164" s="365"/>
      <c r="H164" s="404">
        <f>D164</f>
        <v>300</v>
      </c>
      <c r="I164" s="404"/>
      <c r="J164" s="404"/>
      <c r="K164" s="404"/>
      <c r="L164" s="404"/>
      <c r="M164" s="404"/>
      <c r="N164" s="404"/>
      <c r="O164" s="404"/>
      <c r="P164" s="404"/>
      <c r="Q164" s="404"/>
      <c r="R164" s="404"/>
      <c r="S164" s="404"/>
      <c r="T164" s="404"/>
      <c r="U164" s="404"/>
      <c r="V164" s="404"/>
      <c r="W164" s="404"/>
      <c r="X164" s="383"/>
      <c r="Y164" s="418"/>
      <c r="Z164" s="350">
        <f t="shared" si="23"/>
        <v>300</v>
      </c>
      <c r="AA164" s="366">
        <f t="shared" si="24"/>
        <v>0</v>
      </c>
      <c r="AC164" s="387"/>
    </row>
    <row r="165" spans="1:30" s="44" customFormat="1">
      <c r="A165" s="45">
        <v>24143</v>
      </c>
      <c r="B165" s="5">
        <v>45691</v>
      </c>
      <c r="C165" t="s">
        <v>1027</v>
      </c>
      <c r="D165">
        <v>8</v>
      </c>
      <c r="E165" s="404">
        <f>D165</f>
        <v>8</v>
      </c>
      <c r="F165" s="365"/>
      <c r="G165" s="365"/>
      <c r="H165" s="404"/>
      <c r="I165" s="404"/>
      <c r="J165" s="404"/>
      <c r="K165" s="404"/>
      <c r="L165" s="404"/>
      <c r="M165" s="404"/>
      <c r="N165" s="404"/>
      <c r="O165" s="404"/>
      <c r="P165" s="404"/>
      <c r="Q165" s="404"/>
      <c r="R165" s="404"/>
      <c r="S165" s="404"/>
      <c r="T165" s="404"/>
      <c r="U165" s="404"/>
      <c r="V165" s="404"/>
      <c r="W165" s="404"/>
      <c r="X165" s="383"/>
      <c r="Y165" s="418"/>
      <c r="Z165" s="350">
        <f t="shared" si="23"/>
        <v>8</v>
      </c>
      <c r="AA165" s="366">
        <f t="shared" si="24"/>
        <v>0</v>
      </c>
      <c r="AC165" s="387"/>
      <c r="AD165" s="387"/>
    </row>
    <row r="166" spans="1:30" s="44" customFormat="1">
      <c r="A166" s="45">
        <v>24142</v>
      </c>
      <c r="B166" s="5">
        <v>45688</v>
      </c>
      <c r="C166" t="s">
        <v>1028</v>
      </c>
      <c r="D166">
        <v>75</v>
      </c>
      <c r="E166" s="404"/>
      <c r="F166" s="365">
        <f>D166</f>
        <v>75</v>
      </c>
      <c r="G166" s="365"/>
      <c r="H166" s="404"/>
      <c r="I166" s="404"/>
      <c r="J166" s="404"/>
      <c r="K166" s="404"/>
      <c r="L166" s="404"/>
      <c r="M166" s="404"/>
      <c r="N166" s="404"/>
      <c r="O166" s="404"/>
      <c r="P166" s="404"/>
      <c r="Q166" s="404"/>
      <c r="R166" s="404"/>
      <c r="S166" s="404"/>
      <c r="T166" s="404"/>
      <c r="U166" s="404"/>
      <c r="V166" s="404"/>
      <c r="W166" s="404"/>
      <c r="X166" s="383"/>
      <c r="Y166" s="418"/>
      <c r="Z166" s="350">
        <f t="shared" si="23"/>
        <v>75</v>
      </c>
      <c r="AA166" s="366">
        <f t="shared" si="24"/>
        <v>0</v>
      </c>
      <c r="AC166" s="387"/>
    </row>
    <row r="167" spans="1:30" s="44" customFormat="1">
      <c r="A167" s="45">
        <v>24141</v>
      </c>
      <c r="B167" s="5">
        <v>45687</v>
      </c>
      <c r="C167" t="s">
        <v>413</v>
      </c>
      <c r="D167">
        <v>67</v>
      </c>
      <c r="E167" s="404">
        <f>D167</f>
        <v>67</v>
      </c>
      <c r="F167" s="365"/>
      <c r="G167" s="365"/>
      <c r="H167" s="404"/>
      <c r="I167" s="404"/>
      <c r="J167" s="404"/>
      <c r="K167" s="404"/>
      <c r="L167" s="404"/>
      <c r="M167" s="404"/>
      <c r="N167" s="404"/>
      <c r="O167" s="404"/>
      <c r="P167" s="404"/>
      <c r="Q167" s="404"/>
      <c r="R167" s="404"/>
      <c r="S167" s="404"/>
      <c r="T167" s="404"/>
      <c r="U167" s="404"/>
      <c r="V167" s="404"/>
      <c r="W167" s="404"/>
      <c r="X167" s="383"/>
      <c r="Y167" s="418"/>
      <c r="Z167" s="350">
        <f t="shared" si="23"/>
        <v>67</v>
      </c>
      <c r="AA167" s="366">
        <f t="shared" si="24"/>
        <v>0</v>
      </c>
      <c r="AC167" s="387"/>
    </row>
    <row r="168" spans="1:30" s="44" customFormat="1">
      <c r="A168" s="45">
        <v>24140</v>
      </c>
      <c r="B168" s="5">
        <v>45686</v>
      </c>
      <c r="C168" t="s">
        <v>1029</v>
      </c>
      <c r="D168">
        <v>47.08</v>
      </c>
      <c r="E168" s="404"/>
      <c r="F168" s="365"/>
      <c r="G168" s="365"/>
      <c r="H168" s="404"/>
      <c r="I168" s="404"/>
      <c r="J168" s="404"/>
      <c r="K168" s="404"/>
      <c r="L168" s="404"/>
      <c r="M168" s="404"/>
      <c r="N168" s="404"/>
      <c r="O168" s="404">
        <f>D168</f>
        <v>47.08</v>
      </c>
      <c r="P168" s="404"/>
      <c r="Q168" s="404"/>
      <c r="R168" s="404"/>
      <c r="S168" s="404"/>
      <c r="T168" s="404"/>
      <c r="U168" s="404"/>
      <c r="V168" s="404"/>
      <c r="W168" s="404"/>
      <c r="X168" s="383"/>
      <c r="Y168" s="418"/>
      <c r="Z168" s="350">
        <f t="shared" si="23"/>
        <v>47.08</v>
      </c>
      <c r="AA168" s="366">
        <f t="shared" si="24"/>
        <v>0</v>
      </c>
      <c r="AC168" s="387"/>
    </row>
    <row r="169" spans="1:30" s="44" customFormat="1">
      <c r="A169" s="45">
        <v>24139</v>
      </c>
      <c r="B169" s="5">
        <v>45684</v>
      </c>
      <c r="C169" t="s">
        <v>1030</v>
      </c>
      <c r="D169">
        <v>83.6</v>
      </c>
      <c r="E169" s="404"/>
      <c r="F169" s="365"/>
      <c r="G169" s="365"/>
      <c r="H169" s="404"/>
      <c r="I169" s="404"/>
      <c r="J169" s="404"/>
      <c r="K169" s="404"/>
      <c r="L169" s="404"/>
      <c r="M169" s="404"/>
      <c r="N169" s="404"/>
      <c r="O169" s="404"/>
      <c r="P169" s="404"/>
      <c r="Q169" s="404"/>
      <c r="R169" s="404"/>
      <c r="S169" s="404"/>
      <c r="T169" s="404"/>
      <c r="U169" s="404"/>
      <c r="V169" s="404"/>
      <c r="W169" s="404">
        <f>D169</f>
        <v>83.6</v>
      </c>
      <c r="X169" s="383"/>
      <c r="Y169" s="418"/>
      <c r="Z169" s="350">
        <f t="shared" si="23"/>
        <v>83.6</v>
      </c>
      <c r="AA169" s="366">
        <f t="shared" si="24"/>
        <v>0</v>
      </c>
      <c r="AC169" s="387"/>
    </row>
    <row r="170" spans="1:30" s="44" customFormat="1">
      <c r="A170" s="45">
        <v>24138</v>
      </c>
      <c r="B170" s="5">
        <v>45684</v>
      </c>
      <c r="C170" t="s">
        <v>1031</v>
      </c>
      <c r="D170">
        <v>387</v>
      </c>
      <c r="E170" s="404">
        <f>D170</f>
        <v>387</v>
      </c>
      <c r="F170" s="365"/>
      <c r="G170" s="365"/>
      <c r="H170" s="404"/>
      <c r="I170" s="404"/>
      <c r="J170" s="404"/>
      <c r="K170" s="404"/>
      <c r="L170" s="404"/>
      <c r="M170" s="404"/>
      <c r="N170" s="404"/>
      <c r="O170" s="404"/>
      <c r="P170" s="404"/>
      <c r="Q170" s="404"/>
      <c r="R170" s="404"/>
      <c r="S170" s="404"/>
      <c r="T170" s="404"/>
      <c r="U170" s="404"/>
      <c r="V170" s="404"/>
      <c r="W170" s="404"/>
      <c r="X170" s="383"/>
      <c r="Y170" s="418"/>
      <c r="Z170" s="350">
        <f t="shared" si="23"/>
        <v>387</v>
      </c>
      <c r="AA170" s="366">
        <f t="shared" si="24"/>
        <v>0</v>
      </c>
      <c r="AC170" s="387"/>
    </row>
    <row r="171" spans="1:30" s="44" customFormat="1">
      <c r="A171" s="45">
        <v>24137</v>
      </c>
      <c r="B171" s="5">
        <v>45681</v>
      </c>
      <c r="C171" t="s">
        <v>1032</v>
      </c>
      <c r="D171">
        <v>285.8</v>
      </c>
      <c r="E171" s="404"/>
      <c r="F171" s="365">
        <f>D171</f>
        <v>285.8</v>
      </c>
      <c r="G171" s="365"/>
      <c r="H171" s="404"/>
      <c r="I171" s="404"/>
      <c r="J171" s="404"/>
      <c r="K171" s="404"/>
      <c r="L171" s="404"/>
      <c r="M171" s="404"/>
      <c r="N171" s="404"/>
      <c r="O171" s="404"/>
      <c r="P171" s="404"/>
      <c r="Q171" s="404"/>
      <c r="R171" s="404"/>
      <c r="S171" s="404"/>
      <c r="T171" s="404"/>
      <c r="U171" s="404"/>
      <c r="V171" s="404"/>
      <c r="W171" s="404"/>
      <c r="X171" s="383"/>
      <c r="Y171" s="418"/>
      <c r="Z171" s="350">
        <f t="shared" si="23"/>
        <v>285.8</v>
      </c>
      <c r="AA171" s="366">
        <f t="shared" si="24"/>
        <v>0</v>
      </c>
      <c r="AC171" s="387"/>
    </row>
    <row r="172" spans="1:30" s="44" customFormat="1">
      <c r="A172" s="45">
        <v>24136</v>
      </c>
      <c r="B172" s="5">
        <v>45680</v>
      </c>
      <c r="C172" t="s">
        <v>1033</v>
      </c>
      <c r="D172">
        <v>18.75</v>
      </c>
      <c r="E172" s="404"/>
      <c r="F172" s="365"/>
      <c r="G172" s="365"/>
      <c r="H172" s="404"/>
      <c r="I172" s="404"/>
      <c r="J172" s="404"/>
      <c r="K172" s="404"/>
      <c r="L172" s="404"/>
      <c r="M172" s="404"/>
      <c r="N172" s="404">
        <f>D172</f>
        <v>18.75</v>
      </c>
      <c r="O172" s="404"/>
      <c r="P172" s="404"/>
      <c r="Q172" s="404"/>
      <c r="R172" s="404"/>
      <c r="S172" s="404"/>
      <c r="T172" s="404"/>
      <c r="U172" s="404"/>
      <c r="V172" s="404"/>
      <c r="W172" s="404"/>
      <c r="X172" s="383"/>
      <c r="Y172" s="418"/>
      <c r="Z172" s="350">
        <f t="shared" si="23"/>
        <v>18.75</v>
      </c>
      <c r="AA172" s="366">
        <f t="shared" si="24"/>
        <v>0</v>
      </c>
      <c r="AC172" s="387"/>
    </row>
    <row r="173" spans="1:30" s="44" customFormat="1">
      <c r="A173" s="45">
        <v>24135</v>
      </c>
      <c r="B173" s="5">
        <v>45679</v>
      </c>
      <c r="C173" t="s">
        <v>367</v>
      </c>
      <c r="D173">
        <v>56.38</v>
      </c>
      <c r="E173" s="404"/>
      <c r="F173" s="365"/>
      <c r="G173" s="365"/>
      <c r="H173" s="404"/>
      <c r="I173" s="404"/>
      <c r="J173" s="404"/>
      <c r="K173" s="404"/>
      <c r="L173" s="404"/>
      <c r="M173" s="404"/>
      <c r="N173" s="404"/>
      <c r="O173" s="404">
        <f>D173</f>
        <v>56.38</v>
      </c>
      <c r="P173" s="404"/>
      <c r="Q173" s="404"/>
      <c r="R173" s="404"/>
      <c r="S173" s="404"/>
      <c r="T173" s="404"/>
      <c r="U173" s="404"/>
      <c r="V173" s="404"/>
      <c r="W173" s="404"/>
      <c r="X173" s="383"/>
      <c r="Y173" s="418"/>
      <c r="Z173" s="350">
        <f t="shared" si="23"/>
        <v>56.38</v>
      </c>
      <c r="AA173" s="366">
        <f t="shared" si="24"/>
        <v>0</v>
      </c>
      <c r="AC173" s="387"/>
    </row>
    <row r="174" spans="1:30" s="44" customFormat="1">
      <c r="A174" s="45">
        <v>24134</v>
      </c>
      <c r="B174" s="5">
        <v>45679</v>
      </c>
      <c r="C174" t="s">
        <v>1034</v>
      </c>
      <c r="D174">
        <v>36</v>
      </c>
      <c r="E174" s="404"/>
      <c r="F174" s="365"/>
      <c r="G174" s="365"/>
      <c r="H174" s="404"/>
      <c r="I174" s="404"/>
      <c r="J174" s="404"/>
      <c r="K174" s="404"/>
      <c r="L174" s="404"/>
      <c r="M174" s="404"/>
      <c r="N174" s="404"/>
      <c r="O174" s="404">
        <f>D174</f>
        <v>36</v>
      </c>
      <c r="P174" s="404"/>
      <c r="Q174" s="404"/>
      <c r="R174" s="404"/>
      <c r="S174" s="404"/>
      <c r="T174" s="404"/>
      <c r="U174" s="404"/>
      <c r="V174" s="404"/>
      <c r="W174" s="404"/>
      <c r="X174" s="383"/>
      <c r="Y174" s="418"/>
      <c r="Z174" s="350">
        <f t="shared" si="23"/>
        <v>36</v>
      </c>
      <c r="AA174" s="366">
        <f t="shared" si="24"/>
        <v>0</v>
      </c>
      <c r="AC174" s="387"/>
    </row>
    <row r="175" spans="1:30" s="44" customFormat="1">
      <c r="A175" s="45">
        <v>24133</v>
      </c>
      <c r="B175" s="5">
        <v>45673</v>
      </c>
      <c r="C175" t="s">
        <v>1035</v>
      </c>
      <c r="D175">
        <v>215</v>
      </c>
      <c r="E175" s="404"/>
      <c r="F175" s="365"/>
      <c r="G175" s="365">
        <f>D175</f>
        <v>215</v>
      </c>
      <c r="H175" s="404"/>
      <c r="I175" s="404"/>
      <c r="J175" s="404"/>
      <c r="K175" s="404"/>
      <c r="L175" s="404"/>
      <c r="M175" s="404"/>
      <c r="N175" s="404"/>
      <c r="O175" s="404"/>
      <c r="P175" s="404"/>
      <c r="Q175" s="404"/>
      <c r="R175" s="404"/>
      <c r="S175" s="404"/>
      <c r="T175" s="404"/>
      <c r="U175" s="404"/>
      <c r="V175" s="404"/>
      <c r="W175" s="404"/>
      <c r="X175" s="383"/>
      <c r="Y175" s="418"/>
      <c r="Z175" s="350">
        <f t="shared" si="23"/>
        <v>215</v>
      </c>
      <c r="AA175" s="366">
        <f t="shared" si="24"/>
        <v>0</v>
      </c>
      <c r="AC175" s="387"/>
    </row>
    <row r="176" spans="1:30" s="44" customFormat="1">
      <c r="A176" s="45">
        <v>24132</v>
      </c>
      <c r="B176" s="5">
        <v>45673</v>
      </c>
      <c r="C176" t="s">
        <v>1036</v>
      </c>
      <c r="D176">
        <v>17.5</v>
      </c>
      <c r="E176" s="404"/>
      <c r="F176" s="365"/>
      <c r="G176" s="365"/>
      <c r="H176" s="404"/>
      <c r="I176" s="404"/>
      <c r="J176" s="404"/>
      <c r="K176" s="404"/>
      <c r="L176" s="404"/>
      <c r="M176" s="404"/>
      <c r="N176" s="404"/>
      <c r="O176" s="404"/>
      <c r="P176" s="404"/>
      <c r="Q176" s="404"/>
      <c r="R176" s="404"/>
      <c r="S176" s="404"/>
      <c r="T176" s="404"/>
      <c r="U176" s="404"/>
      <c r="V176" s="404"/>
      <c r="W176" s="404"/>
      <c r="X176" s="383">
        <f>D176</f>
        <v>17.5</v>
      </c>
      <c r="Y176" s="418"/>
      <c r="Z176" s="350">
        <f t="shared" si="23"/>
        <v>17.5</v>
      </c>
      <c r="AA176" s="366">
        <f t="shared" si="24"/>
        <v>0</v>
      </c>
      <c r="AC176" s="387"/>
    </row>
    <row r="177" spans="1:29" s="44" customFormat="1">
      <c r="A177" s="45">
        <v>24131</v>
      </c>
      <c r="B177" s="5">
        <v>45673</v>
      </c>
      <c r="C177" t="s">
        <v>1037</v>
      </c>
      <c r="D177">
        <v>68</v>
      </c>
      <c r="E177" s="404">
        <f>D177</f>
        <v>68</v>
      </c>
      <c r="F177" s="365"/>
      <c r="G177" s="365"/>
      <c r="H177" s="404"/>
      <c r="I177" s="404"/>
      <c r="J177" s="404"/>
      <c r="K177" s="404"/>
      <c r="L177" s="404"/>
      <c r="M177" s="404"/>
      <c r="N177" s="404"/>
      <c r="O177" s="404"/>
      <c r="P177" s="404"/>
      <c r="Q177" s="404"/>
      <c r="R177" s="404"/>
      <c r="S177" s="404"/>
      <c r="T177" s="404"/>
      <c r="U177" s="404"/>
      <c r="V177" s="404"/>
      <c r="W177" s="404"/>
      <c r="X177" s="383"/>
      <c r="Y177" s="418"/>
      <c r="Z177" s="350">
        <f t="shared" si="23"/>
        <v>68</v>
      </c>
      <c r="AA177" s="366">
        <f t="shared" si="24"/>
        <v>0</v>
      </c>
      <c r="AC177" s="387"/>
    </row>
    <row r="178" spans="1:29" s="44" customFormat="1">
      <c r="A178" s="45">
        <v>24130</v>
      </c>
      <c r="B178" s="5">
        <v>45673</v>
      </c>
      <c r="C178" t="s">
        <v>1038</v>
      </c>
      <c r="D178">
        <v>140.4</v>
      </c>
      <c r="E178" s="404"/>
      <c r="F178" s="365"/>
      <c r="G178" s="365"/>
      <c r="H178" s="404"/>
      <c r="I178" s="404"/>
      <c r="J178" s="404"/>
      <c r="K178" s="404"/>
      <c r="L178" s="404"/>
      <c r="M178" s="404"/>
      <c r="N178" s="404"/>
      <c r="O178" s="404"/>
      <c r="P178" s="404"/>
      <c r="Q178" s="404"/>
      <c r="R178" s="404"/>
      <c r="S178" s="404"/>
      <c r="T178" s="404"/>
      <c r="U178" s="404">
        <f>D178</f>
        <v>140.4</v>
      </c>
      <c r="V178" s="404"/>
      <c r="W178" s="404"/>
      <c r="X178" s="383"/>
      <c r="Y178" s="418"/>
      <c r="Z178" s="350">
        <f t="shared" si="23"/>
        <v>140.4</v>
      </c>
      <c r="AA178" s="366">
        <f t="shared" si="24"/>
        <v>0</v>
      </c>
      <c r="AC178" s="387"/>
    </row>
    <row r="179" spans="1:29" s="44" customFormat="1">
      <c r="A179" s="45">
        <v>24129</v>
      </c>
      <c r="B179" s="5">
        <v>45672</v>
      </c>
      <c r="C179" t="s">
        <v>979</v>
      </c>
      <c r="D179">
        <v>1366.8</v>
      </c>
      <c r="E179" s="404"/>
      <c r="F179" s="365"/>
      <c r="G179" s="365"/>
      <c r="H179" s="404">
        <f t="shared" ref="H179:H180" si="28">D179</f>
        <v>1366.8</v>
      </c>
      <c r="I179" s="404"/>
      <c r="J179" s="404"/>
      <c r="K179" s="404"/>
      <c r="L179" s="404"/>
      <c r="M179" s="404"/>
      <c r="N179" s="404"/>
      <c r="O179" s="404"/>
      <c r="P179" s="404"/>
      <c r="Q179" s="404"/>
      <c r="R179" s="404"/>
      <c r="S179" s="404"/>
      <c r="T179" s="404"/>
      <c r="U179" s="404"/>
      <c r="V179" s="404"/>
      <c r="W179" s="404"/>
      <c r="X179" s="383"/>
      <c r="Y179" s="418"/>
      <c r="Z179" s="350">
        <f t="shared" si="23"/>
        <v>1366.8</v>
      </c>
      <c r="AA179" s="366">
        <f t="shared" si="24"/>
        <v>0</v>
      </c>
      <c r="AC179" s="387"/>
    </row>
    <row r="180" spans="1:29" s="44" customFormat="1">
      <c r="A180" s="45">
        <v>24128</v>
      </c>
      <c r="B180" s="5">
        <v>45672</v>
      </c>
      <c r="C180" t="s">
        <v>366</v>
      </c>
      <c r="D180">
        <v>1152</v>
      </c>
      <c r="E180" s="404"/>
      <c r="F180" s="365"/>
      <c r="G180" s="365"/>
      <c r="H180" s="404">
        <f t="shared" si="28"/>
        <v>1152</v>
      </c>
      <c r="I180" s="404"/>
      <c r="J180" s="404"/>
      <c r="K180" s="404"/>
      <c r="L180" s="404"/>
      <c r="M180" s="404"/>
      <c r="N180" s="404"/>
      <c r="O180" s="404"/>
      <c r="P180" s="404"/>
      <c r="Q180" s="404"/>
      <c r="R180" s="404"/>
      <c r="S180" s="404"/>
      <c r="T180" s="404"/>
      <c r="U180" s="404"/>
      <c r="V180" s="404"/>
      <c r="W180" s="404"/>
      <c r="X180" s="383"/>
      <c r="Y180" s="418"/>
      <c r="Z180" s="350">
        <f t="shared" si="23"/>
        <v>1152</v>
      </c>
      <c r="AA180" s="366">
        <f t="shared" si="24"/>
        <v>0</v>
      </c>
      <c r="AC180" s="387"/>
    </row>
    <row r="181" spans="1:29" s="44" customFormat="1">
      <c r="A181" s="45">
        <v>24127</v>
      </c>
      <c r="B181" s="5">
        <v>45670</v>
      </c>
      <c r="C181" t="s">
        <v>1039</v>
      </c>
      <c r="D181">
        <v>466.56</v>
      </c>
      <c r="E181" s="404"/>
      <c r="F181" s="365"/>
      <c r="G181" s="365"/>
      <c r="H181" s="404"/>
      <c r="I181" s="404"/>
      <c r="J181" s="404"/>
      <c r="K181" s="404"/>
      <c r="L181" s="404"/>
      <c r="M181" s="404"/>
      <c r="N181" s="404"/>
      <c r="O181" s="404"/>
      <c r="P181" s="404"/>
      <c r="Q181" s="404"/>
      <c r="R181" s="404"/>
      <c r="S181" s="404"/>
      <c r="T181" s="404">
        <f>D181</f>
        <v>466.56</v>
      </c>
      <c r="U181" s="404"/>
      <c r="V181" s="404"/>
      <c r="W181" s="404"/>
      <c r="X181" s="383"/>
      <c r="Y181" s="418"/>
      <c r="Z181" s="350">
        <f t="shared" si="23"/>
        <v>466.56</v>
      </c>
      <c r="AA181" s="366">
        <f t="shared" si="24"/>
        <v>0</v>
      </c>
      <c r="AC181" s="387"/>
    </row>
    <row r="182" spans="1:29" s="44" customFormat="1">
      <c r="A182" s="45">
        <v>24126</v>
      </c>
      <c r="B182" s="5">
        <v>45665</v>
      </c>
      <c r="C182" t="s">
        <v>1040</v>
      </c>
      <c r="D182">
        <v>400</v>
      </c>
      <c r="E182" s="404"/>
      <c r="F182" s="365"/>
      <c r="G182" s="365"/>
      <c r="H182" s="404"/>
      <c r="I182" s="404"/>
      <c r="J182" s="404"/>
      <c r="K182" s="404"/>
      <c r="L182" s="404"/>
      <c r="M182" s="404"/>
      <c r="N182" s="404">
        <f>D182</f>
        <v>400</v>
      </c>
      <c r="O182" s="404"/>
      <c r="P182" s="404"/>
      <c r="Q182" s="404"/>
      <c r="R182" s="404"/>
      <c r="S182" s="404"/>
      <c r="T182" s="404"/>
      <c r="U182" s="404"/>
      <c r="V182" s="404"/>
      <c r="W182" s="404"/>
      <c r="X182" s="383"/>
      <c r="Y182" s="418"/>
      <c r="Z182" s="350">
        <f t="shared" si="23"/>
        <v>400</v>
      </c>
      <c r="AA182" s="366">
        <f t="shared" si="24"/>
        <v>0</v>
      </c>
      <c r="AC182" s="387"/>
    </row>
    <row r="183" spans="1:29" s="44" customFormat="1">
      <c r="A183" s="45">
        <v>24125</v>
      </c>
      <c r="B183" s="5">
        <v>45665</v>
      </c>
      <c r="C183" t="s">
        <v>1041</v>
      </c>
      <c r="D183">
        <v>700</v>
      </c>
      <c r="E183" s="404"/>
      <c r="F183" s="365"/>
      <c r="G183" s="365"/>
      <c r="H183" s="404"/>
      <c r="I183" s="404"/>
      <c r="J183" s="404"/>
      <c r="K183" s="404"/>
      <c r="L183" s="404"/>
      <c r="M183" s="404"/>
      <c r="N183" s="404">
        <f>D183</f>
        <v>700</v>
      </c>
      <c r="O183" s="404"/>
      <c r="P183" s="404"/>
      <c r="Q183" s="404"/>
      <c r="R183" s="404"/>
      <c r="S183" s="404"/>
      <c r="T183" s="404"/>
      <c r="U183" s="404"/>
      <c r="V183" s="404"/>
      <c r="W183" s="404"/>
      <c r="X183" s="383"/>
      <c r="Y183" s="418"/>
      <c r="Z183" s="350">
        <f t="shared" si="23"/>
        <v>700</v>
      </c>
      <c r="AA183" s="366">
        <f t="shared" si="24"/>
        <v>0</v>
      </c>
      <c r="AC183" s="387"/>
    </row>
    <row r="184" spans="1:29" s="44" customFormat="1">
      <c r="A184" s="45">
        <v>24124</v>
      </c>
      <c r="B184" s="5">
        <v>45665</v>
      </c>
      <c r="C184" t="s">
        <v>1042</v>
      </c>
      <c r="D184">
        <v>10</v>
      </c>
      <c r="E184" s="404">
        <f t="shared" ref="E184:E186" si="29">D184</f>
        <v>10</v>
      </c>
      <c r="F184" s="365"/>
      <c r="G184" s="365"/>
      <c r="H184" s="404"/>
      <c r="I184" s="404"/>
      <c r="J184" s="404"/>
      <c r="K184" s="404"/>
      <c r="L184" s="404"/>
      <c r="M184" s="404"/>
      <c r="N184" s="404"/>
      <c r="O184" s="404"/>
      <c r="P184" s="404"/>
      <c r="Q184" s="404"/>
      <c r="R184" s="404"/>
      <c r="S184" s="404"/>
      <c r="T184" s="404"/>
      <c r="U184" s="404"/>
      <c r="V184" s="404"/>
      <c r="W184" s="404"/>
      <c r="X184" s="383"/>
      <c r="Y184" s="418"/>
      <c r="Z184" s="350">
        <f t="shared" si="23"/>
        <v>10</v>
      </c>
      <c r="AA184" s="366">
        <f t="shared" si="24"/>
        <v>0</v>
      </c>
      <c r="AC184" s="387"/>
    </row>
    <row r="185" spans="1:29" s="44" customFormat="1">
      <c r="A185" s="45">
        <v>24123</v>
      </c>
      <c r="B185" s="5">
        <v>45664</v>
      </c>
      <c r="C185" t="s">
        <v>1043</v>
      </c>
      <c r="D185">
        <v>66</v>
      </c>
      <c r="E185" s="404">
        <f t="shared" si="29"/>
        <v>66</v>
      </c>
      <c r="F185" s="365"/>
      <c r="G185" s="365"/>
      <c r="H185" s="404"/>
      <c r="I185" s="404"/>
      <c r="J185" s="404"/>
      <c r="K185" s="404"/>
      <c r="L185" s="404"/>
      <c r="M185" s="404"/>
      <c r="N185" s="404"/>
      <c r="O185" s="404"/>
      <c r="P185" s="404"/>
      <c r="Q185" s="404"/>
      <c r="R185" s="404"/>
      <c r="S185" s="404"/>
      <c r="T185" s="404"/>
      <c r="U185" s="404"/>
      <c r="V185" s="404"/>
      <c r="W185" s="404"/>
      <c r="X185" s="383"/>
      <c r="Y185" s="418"/>
      <c r="Z185" s="350">
        <f t="shared" si="23"/>
        <v>66</v>
      </c>
      <c r="AA185" s="366">
        <f t="shared" si="24"/>
        <v>0</v>
      </c>
      <c r="AC185" s="387"/>
    </row>
    <row r="186" spans="1:29" s="44" customFormat="1">
      <c r="A186" s="45">
        <v>24122</v>
      </c>
      <c r="B186" s="5">
        <v>45664</v>
      </c>
      <c r="C186" t="s">
        <v>1044</v>
      </c>
      <c r="D186">
        <v>80</v>
      </c>
      <c r="E186" s="404">
        <f t="shared" si="29"/>
        <v>80</v>
      </c>
      <c r="F186" s="365"/>
      <c r="G186" s="365"/>
      <c r="H186" s="404"/>
      <c r="I186" s="404"/>
      <c r="J186" s="404"/>
      <c r="K186" s="404"/>
      <c r="L186" s="404"/>
      <c r="M186" s="404"/>
      <c r="N186" s="404"/>
      <c r="O186" s="404"/>
      <c r="P186" s="404"/>
      <c r="Q186" s="404"/>
      <c r="R186" s="404"/>
      <c r="S186" s="404"/>
      <c r="T186" s="404"/>
      <c r="U186" s="404"/>
      <c r="V186" s="404"/>
      <c r="W186" s="404"/>
      <c r="X186" s="383"/>
      <c r="Y186" s="418"/>
      <c r="Z186" s="350">
        <f t="shared" si="23"/>
        <v>80</v>
      </c>
      <c r="AA186" s="366">
        <f t="shared" si="24"/>
        <v>0</v>
      </c>
      <c r="AC186" s="387"/>
    </row>
    <row r="187" spans="1:29" s="44" customFormat="1">
      <c r="A187" s="45">
        <v>24121</v>
      </c>
      <c r="B187" s="5">
        <v>45664</v>
      </c>
      <c r="C187" t="s">
        <v>1045</v>
      </c>
      <c r="D187">
        <v>700</v>
      </c>
      <c r="E187" s="404"/>
      <c r="F187" s="365"/>
      <c r="G187" s="365"/>
      <c r="H187" s="404"/>
      <c r="I187" s="404"/>
      <c r="J187" s="404"/>
      <c r="K187" s="404"/>
      <c r="L187" s="404"/>
      <c r="M187" s="404"/>
      <c r="N187" s="404">
        <f>D187</f>
        <v>700</v>
      </c>
      <c r="O187" s="404"/>
      <c r="P187" s="404"/>
      <c r="Q187" s="404"/>
      <c r="R187" s="404"/>
      <c r="S187" s="404"/>
      <c r="T187" s="404"/>
      <c r="U187" s="404"/>
      <c r="V187" s="404"/>
      <c r="W187" s="404"/>
      <c r="X187" s="383"/>
      <c r="Y187" s="418"/>
      <c r="Z187" s="350">
        <f t="shared" si="23"/>
        <v>700</v>
      </c>
      <c r="AA187" s="366">
        <f t="shared" si="24"/>
        <v>0</v>
      </c>
      <c r="AC187" s="387"/>
    </row>
    <row r="188" spans="1:29" s="44" customFormat="1">
      <c r="A188" s="45">
        <v>24120</v>
      </c>
      <c r="B188" s="5">
        <v>45664</v>
      </c>
      <c r="C188" t="s">
        <v>1046</v>
      </c>
      <c r="D188">
        <v>110.2</v>
      </c>
      <c r="E188" s="404"/>
      <c r="F188" s="365">
        <f>D188</f>
        <v>110.2</v>
      </c>
      <c r="G188" s="365"/>
      <c r="H188" s="404"/>
      <c r="I188" s="404"/>
      <c r="J188" s="404"/>
      <c r="K188" s="404"/>
      <c r="L188" s="404"/>
      <c r="M188" s="404"/>
      <c r="N188" s="404"/>
      <c r="O188" s="404"/>
      <c r="P188" s="404"/>
      <c r="Q188" s="404"/>
      <c r="R188" s="404"/>
      <c r="S188" s="404"/>
      <c r="T188" s="404"/>
      <c r="U188" s="404"/>
      <c r="V188" s="404"/>
      <c r="W188" s="404"/>
      <c r="X188" s="383"/>
      <c r="Y188" s="418"/>
      <c r="Z188" s="350">
        <f t="shared" si="23"/>
        <v>110.2</v>
      </c>
      <c r="AA188" s="366">
        <f t="shared" si="24"/>
        <v>0</v>
      </c>
      <c r="AC188" s="387"/>
    </row>
    <row r="189" spans="1:29" s="44" customFormat="1">
      <c r="A189" s="45">
        <v>24119</v>
      </c>
      <c r="B189" s="5">
        <v>45663</v>
      </c>
      <c r="C189" t="s">
        <v>1047</v>
      </c>
      <c r="D189">
        <v>136</v>
      </c>
      <c r="E189" s="404">
        <f>D189</f>
        <v>136</v>
      </c>
      <c r="F189" s="365"/>
      <c r="G189" s="365"/>
      <c r="H189" s="404"/>
      <c r="I189" s="404"/>
      <c r="J189" s="404"/>
      <c r="K189" s="404"/>
      <c r="L189" s="404"/>
      <c r="M189" s="404"/>
      <c r="N189" s="404"/>
      <c r="O189" s="404"/>
      <c r="P189" s="404"/>
      <c r="Q189" s="404"/>
      <c r="R189" s="404"/>
      <c r="S189" s="404"/>
      <c r="T189" s="404"/>
      <c r="U189" s="404"/>
      <c r="V189" s="404"/>
      <c r="W189" s="404"/>
      <c r="X189" s="383"/>
      <c r="Y189" s="418"/>
      <c r="Z189" s="350">
        <f t="shared" si="23"/>
        <v>136</v>
      </c>
      <c r="AA189" s="366">
        <f t="shared" si="24"/>
        <v>0</v>
      </c>
      <c r="AC189" s="387"/>
    </row>
    <row r="190" spans="1:29" s="44" customFormat="1">
      <c r="A190" s="45">
        <v>24118</v>
      </c>
      <c r="B190" s="5">
        <v>45660</v>
      </c>
      <c r="C190" t="s">
        <v>1048</v>
      </c>
      <c r="D190">
        <v>40</v>
      </c>
      <c r="E190" s="404"/>
      <c r="F190" s="365"/>
      <c r="G190" s="365">
        <f>D190</f>
        <v>40</v>
      </c>
      <c r="H190" s="404"/>
      <c r="I190" s="404"/>
      <c r="J190" s="404"/>
      <c r="K190" s="404"/>
      <c r="L190" s="404"/>
      <c r="M190" s="404"/>
      <c r="N190" s="404"/>
      <c r="O190" s="404"/>
      <c r="P190" s="404"/>
      <c r="Q190" s="404"/>
      <c r="R190" s="404"/>
      <c r="S190" s="404"/>
      <c r="T190" s="404"/>
      <c r="U190" s="404"/>
      <c r="V190" s="404"/>
      <c r="W190" s="404"/>
      <c r="X190" s="383"/>
      <c r="Y190" s="418"/>
      <c r="Z190" s="350">
        <f t="shared" si="23"/>
        <v>40</v>
      </c>
      <c r="AA190" s="366">
        <f t="shared" si="24"/>
        <v>0</v>
      </c>
      <c r="AC190" s="387"/>
    </row>
    <row r="191" spans="1:29" s="44" customFormat="1">
      <c r="A191" s="45">
        <v>24117</v>
      </c>
      <c r="B191" s="5">
        <v>45660</v>
      </c>
      <c r="C191" t="s">
        <v>1049</v>
      </c>
      <c r="D191">
        <v>75</v>
      </c>
      <c r="E191" s="404"/>
      <c r="F191" s="365">
        <f>D191</f>
        <v>75</v>
      </c>
      <c r="G191" s="365"/>
      <c r="H191" s="404"/>
      <c r="I191" s="404"/>
      <c r="J191" s="404"/>
      <c r="K191" s="404"/>
      <c r="L191" s="404"/>
      <c r="M191" s="404"/>
      <c r="N191" s="404"/>
      <c r="O191" s="404"/>
      <c r="P191" s="404"/>
      <c r="Q191" s="404"/>
      <c r="R191" s="404"/>
      <c r="S191" s="404"/>
      <c r="T191" s="404"/>
      <c r="U191" s="404"/>
      <c r="V191" s="404"/>
      <c r="W191" s="404"/>
      <c r="X191" s="383"/>
      <c r="Y191" s="418"/>
      <c r="Z191" s="350">
        <f t="shared" si="23"/>
        <v>75</v>
      </c>
      <c r="AA191" s="366">
        <f t="shared" si="24"/>
        <v>0</v>
      </c>
      <c r="AC191" s="387"/>
    </row>
    <row r="192" spans="1:29" s="44" customFormat="1">
      <c r="A192" s="45">
        <v>24116</v>
      </c>
      <c r="B192" s="5">
        <v>45659</v>
      </c>
      <c r="C192" t="s">
        <v>960</v>
      </c>
      <c r="D192">
        <v>300</v>
      </c>
      <c r="E192" s="404"/>
      <c r="F192" s="365"/>
      <c r="G192" s="365"/>
      <c r="H192" s="404">
        <f>D192</f>
        <v>300</v>
      </c>
      <c r="I192" s="404"/>
      <c r="J192" s="404"/>
      <c r="K192" s="404"/>
      <c r="L192" s="404"/>
      <c r="M192" s="404"/>
      <c r="N192" s="404"/>
      <c r="O192" s="404"/>
      <c r="P192" s="404"/>
      <c r="Q192" s="404"/>
      <c r="R192" s="404"/>
      <c r="S192" s="404"/>
      <c r="T192" s="404"/>
      <c r="U192" s="404"/>
      <c r="V192" s="404"/>
      <c r="W192" s="404"/>
      <c r="X192" s="383"/>
      <c r="Y192" s="418"/>
      <c r="Z192" s="350">
        <f t="shared" si="23"/>
        <v>300</v>
      </c>
      <c r="AA192" s="366">
        <f t="shared" si="24"/>
        <v>0</v>
      </c>
      <c r="AC192" s="387"/>
    </row>
    <row r="193" spans="1:29" s="44" customFormat="1">
      <c r="A193" s="45">
        <v>24115</v>
      </c>
      <c r="B193" s="5">
        <v>45649</v>
      </c>
      <c r="C193" t="s">
        <v>1050</v>
      </c>
      <c r="D193">
        <v>38</v>
      </c>
      <c r="E193" s="404"/>
      <c r="F193" s="365"/>
      <c r="G193" s="365"/>
      <c r="H193" s="404">
        <f>D193</f>
        <v>38</v>
      </c>
      <c r="I193" s="404"/>
      <c r="J193" s="404"/>
      <c r="K193" s="404"/>
      <c r="L193" s="404"/>
      <c r="M193" s="404"/>
      <c r="N193" s="404"/>
      <c r="O193" s="404"/>
      <c r="P193" s="404"/>
      <c r="Q193" s="404"/>
      <c r="R193" s="404"/>
      <c r="S193" s="404"/>
      <c r="T193" s="404"/>
      <c r="U193" s="404"/>
      <c r="V193" s="404"/>
      <c r="W193" s="404"/>
      <c r="X193" s="383"/>
      <c r="Y193" s="418"/>
      <c r="Z193" s="350">
        <f t="shared" si="23"/>
        <v>38</v>
      </c>
      <c r="AA193" s="366">
        <f t="shared" si="24"/>
        <v>0</v>
      </c>
      <c r="AC193" s="387"/>
    </row>
    <row r="194" spans="1:29" s="44" customFormat="1">
      <c r="A194" s="45">
        <v>24114</v>
      </c>
      <c r="B194" s="5">
        <v>45645</v>
      </c>
      <c r="C194" t="s">
        <v>1051</v>
      </c>
      <c r="D194">
        <v>16</v>
      </c>
      <c r="E194" s="404"/>
      <c r="F194" s="365"/>
      <c r="G194" s="365"/>
      <c r="H194" s="404"/>
      <c r="I194" s="404"/>
      <c r="J194" s="404"/>
      <c r="K194" s="404"/>
      <c r="L194" s="404"/>
      <c r="M194" s="404"/>
      <c r="N194" s="404"/>
      <c r="O194" s="404"/>
      <c r="P194" s="404">
        <f>D194</f>
        <v>16</v>
      </c>
      <c r="Q194" s="404"/>
      <c r="R194" s="404"/>
      <c r="S194" s="404"/>
      <c r="T194" s="404"/>
      <c r="U194" s="404"/>
      <c r="V194" s="404"/>
      <c r="W194" s="404"/>
      <c r="X194" s="383"/>
      <c r="Y194" s="418"/>
      <c r="Z194" s="350">
        <f t="shared" si="23"/>
        <v>16</v>
      </c>
      <c r="AA194" s="366">
        <f t="shared" si="24"/>
        <v>0</v>
      </c>
      <c r="AC194" s="387"/>
    </row>
    <row r="195" spans="1:29" s="44" customFormat="1">
      <c r="A195" s="45">
        <v>24113</v>
      </c>
      <c r="B195" s="5">
        <v>45644</v>
      </c>
      <c r="C195" t="s">
        <v>1052</v>
      </c>
      <c r="D195">
        <v>90</v>
      </c>
      <c r="E195" s="404">
        <f t="shared" ref="E195:E197" si="30">D195</f>
        <v>90</v>
      </c>
      <c r="F195" s="365"/>
      <c r="G195" s="365"/>
      <c r="H195" s="404"/>
      <c r="I195" s="404"/>
      <c r="J195" s="404"/>
      <c r="K195" s="404"/>
      <c r="L195" s="404"/>
      <c r="M195" s="404"/>
      <c r="N195" s="404"/>
      <c r="O195" s="404"/>
      <c r="P195" s="404"/>
      <c r="Q195" s="404"/>
      <c r="R195" s="404"/>
      <c r="S195" s="404"/>
      <c r="T195" s="404"/>
      <c r="U195" s="404"/>
      <c r="V195" s="404"/>
      <c r="W195" s="404"/>
      <c r="X195" s="383"/>
      <c r="Y195" s="418"/>
      <c r="Z195" s="350">
        <f t="shared" si="23"/>
        <v>90</v>
      </c>
      <c r="AA195" s="366">
        <f t="shared" si="24"/>
        <v>0</v>
      </c>
      <c r="AC195" s="387"/>
    </row>
    <row r="196" spans="1:29" s="44" customFormat="1">
      <c r="A196" s="45">
        <v>24112</v>
      </c>
      <c r="B196" s="5">
        <v>45644</v>
      </c>
      <c r="C196" t="s">
        <v>1053</v>
      </c>
      <c r="D196">
        <v>145</v>
      </c>
      <c r="E196" s="404">
        <f t="shared" si="30"/>
        <v>145</v>
      </c>
      <c r="F196" s="365"/>
      <c r="G196" s="365"/>
      <c r="H196" s="404"/>
      <c r="I196" s="404"/>
      <c r="J196" s="404"/>
      <c r="K196" s="404"/>
      <c r="L196" s="404"/>
      <c r="M196" s="404"/>
      <c r="N196" s="404"/>
      <c r="O196" s="404"/>
      <c r="P196" s="404"/>
      <c r="Q196" s="404"/>
      <c r="R196" s="404"/>
      <c r="S196" s="404"/>
      <c r="T196" s="404"/>
      <c r="U196" s="404"/>
      <c r="V196" s="404"/>
      <c r="W196" s="404"/>
      <c r="X196" s="383"/>
      <c r="Y196" s="418"/>
      <c r="Z196" s="350">
        <f t="shared" si="23"/>
        <v>145</v>
      </c>
      <c r="AA196" s="366">
        <f t="shared" si="24"/>
        <v>0</v>
      </c>
      <c r="AC196" s="387"/>
    </row>
    <row r="197" spans="1:29" s="44" customFormat="1">
      <c r="A197" s="45">
        <v>24111</v>
      </c>
      <c r="B197" s="5">
        <v>45643</v>
      </c>
      <c r="C197" t="s">
        <v>1054</v>
      </c>
      <c r="D197">
        <v>350</v>
      </c>
      <c r="E197" s="404">
        <f t="shared" si="30"/>
        <v>350</v>
      </c>
      <c r="F197" s="365"/>
      <c r="G197" s="365"/>
      <c r="H197" s="404"/>
      <c r="I197" s="404"/>
      <c r="J197" s="404"/>
      <c r="K197" s="404"/>
      <c r="L197" s="404"/>
      <c r="M197" s="404"/>
      <c r="N197" s="404"/>
      <c r="O197" s="404"/>
      <c r="P197" s="404"/>
      <c r="Q197" s="404"/>
      <c r="R197" s="404"/>
      <c r="S197" s="404"/>
      <c r="T197" s="404"/>
      <c r="U197" s="404"/>
      <c r="V197" s="404"/>
      <c r="W197" s="404"/>
      <c r="X197" s="383"/>
      <c r="Y197" s="418"/>
      <c r="Z197" s="350">
        <f t="shared" si="23"/>
        <v>350</v>
      </c>
      <c r="AA197" s="366">
        <f t="shared" si="24"/>
        <v>0</v>
      </c>
      <c r="AC197" s="387"/>
    </row>
    <row r="198" spans="1:29" s="44" customFormat="1">
      <c r="A198" s="45">
        <v>24110</v>
      </c>
      <c r="B198" s="5">
        <v>45643</v>
      </c>
      <c r="C198" t="s">
        <v>357</v>
      </c>
      <c r="D198">
        <v>4.79</v>
      </c>
      <c r="E198" s="404"/>
      <c r="F198" s="365"/>
      <c r="G198" s="365"/>
      <c r="H198" s="404"/>
      <c r="I198" s="404"/>
      <c r="J198" s="404"/>
      <c r="K198" s="404"/>
      <c r="L198" s="404"/>
      <c r="M198" s="404"/>
      <c r="N198" s="404"/>
      <c r="O198" s="404"/>
      <c r="P198" s="404"/>
      <c r="Q198" s="404"/>
      <c r="R198" s="404">
        <f>D198</f>
        <v>4.79</v>
      </c>
      <c r="S198" s="404"/>
      <c r="T198" s="404"/>
      <c r="U198" s="404"/>
      <c r="V198" s="404"/>
      <c r="W198" s="404"/>
      <c r="X198" s="383"/>
      <c r="Y198" s="418"/>
      <c r="Z198" s="350">
        <f t="shared" si="23"/>
        <v>4.79</v>
      </c>
      <c r="AA198" s="366">
        <f t="shared" si="24"/>
        <v>0</v>
      </c>
      <c r="AC198" s="387"/>
    </row>
    <row r="199" spans="1:29" s="44" customFormat="1">
      <c r="A199" s="45">
        <v>24109</v>
      </c>
      <c r="B199" s="5">
        <v>45643</v>
      </c>
      <c r="C199" t="s">
        <v>1055</v>
      </c>
      <c r="D199">
        <v>224</v>
      </c>
      <c r="E199" s="404"/>
      <c r="F199" s="365">
        <f>D199</f>
        <v>224</v>
      </c>
      <c r="G199" s="365"/>
      <c r="H199" s="404"/>
      <c r="I199" s="404"/>
      <c r="J199" s="404"/>
      <c r="K199" s="404"/>
      <c r="L199" s="404"/>
      <c r="M199" s="404"/>
      <c r="N199" s="404"/>
      <c r="O199" s="404"/>
      <c r="P199" s="404"/>
      <c r="Q199" s="404"/>
      <c r="R199" s="404"/>
      <c r="S199" s="404"/>
      <c r="T199" s="404"/>
      <c r="U199" s="404"/>
      <c r="V199" s="404"/>
      <c r="W199" s="404"/>
      <c r="X199" s="383"/>
      <c r="Y199" s="418"/>
      <c r="Z199" s="350">
        <f t="shared" si="23"/>
        <v>224</v>
      </c>
      <c r="AA199" s="366">
        <f t="shared" si="24"/>
        <v>0</v>
      </c>
      <c r="AC199" s="387"/>
    </row>
    <row r="200" spans="1:29" s="44" customFormat="1">
      <c r="A200" s="45">
        <v>24108</v>
      </c>
      <c r="B200" s="5">
        <v>45642</v>
      </c>
      <c r="C200" t="s">
        <v>1056</v>
      </c>
      <c r="D200">
        <v>405</v>
      </c>
      <c r="E200" s="404">
        <f>D200</f>
        <v>405</v>
      </c>
      <c r="F200" s="365"/>
      <c r="G200" s="365"/>
      <c r="H200" s="404"/>
      <c r="I200" s="404"/>
      <c r="J200" s="404"/>
      <c r="K200" s="404"/>
      <c r="L200" s="404"/>
      <c r="M200" s="404"/>
      <c r="N200" s="404"/>
      <c r="O200" s="404"/>
      <c r="P200" s="404"/>
      <c r="Q200" s="404"/>
      <c r="R200" s="404"/>
      <c r="S200" s="404"/>
      <c r="T200" s="404"/>
      <c r="U200" s="404"/>
      <c r="V200" s="404"/>
      <c r="W200" s="404"/>
      <c r="X200" s="383"/>
      <c r="Y200" s="418"/>
      <c r="Z200" s="350">
        <f t="shared" si="23"/>
        <v>405</v>
      </c>
      <c r="AA200" s="366">
        <f t="shared" si="24"/>
        <v>0</v>
      </c>
      <c r="AC200" s="387"/>
    </row>
    <row r="201" spans="1:29" s="44" customFormat="1">
      <c r="A201" s="45">
        <v>24107</v>
      </c>
      <c r="B201" s="5">
        <v>45642</v>
      </c>
      <c r="C201" t="s">
        <v>1057</v>
      </c>
      <c r="D201">
        <v>153.91</v>
      </c>
      <c r="E201" s="404"/>
      <c r="F201" s="365"/>
      <c r="G201" s="365"/>
      <c r="H201" s="404"/>
      <c r="I201" s="404"/>
      <c r="J201" s="404"/>
      <c r="K201" s="404"/>
      <c r="L201" s="404"/>
      <c r="M201" s="404"/>
      <c r="N201" s="404"/>
      <c r="O201" s="404"/>
      <c r="P201" s="404"/>
      <c r="Q201" s="404"/>
      <c r="R201" s="404"/>
      <c r="S201" s="404"/>
      <c r="T201" s="404"/>
      <c r="U201" s="404">
        <f>D201</f>
        <v>153.91</v>
      </c>
      <c r="V201" s="404"/>
      <c r="W201" s="404"/>
      <c r="X201" s="383"/>
      <c r="Y201" s="418"/>
      <c r="Z201" s="350">
        <f t="shared" si="23"/>
        <v>153.91</v>
      </c>
      <c r="AA201" s="366">
        <f t="shared" si="24"/>
        <v>0</v>
      </c>
      <c r="AC201" s="387"/>
    </row>
    <row r="202" spans="1:29" s="44" customFormat="1">
      <c r="A202" s="45">
        <v>24106</v>
      </c>
      <c r="B202" s="5">
        <v>45642</v>
      </c>
      <c r="C202" t="s">
        <v>366</v>
      </c>
      <c r="D202">
        <v>1536</v>
      </c>
      <c r="E202" s="404"/>
      <c r="F202" s="365"/>
      <c r="G202" s="365"/>
      <c r="H202" s="404">
        <f t="shared" ref="H202:H204" si="31">D202</f>
        <v>1536</v>
      </c>
      <c r="I202" s="404"/>
      <c r="J202" s="404"/>
      <c r="K202" s="404"/>
      <c r="L202" s="404"/>
      <c r="M202" s="404"/>
      <c r="N202" s="404"/>
      <c r="O202" s="404"/>
      <c r="P202" s="404"/>
      <c r="Q202" s="404"/>
      <c r="R202" s="404"/>
      <c r="S202" s="404"/>
      <c r="T202" s="404"/>
      <c r="U202" s="404"/>
      <c r="V202" s="404"/>
      <c r="W202" s="404"/>
      <c r="X202" s="383"/>
      <c r="Y202" s="418"/>
      <c r="Z202" s="350">
        <f t="shared" ref="Z202:Z250" si="32">SUM(E202:Y202)</f>
        <v>1536</v>
      </c>
      <c r="AA202" s="366">
        <f t="shared" ref="AA202:AA250" si="33">D202-Z202</f>
        <v>0</v>
      </c>
      <c r="AC202" s="387"/>
    </row>
    <row r="203" spans="1:29" s="44" customFormat="1">
      <c r="A203" s="45">
        <v>24105</v>
      </c>
      <c r="B203" s="5">
        <v>45642</v>
      </c>
      <c r="C203" t="s">
        <v>979</v>
      </c>
      <c r="D203">
        <v>643.20000000000005</v>
      </c>
      <c r="E203" s="404"/>
      <c r="F203" s="365"/>
      <c r="G203" s="365"/>
      <c r="H203" s="404">
        <f t="shared" si="31"/>
        <v>643.20000000000005</v>
      </c>
      <c r="I203" s="404"/>
      <c r="J203" s="404"/>
      <c r="K203" s="404"/>
      <c r="L203" s="404"/>
      <c r="M203" s="404"/>
      <c r="N203" s="404"/>
      <c r="O203" s="404"/>
      <c r="P203" s="404"/>
      <c r="Q203" s="404"/>
      <c r="R203" s="404"/>
      <c r="S203" s="404"/>
      <c r="T203" s="404"/>
      <c r="U203" s="404"/>
      <c r="V203" s="404"/>
      <c r="W203" s="404"/>
      <c r="X203" s="383"/>
      <c r="Y203" s="418"/>
      <c r="Z203" s="350">
        <f t="shared" si="32"/>
        <v>643.20000000000005</v>
      </c>
      <c r="AA203" s="366">
        <f t="shared" si="33"/>
        <v>0</v>
      </c>
      <c r="AC203" s="387"/>
    </row>
    <row r="204" spans="1:29" s="44" customFormat="1">
      <c r="A204" s="45">
        <v>24104</v>
      </c>
      <c r="B204" s="5">
        <v>45642</v>
      </c>
      <c r="C204" t="s">
        <v>939</v>
      </c>
      <c r="D204">
        <v>48.9</v>
      </c>
      <c r="E204" s="404"/>
      <c r="F204" s="365"/>
      <c r="G204" s="365"/>
      <c r="H204" s="404">
        <f t="shared" si="31"/>
        <v>48.9</v>
      </c>
      <c r="I204" s="404"/>
      <c r="J204" s="404"/>
      <c r="K204" s="404"/>
      <c r="L204" s="404"/>
      <c r="M204" s="404"/>
      <c r="N204" s="404"/>
      <c r="O204" s="404"/>
      <c r="P204" s="404"/>
      <c r="Q204" s="404"/>
      <c r="R204" s="404"/>
      <c r="S204" s="404"/>
      <c r="T204" s="404"/>
      <c r="U204" s="404"/>
      <c r="V204" s="404"/>
      <c r="W204" s="404"/>
      <c r="X204" s="383"/>
      <c r="Y204" s="418"/>
      <c r="Z204" s="350">
        <f t="shared" si="32"/>
        <v>48.9</v>
      </c>
      <c r="AA204" s="366">
        <f t="shared" si="33"/>
        <v>0</v>
      </c>
      <c r="AC204" s="387"/>
    </row>
    <row r="205" spans="1:29" s="44" customFormat="1">
      <c r="A205" s="45">
        <v>24103</v>
      </c>
      <c r="B205" s="5">
        <v>45639</v>
      </c>
      <c r="C205" t="s">
        <v>413</v>
      </c>
      <c r="D205">
        <v>27</v>
      </c>
      <c r="E205" s="404">
        <f t="shared" ref="E205:E206" si="34">D205</f>
        <v>27</v>
      </c>
      <c r="F205" s="365"/>
      <c r="G205" s="365"/>
      <c r="H205" s="404"/>
      <c r="I205" s="404"/>
      <c r="J205" s="404"/>
      <c r="K205" s="404"/>
      <c r="L205" s="404"/>
      <c r="M205" s="404"/>
      <c r="N205" s="404"/>
      <c r="O205" s="404"/>
      <c r="P205" s="404"/>
      <c r="Q205" s="404"/>
      <c r="R205" s="404"/>
      <c r="S205" s="404"/>
      <c r="T205" s="404"/>
      <c r="U205" s="404"/>
      <c r="V205" s="404"/>
      <c r="W205" s="404"/>
      <c r="X205" s="383"/>
      <c r="Y205" s="418"/>
      <c r="Z205" s="350">
        <f t="shared" si="32"/>
        <v>27</v>
      </c>
      <c r="AA205" s="366">
        <f t="shared" si="33"/>
        <v>0</v>
      </c>
      <c r="AC205" s="387"/>
    </row>
    <row r="206" spans="1:29" s="44" customFormat="1">
      <c r="A206" s="45">
        <v>24102</v>
      </c>
      <c r="B206" s="5">
        <v>45636</v>
      </c>
      <c r="C206" t="s">
        <v>1058</v>
      </c>
      <c r="D206">
        <v>100</v>
      </c>
      <c r="E206" s="404">
        <f t="shared" si="34"/>
        <v>100</v>
      </c>
      <c r="F206" s="365"/>
      <c r="G206" s="365"/>
      <c r="H206" s="404"/>
      <c r="I206" s="404"/>
      <c r="J206" s="404"/>
      <c r="K206" s="404"/>
      <c r="L206" s="404"/>
      <c r="M206" s="404"/>
      <c r="N206" s="404"/>
      <c r="O206" s="404"/>
      <c r="P206" s="404"/>
      <c r="Q206" s="404"/>
      <c r="R206" s="404"/>
      <c r="S206" s="404"/>
      <c r="T206" s="404"/>
      <c r="U206" s="404"/>
      <c r="V206" s="404"/>
      <c r="W206" s="404"/>
      <c r="X206" s="383"/>
      <c r="Y206" s="418"/>
      <c r="Z206" s="350">
        <f t="shared" si="32"/>
        <v>100</v>
      </c>
      <c r="AA206" s="366">
        <f t="shared" si="33"/>
        <v>0</v>
      </c>
      <c r="AC206" s="387"/>
    </row>
    <row r="207" spans="1:29" s="44" customFormat="1">
      <c r="A207" s="45">
        <v>24101</v>
      </c>
      <c r="B207" s="5">
        <v>45636</v>
      </c>
      <c r="C207" t="s">
        <v>1059</v>
      </c>
      <c r="D207">
        <v>69</v>
      </c>
      <c r="E207" s="404"/>
      <c r="F207" s="365"/>
      <c r="G207" s="365"/>
      <c r="H207" s="404"/>
      <c r="I207" s="404"/>
      <c r="J207" s="404"/>
      <c r="K207" s="404"/>
      <c r="L207" s="404"/>
      <c r="M207" s="404"/>
      <c r="N207" s="404"/>
      <c r="O207" s="404"/>
      <c r="P207" s="404"/>
      <c r="Q207" s="404"/>
      <c r="R207" s="404"/>
      <c r="S207" s="404">
        <f>D207</f>
        <v>69</v>
      </c>
      <c r="T207" s="404"/>
      <c r="U207" s="404"/>
      <c r="V207" s="404"/>
      <c r="W207" s="404"/>
      <c r="X207" s="383"/>
      <c r="Y207" s="418"/>
      <c r="Z207" s="350">
        <f t="shared" si="32"/>
        <v>69</v>
      </c>
      <c r="AA207" s="366">
        <f t="shared" si="33"/>
        <v>0</v>
      </c>
      <c r="AC207" s="387"/>
    </row>
    <row r="208" spans="1:29" s="44" customFormat="1">
      <c r="A208" s="45">
        <v>24100</v>
      </c>
      <c r="B208" s="5">
        <v>45636</v>
      </c>
      <c r="C208" t="s">
        <v>1060</v>
      </c>
      <c r="D208">
        <v>51</v>
      </c>
      <c r="E208" s="404"/>
      <c r="F208" s="365"/>
      <c r="G208" s="365"/>
      <c r="H208" s="404"/>
      <c r="I208" s="404"/>
      <c r="J208" s="404"/>
      <c r="K208" s="404">
        <f>D208</f>
        <v>51</v>
      </c>
      <c r="L208" s="404"/>
      <c r="M208" s="404"/>
      <c r="N208" s="404"/>
      <c r="O208" s="404"/>
      <c r="P208" s="404"/>
      <c r="Q208" s="404"/>
      <c r="R208" s="404"/>
      <c r="S208" s="404"/>
      <c r="T208" s="404"/>
      <c r="U208" s="404"/>
      <c r="V208" s="404"/>
      <c r="W208" s="404"/>
      <c r="X208" s="383"/>
      <c r="Y208" s="418"/>
      <c r="Z208" s="350">
        <f t="shared" si="32"/>
        <v>51</v>
      </c>
      <c r="AA208" s="366">
        <f t="shared" si="33"/>
        <v>0</v>
      </c>
      <c r="AC208" s="387"/>
    </row>
    <row r="209" spans="1:29" s="44" customFormat="1">
      <c r="A209" s="45">
        <v>24099</v>
      </c>
      <c r="B209" s="5">
        <v>45636</v>
      </c>
      <c r="C209" t="s">
        <v>1061</v>
      </c>
      <c r="D209">
        <v>147.5</v>
      </c>
      <c r="E209" s="404"/>
      <c r="F209" s="365"/>
      <c r="G209" s="365"/>
      <c r="H209" s="404"/>
      <c r="I209" s="404"/>
      <c r="J209" s="404"/>
      <c r="K209" s="404">
        <f>D209</f>
        <v>147.5</v>
      </c>
      <c r="L209" s="404"/>
      <c r="M209" s="404"/>
      <c r="N209" s="404"/>
      <c r="O209" s="404"/>
      <c r="P209" s="404"/>
      <c r="Q209" s="404"/>
      <c r="R209" s="404"/>
      <c r="S209" s="404"/>
      <c r="T209" s="404"/>
      <c r="U209" s="404"/>
      <c r="V209" s="404"/>
      <c r="W209" s="404"/>
      <c r="X209" s="383"/>
      <c r="Y209" s="418"/>
      <c r="Z209" s="350">
        <f t="shared" si="32"/>
        <v>147.5</v>
      </c>
      <c r="AA209" s="366">
        <f t="shared" si="33"/>
        <v>0</v>
      </c>
      <c r="AC209" s="387"/>
    </row>
    <row r="210" spans="1:29" s="44" customFormat="1">
      <c r="A210" s="45">
        <v>24098</v>
      </c>
      <c r="B210" s="5">
        <v>45636</v>
      </c>
      <c r="C210" t="s">
        <v>1062</v>
      </c>
      <c r="D210">
        <v>50</v>
      </c>
      <c r="E210" s="404"/>
      <c r="F210" s="365"/>
      <c r="G210" s="365"/>
      <c r="H210" s="404"/>
      <c r="I210" s="404"/>
      <c r="J210" s="404"/>
      <c r="K210" s="404"/>
      <c r="L210" s="404"/>
      <c r="M210" s="404">
        <f t="shared" ref="M210:M211" si="35">D210</f>
        <v>50</v>
      </c>
      <c r="N210" s="404"/>
      <c r="O210" s="404"/>
      <c r="P210" s="404"/>
      <c r="Q210" s="404"/>
      <c r="R210" s="404"/>
      <c r="S210" s="404"/>
      <c r="T210" s="404"/>
      <c r="U210" s="404"/>
      <c r="V210" s="404"/>
      <c r="W210" s="404"/>
      <c r="X210" s="383"/>
      <c r="Y210" s="418"/>
      <c r="Z210" s="350">
        <f t="shared" si="32"/>
        <v>50</v>
      </c>
      <c r="AA210" s="366">
        <f t="shared" si="33"/>
        <v>0</v>
      </c>
      <c r="AC210" s="387"/>
    </row>
    <row r="211" spans="1:29" s="44" customFormat="1">
      <c r="A211" s="45">
        <v>24097</v>
      </c>
      <c r="B211" s="5">
        <v>45636</v>
      </c>
      <c r="C211" t="s">
        <v>1063</v>
      </c>
      <c r="D211">
        <v>50</v>
      </c>
      <c r="E211" s="404"/>
      <c r="F211" s="365"/>
      <c r="G211" s="365"/>
      <c r="H211" s="404"/>
      <c r="I211" s="404"/>
      <c r="J211" s="404"/>
      <c r="K211" s="404"/>
      <c r="L211" s="404"/>
      <c r="M211" s="404">
        <f t="shared" si="35"/>
        <v>50</v>
      </c>
      <c r="N211" s="404"/>
      <c r="O211" s="404"/>
      <c r="P211" s="404"/>
      <c r="Q211" s="404"/>
      <c r="R211" s="404"/>
      <c r="S211" s="404"/>
      <c r="T211" s="404"/>
      <c r="U211" s="404"/>
      <c r="V211" s="404"/>
      <c r="W211" s="404"/>
      <c r="X211" s="383"/>
      <c r="Y211" s="418"/>
      <c r="Z211" s="350">
        <f t="shared" si="32"/>
        <v>50</v>
      </c>
      <c r="AA211" s="366">
        <f t="shared" si="33"/>
        <v>0</v>
      </c>
      <c r="AC211" s="387"/>
    </row>
    <row r="212" spans="1:29" s="44" customFormat="1">
      <c r="A212" s="45">
        <v>24096</v>
      </c>
      <c r="B212" s="5">
        <v>45636</v>
      </c>
      <c r="C212" t="s">
        <v>1064</v>
      </c>
      <c r="D212">
        <v>80</v>
      </c>
      <c r="E212" s="404"/>
      <c r="F212" s="365"/>
      <c r="G212" s="365"/>
      <c r="H212" s="404"/>
      <c r="I212" s="404"/>
      <c r="J212" s="404"/>
      <c r="K212" s="404"/>
      <c r="L212" s="404"/>
      <c r="M212" s="404">
        <f>D212</f>
        <v>80</v>
      </c>
      <c r="N212" s="404"/>
      <c r="O212" s="404"/>
      <c r="P212" s="404"/>
      <c r="Q212" s="404"/>
      <c r="R212" s="404"/>
      <c r="S212" s="404"/>
      <c r="T212" s="404"/>
      <c r="U212" s="404"/>
      <c r="V212" s="404"/>
      <c r="W212" s="404"/>
      <c r="X212" s="383"/>
      <c r="Y212" s="418"/>
      <c r="Z212" s="350">
        <f t="shared" si="32"/>
        <v>80</v>
      </c>
      <c r="AA212" s="366">
        <f t="shared" si="33"/>
        <v>0</v>
      </c>
      <c r="AC212" s="387"/>
    </row>
    <row r="213" spans="1:29" s="44" customFormat="1">
      <c r="A213" s="45">
        <v>24095</v>
      </c>
      <c r="B213" s="5">
        <v>45636</v>
      </c>
      <c r="C213" t="s">
        <v>1065</v>
      </c>
      <c r="D213">
        <v>59.87</v>
      </c>
      <c r="E213" s="404"/>
      <c r="F213" s="365"/>
      <c r="G213" s="365"/>
      <c r="H213" s="404"/>
      <c r="I213" s="404"/>
      <c r="J213" s="404"/>
      <c r="K213" s="404"/>
      <c r="L213" s="404"/>
      <c r="M213" s="404"/>
      <c r="N213" s="404"/>
      <c r="O213" s="404"/>
      <c r="P213" s="404"/>
      <c r="Q213" s="404"/>
      <c r="R213" s="404"/>
      <c r="S213" s="404"/>
      <c r="T213" s="404"/>
      <c r="U213" s="404">
        <f>D213</f>
        <v>59.87</v>
      </c>
      <c r="V213" s="404"/>
      <c r="W213" s="404"/>
      <c r="X213" s="383"/>
      <c r="Y213" s="418"/>
      <c r="Z213" s="350">
        <f t="shared" si="32"/>
        <v>59.87</v>
      </c>
      <c r="AA213" s="366">
        <f t="shared" si="33"/>
        <v>0</v>
      </c>
      <c r="AC213" s="387"/>
    </row>
    <row r="214" spans="1:29" s="44" customFormat="1">
      <c r="A214" s="45">
        <v>24094</v>
      </c>
      <c r="B214" s="5">
        <v>45636</v>
      </c>
      <c r="C214" t="s">
        <v>1066</v>
      </c>
      <c r="D214">
        <v>138</v>
      </c>
      <c r="E214" s="404">
        <f>D214</f>
        <v>138</v>
      </c>
      <c r="F214" s="365"/>
      <c r="G214" s="365"/>
      <c r="H214" s="404"/>
      <c r="I214" s="404"/>
      <c r="J214" s="404"/>
      <c r="K214" s="404"/>
      <c r="L214" s="404"/>
      <c r="M214" s="404"/>
      <c r="N214" s="404"/>
      <c r="O214" s="404"/>
      <c r="P214" s="404"/>
      <c r="Q214" s="404"/>
      <c r="R214" s="404"/>
      <c r="S214" s="404"/>
      <c r="T214" s="404"/>
      <c r="U214" s="404"/>
      <c r="V214" s="404"/>
      <c r="W214" s="404"/>
      <c r="X214" s="383"/>
      <c r="Y214" s="418"/>
      <c r="Z214" s="350">
        <f t="shared" si="32"/>
        <v>138</v>
      </c>
      <c r="AA214" s="366">
        <f t="shared" si="33"/>
        <v>0</v>
      </c>
      <c r="AC214" s="387"/>
    </row>
    <row r="215" spans="1:29" s="44" customFormat="1">
      <c r="A215" s="45">
        <v>24093</v>
      </c>
      <c r="B215" s="5">
        <v>45631</v>
      </c>
      <c r="C215" s="45" t="s">
        <v>357</v>
      </c>
      <c r="D215">
        <v>12.4</v>
      </c>
      <c r="E215" s="404"/>
      <c r="F215" s="365"/>
      <c r="G215" s="365"/>
      <c r="H215" s="404"/>
      <c r="I215" s="404"/>
      <c r="J215" s="404"/>
      <c r="K215" s="404"/>
      <c r="L215" s="404"/>
      <c r="M215" s="404"/>
      <c r="N215" s="404"/>
      <c r="O215" s="404"/>
      <c r="P215" s="404"/>
      <c r="Q215" s="404"/>
      <c r="R215" s="404">
        <f>D215</f>
        <v>12.4</v>
      </c>
      <c r="S215" s="404"/>
      <c r="T215" s="404"/>
      <c r="U215" s="404"/>
      <c r="V215" s="404"/>
      <c r="W215" s="404"/>
      <c r="X215" s="383"/>
      <c r="Y215" s="418"/>
      <c r="Z215" s="350">
        <f t="shared" si="32"/>
        <v>12.4</v>
      </c>
      <c r="AA215" s="366">
        <f t="shared" si="33"/>
        <v>0</v>
      </c>
      <c r="AC215" s="387"/>
    </row>
    <row r="216" spans="1:29" s="44" customFormat="1">
      <c r="A216" s="45">
        <v>24092</v>
      </c>
      <c r="B216" s="5">
        <v>45628</v>
      </c>
      <c r="C216" t="s">
        <v>960</v>
      </c>
      <c r="D216">
        <v>300</v>
      </c>
      <c r="E216" s="404"/>
      <c r="F216" s="365"/>
      <c r="G216" s="365"/>
      <c r="H216" s="404">
        <f>D216</f>
        <v>300</v>
      </c>
      <c r="I216" s="404"/>
      <c r="J216" s="404"/>
      <c r="K216" s="404"/>
      <c r="L216" s="404"/>
      <c r="M216" s="404"/>
      <c r="N216" s="404"/>
      <c r="O216" s="404"/>
      <c r="P216" s="404"/>
      <c r="Q216" s="404"/>
      <c r="R216" s="404"/>
      <c r="S216" s="404"/>
      <c r="T216" s="404"/>
      <c r="U216" s="404"/>
      <c r="V216" s="404"/>
      <c r="W216" s="404"/>
      <c r="X216" s="383"/>
      <c r="Y216" s="418"/>
      <c r="Z216" s="350">
        <f t="shared" si="32"/>
        <v>300</v>
      </c>
      <c r="AA216" s="366">
        <f t="shared" si="33"/>
        <v>0</v>
      </c>
      <c r="AC216" s="387"/>
    </row>
    <row r="217" spans="1:29" s="44" customFormat="1">
      <c r="A217" s="45">
        <v>24091</v>
      </c>
      <c r="B217" s="5">
        <v>45625</v>
      </c>
      <c r="C217" t="s">
        <v>1067</v>
      </c>
      <c r="D217">
        <v>100</v>
      </c>
      <c r="E217" s="404"/>
      <c r="F217" s="365">
        <f>D217</f>
        <v>100</v>
      </c>
      <c r="G217" s="365"/>
      <c r="H217" s="404"/>
      <c r="I217" s="404"/>
      <c r="J217" s="404"/>
      <c r="K217" s="404"/>
      <c r="L217" s="404"/>
      <c r="M217" s="404"/>
      <c r="N217" s="404"/>
      <c r="O217" s="404"/>
      <c r="P217" s="404"/>
      <c r="Q217" s="404"/>
      <c r="R217" s="404"/>
      <c r="S217" s="404"/>
      <c r="T217" s="404"/>
      <c r="U217" s="404"/>
      <c r="V217" s="404"/>
      <c r="W217" s="404"/>
      <c r="X217" s="383"/>
      <c r="Y217" s="418"/>
      <c r="Z217" s="350">
        <f t="shared" si="32"/>
        <v>100</v>
      </c>
      <c r="AA217" s="366">
        <f t="shared" si="33"/>
        <v>0</v>
      </c>
      <c r="AC217" s="387"/>
    </row>
    <row r="218" spans="1:29" s="44" customFormat="1">
      <c r="A218" s="45">
        <v>24090</v>
      </c>
      <c r="B218" s="5">
        <v>45623</v>
      </c>
      <c r="C218" t="s">
        <v>1068</v>
      </c>
      <c r="D218">
        <v>12523.31</v>
      </c>
      <c r="E218" s="404"/>
      <c r="F218" s="365">
        <f>D218</f>
        <v>12523.31</v>
      </c>
      <c r="G218" s="365"/>
      <c r="H218" s="404"/>
      <c r="I218" s="404"/>
      <c r="J218" s="404"/>
      <c r="K218" s="404"/>
      <c r="L218" s="404"/>
      <c r="M218" s="404"/>
      <c r="N218" s="404"/>
      <c r="O218" s="404"/>
      <c r="P218" s="404"/>
      <c r="Q218" s="404"/>
      <c r="R218" s="404"/>
      <c r="S218" s="404"/>
      <c r="T218" s="404"/>
      <c r="U218" s="404"/>
      <c r="V218" s="404"/>
      <c r="W218" s="404"/>
      <c r="X218" s="383"/>
      <c r="Y218" s="418"/>
      <c r="Z218" s="350">
        <f t="shared" si="32"/>
        <v>12523.31</v>
      </c>
      <c r="AA218" s="366">
        <f t="shared" si="33"/>
        <v>0</v>
      </c>
      <c r="AC218" s="387"/>
    </row>
    <row r="219" spans="1:29" s="44" customFormat="1">
      <c r="A219" s="45">
        <v>24089</v>
      </c>
      <c r="B219" s="5">
        <v>45623</v>
      </c>
      <c r="C219" t="s">
        <v>1069</v>
      </c>
      <c r="D219">
        <v>174</v>
      </c>
      <c r="E219" s="404">
        <f t="shared" ref="E219" si="36">D219</f>
        <v>174</v>
      </c>
      <c r="F219" s="365"/>
      <c r="G219" s="365"/>
      <c r="H219" s="404"/>
      <c r="I219" s="404"/>
      <c r="J219" s="404"/>
      <c r="K219" s="404"/>
      <c r="L219" s="404"/>
      <c r="M219" s="404"/>
      <c r="N219" s="404"/>
      <c r="O219" s="404"/>
      <c r="P219" s="404"/>
      <c r="Q219" s="404"/>
      <c r="R219" s="404"/>
      <c r="S219" s="404"/>
      <c r="T219" s="404"/>
      <c r="U219" s="404"/>
      <c r="V219" s="404"/>
      <c r="W219" s="404"/>
      <c r="X219" s="383"/>
      <c r="Y219" s="418"/>
      <c r="Z219" s="350">
        <f t="shared" si="32"/>
        <v>174</v>
      </c>
      <c r="AA219" s="366">
        <f t="shared" si="33"/>
        <v>0</v>
      </c>
      <c r="AC219" s="387"/>
    </row>
    <row r="220" spans="1:29" s="44" customFormat="1">
      <c r="A220" s="45">
        <v>24088</v>
      </c>
      <c r="B220" s="5">
        <v>45623</v>
      </c>
      <c r="C220" t="s">
        <v>1070</v>
      </c>
      <c r="D220">
        <v>256</v>
      </c>
      <c r="E220" s="404"/>
      <c r="F220" s="365">
        <f>D220</f>
        <v>256</v>
      </c>
      <c r="G220" s="365"/>
      <c r="H220" s="404"/>
      <c r="I220" s="404"/>
      <c r="J220" s="404"/>
      <c r="K220" s="404"/>
      <c r="L220" s="404"/>
      <c r="M220" s="404"/>
      <c r="N220" s="404"/>
      <c r="O220" s="404"/>
      <c r="P220" s="404"/>
      <c r="Q220" s="404"/>
      <c r="R220" s="404"/>
      <c r="S220" s="404"/>
      <c r="T220" s="404"/>
      <c r="U220" s="404"/>
      <c r="V220" s="404"/>
      <c r="W220" s="404"/>
      <c r="X220" s="383"/>
      <c r="Y220" s="418"/>
      <c r="Z220" s="350">
        <f t="shared" si="32"/>
        <v>256</v>
      </c>
      <c r="AA220" s="366">
        <f t="shared" si="33"/>
        <v>0</v>
      </c>
      <c r="AC220" s="387"/>
    </row>
    <row r="221" spans="1:29" s="44" customFormat="1">
      <c r="A221" s="45">
        <v>24087</v>
      </c>
      <c r="B221" s="5">
        <v>45617</v>
      </c>
      <c r="C221" t="s">
        <v>1071</v>
      </c>
      <c r="D221">
        <v>130</v>
      </c>
      <c r="E221" s="404"/>
      <c r="F221" s="365"/>
      <c r="G221" s="365"/>
      <c r="H221" s="404"/>
      <c r="I221" s="404"/>
      <c r="J221" s="404"/>
      <c r="K221" s="404"/>
      <c r="L221" s="404"/>
      <c r="M221" s="404"/>
      <c r="N221" s="404"/>
      <c r="O221" s="404"/>
      <c r="P221" s="404"/>
      <c r="Q221" s="404"/>
      <c r="R221" s="404"/>
      <c r="S221" s="404"/>
      <c r="T221" s="404"/>
      <c r="U221" s="404">
        <f>D221</f>
        <v>130</v>
      </c>
      <c r="V221" s="404"/>
      <c r="W221" s="404"/>
      <c r="X221" s="383"/>
      <c r="Y221" s="418"/>
      <c r="Z221" s="350">
        <f t="shared" si="32"/>
        <v>130</v>
      </c>
      <c r="AA221" s="366">
        <f t="shared" si="33"/>
        <v>0</v>
      </c>
      <c r="AC221" s="387"/>
    </row>
    <row r="222" spans="1:29" s="44" customFormat="1">
      <c r="A222" s="45">
        <v>24086</v>
      </c>
      <c r="B222" s="5">
        <v>45616</v>
      </c>
      <c r="C222" t="s">
        <v>1072</v>
      </c>
      <c r="D222">
        <v>59</v>
      </c>
      <c r="E222" s="404"/>
      <c r="F222" s="365"/>
      <c r="G222" s="365"/>
      <c r="H222" s="404"/>
      <c r="I222" s="404"/>
      <c r="J222" s="404"/>
      <c r="K222" s="404"/>
      <c r="L222" s="404"/>
      <c r="M222" s="404"/>
      <c r="N222" s="404"/>
      <c r="O222" s="404"/>
      <c r="P222" s="404"/>
      <c r="Q222" s="404"/>
      <c r="R222" s="404"/>
      <c r="S222" s="404">
        <f>D222</f>
        <v>59</v>
      </c>
      <c r="T222" s="404"/>
      <c r="U222" s="404"/>
      <c r="V222" s="404"/>
      <c r="W222" s="404"/>
      <c r="X222" s="383"/>
      <c r="Y222" s="418"/>
      <c r="Z222" s="350">
        <f t="shared" si="32"/>
        <v>59</v>
      </c>
      <c r="AA222" s="366">
        <f t="shared" si="33"/>
        <v>0</v>
      </c>
      <c r="AC222" s="387"/>
    </row>
    <row r="223" spans="1:29" s="44" customFormat="1">
      <c r="A223" s="45">
        <v>24085</v>
      </c>
      <c r="B223" s="5">
        <v>45611</v>
      </c>
      <c r="C223" s="45" t="s">
        <v>366</v>
      </c>
      <c r="D223">
        <v>1792</v>
      </c>
      <c r="E223" s="404"/>
      <c r="F223" s="365"/>
      <c r="G223" s="365"/>
      <c r="H223" s="404">
        <f t="shared" ref="H223:H224" si="37">D223</f>
        <v>1792</v>
      </c>
      <c r="I223" s="404"/>
      <c r="J223" s="404"/>
      <c r="K223" s="404"/>
      <c r="L223" s="404"/>
      <c r="M223" s="404"/>
      <c r="N223" s="404"/>
      <c r="O223" s="404"/>
      <c r="P223" s="404"/>
      <c r="Q223" s="404"/>
      <c r="R223" s="404"/>
      <c r="S223" s="404"/>
      <c r="T223" s="404"/>
      <c r="U223" s="404"/>
      <c r="V223" s="404"/>
      <c r="W223" s="404"/>
      <c r="X223" s="383"/>
      <c r="Y223" s="418"/>
      <c r="Z223" s="350">
        <f t="shared" si="32"/>
        <v>1792</v>
      </c>
      <c r="AA223" s="366">
        <f t="shared" si="33"/>
        <v>0</v>
      </c>
      <c r="AC223" s="387"/>
    </row>
    <row r="224" spans="1:29" s="44" customFormat="1">
      <c r="A224" s="45">
        <v>24084</v>
      </c>
      <c r="B224" s="5">
        <v>45611</v>
      </c>
      <c r="C224" t="s">
        <v>939</v>
      </c>
      <c r="D224">
        <v>65.2</v>
      </c>
      <c r="E224" s="404"/>
      <c r="F224" s="365"/>
      <c r="G224" s="365"/>
      <c r="H224" s="404">
        <f t="shared" si="37"/>
        <v>65.2</v>
      </c>
      <c r="I224" s="404"/>
      <c r="J224" s="404"/>
      <c r="K224" s="404"/>
      <c r="L224" s="404"/>
      <c r="M224" s="404"/>
      <c r="N224" s="404"/>
      <c r="O224" s="404"/>
      <c r="P224" s="404"/>
      <c r="Q224" s="404"/>
      <c r="R224" s="404"/>
      <c r="S224" s="404"/>
      <c r="T224" s="404"/>
      <c r="U224" s="404"/>
      <c r="V224" s="404"/>
      <c r="W224" s="404"/>
      <c r="X224" s="383"/>
      <c r="Y224" s="418"/>
      <c r="Z224" s="350">
        <f t="shared" si="32"/>
        <v>65.2</v>
      </c>
      <c r="AA224" s="366">
        <f t="shared" si="33"/>
        <v>0</v>
      </c>
      <c r="AC224" s="387"/>
    </row>
    <row r="225" spans="1:31" s="44" customFormat="1">
      <c r="A225" s="45">
        <v>24083</v>
      </c>
      <c r="B225" s="364">
        <v>45610</v>
      </c>
      <c r="C225" s="45" t="s">
        <v>1073</v>
      </c>
      <c r="D225" s="45">
        <v>195</v>
      </c>
      <c r="E225" s="404">
        <f t="shared" ref="E225:E229" si="38">D225</f>
        <v>195</v>
      </c>
      <c r="F225" s="365"/>
      <c r="G225" s="365"/>
      <c r="H225" s="404"/>
      <c r="I225" s="404"/>
      <c r="J225" s="404"/>
      <c r="K225" s="404"/>
      <c r="L225" s="404"/>
      <c r="M225" s="404"/>
      <c r="N225" s="404"/>
      <c r="O225" s="404"/>
      <c r="P225" s="404"/>
      <c r="Q225" s="404"/>
      <c r="R225" s="404"/>
      <c r="S225" s="404"/>
      <c r="T225" s="404"/>
      <c r="U225" s="404"/>
      <c r="V225" s="404"/>
      <c r="W225" s="404"/>
      <c r="X225" s="383"/>
      <c r="Y225" s="418"/>
      <c r="Z225" s="350">
        <f t="shared" si="32"/>
        <v>195</v>
      </c>
      <c r="AA225" s="366">
        <f t="shared" si="33"/>
        <v>0</v>
      </c>
      <c r="AC225" s="366"/>
    </row>
    <row r="226" spans="1:31" s="44" customFormat="1">
      <c r="A226" s="45">
        <v>24082</v>
      </c>
      <c r="B226" s="364">
        <v>45610</v>
      </c>
      <c r="C226" s="45" t="s">
        <v>1074</v>
      </c>
      <c r="D226" s="45">
        <v>13</v>
      </c>
      <c r="E226" s="404">
        <f t="shared" si="38"/>
        <v>13</v>
      </c>
      <c r="F226" s="365"/>
      <c r="G226" s="365"/>
      <c r="H226" s="404"/>
      <c r="I226" s="404"/>
      <c r="J226" s="404"/>
      <c r="K226" s="404"/>
      <c r="L226" s="404"/>
      <c r="M226" s="404"/>
      <c r="N226" s="404"/>
      <c r="O226" s="404"/>
      <c r="P226" s="404"/>
      <c r="Q226" s="404"/>
      <c r="R226" s="404"/>
      <c r="S226" s="404"/>
      <c r="T226" s="404"/>
      <c r="U226" s="404"/>
      <c r="V226" s="404"/>
      <c r="W226" s="404"/>
      <c r="X226" s="383"/>
      <c r="Y226" s="418"/>
      <c r="Z226" s="350">
        <f t="shared" si="32"/>
        <v>13</v>
      </c>
      <c r="AA226" s="366">
        <f t="shared" si="33"/>
        <v>0</v>
      </c>
      <c r="AC226" s="366"/>
    </row>
    <row r="227" spans="1:31" s="44" customFormat="1">
      <c r="A227" s="45">
        <v>24081</v>
      </c>
      <c r="B227" s="364">
        <v>45610</v>
      </c>
      <c r="C227" s="45" t="s">
        <v>1075</v>
      </c>
      <c r="D227" s="45">
        <v>111</v>
      </c>
      <c r="E227" s="404">
        <f t="shared" si="38"/>
        <v>111</v>
      </c>
      <c r="F227" s="365"/>
      <c r="G227" s="365"/>
      <c r="H227" s="404"/>
      <c r="I227" s="404"/>
      <c r="J227" s="404"/>
      <c r="K227" s="404"/>
      <c r="L227" s="404"/>
      <c r="M227" s="404"/>
      <c r="N227" s="404"/>
      <c r="O227" s="404"/>
      <c r="P227" s="404"/>
      <c r="Q227" s="404"/>
      <c r="R227" s="404"/>
      <c r="S227" s="404"/>
      <c r="T227" s="404"/>
      <c r="U227" s="404"/>
      <c r="V227" s="404"/>
      <c r="W227" s="404"/>
      <c r="X227" s="383"/>
      <c r="Y227" s="418"/>
      <c r="Z227" s="350">
        <f t="shared" si="32"/>
        <v>111</v>
      </c>
      <c r="AA227" s="366">
        <f t="shared" si="33"/>
        <v>0</v>
      </c>
      <c r="AC227" s="387"/>
    </row>
    <row r="228" spans="1:31" s="44" customFormat="1">
      <c r="A228" s="45">
        <v>24080</v>
      </c>
      <c r="B228" s="364">
        <v>45610</v>
      </c>
      <c r="C228" s="45" t="s">
        <v>1076</v>
      </c>
      <c r="D228" s="45">
        <v>13</v>
      </c>
      <c r="E228" s="404">
        <f t="shared" si="38"/>
        <v>13</v>
      </c>
      <c r="F228" s="365"/>
      <c r="G228" s="365"/>
      <c r="H228" s="404"/>
      <c r="I228" s="404"/>
      <c r="J228" s="404"/>
      <c r="K228" s="404"/>
      <c r="L228" s="404"/>
      <c r="M228" s="404"/>
      <c r="N228" s="404"/>
      <c r="O228" s="404"/>
      <c r="P228" s="404"/>
      <c r="Q228" s="404"/>
      <c r="R228" s="404"/>
      <c r="S228" s="404"/>
      <c r="T228" s="404"/>
      <c r="U228" s="404"/>
      <c r="V228" s="404"/>
      <c r="W228" s="404"/>
      <c r="X228" s="383"/>
      <c r="Y228" s="418"/>
      <c r="Z228" s="350">
        <f t="shared" si="32"/>
        <v>13</v>
      </c>
      <c r="AA228" s="366">
        <f t="shared" si="33"/>
        <v>0</v>
      </c>
      <c r="AC228" s="387"/>
    </row>
    <row r="229" spans="1:31" s="44" customFormat="1">
      <c r="A229" s="45">
        <v>24079</v>
      </c>
      <c r="B229" s="364">
        <v>45610</v>
      </c>
      <c r="C229" s="45" t="s">
        <v>1077</v>
      </c>
      <c r="D229" s="45">
        <v>10</v>
      </c>
      <c r="E229" s="404">
        <f t="shared" si="38"/>
        <v>10</v>
      </c>
      <c r="F229" s="365"/>
      <c r="G229" s="365"/>
      <c r="H229" s="404"/>
      <c r="I229" s="404"/>
      <c r="J229" s="404"/>
      <c r="K229" s="404"/>
      <c r="L229" s="404"/>
      <c r="M229" s="404"/>
      <c r="N229" s="404"/>
      <c r="O229" s="404"/>
      <c r="P229" s="404"/>
      <c r="Q229" s="404"/>
      <c r="R229" s="404"/>
      <c r="S229" s="404"/>
      <c r="T229" s="404"/>
      <c r="U229" s="404"/>
      <c r="V229" s="404"/>
      <c r="W229" s="404"/>
      <c r="X229" s="383"/>
      <c r="Y229" s="418"/>
      <c r="Z229" s="350">
        <f t="shared" si="32"/>
        <v>10</v>
      </c>
      <c r="AA229" s="366">
        <f t="shared" si="33"/>
        <v>0</v>
      </c>
      <c r="AC229" s="387"/>
    </row>
    <row r="230" spans="1:31" s="44" customFormat="1">
      <c r="A230" s="45">
        <v>24078</v>
      </c>
      <c r="B230" s="5">
        <v>45610</v>
      </c>
      <c r="C230" t="s">
        <v>1078</v>
      </c>
      <c r="D230">
        <v>150</v>
      </c>
      <c r="E230" s="404"/>
      <c r="F230" s="365">
        <f>D230</f>
        <v>150</v>
      </c>
      <c r="G230" s="365"/>
      <c r="H230" s="404"/>
      <c r="I230" s="404"/>
      <c r="J230" s="404"/>
      <c r="K230" s="404"/>
      <c r="L230" s="404"/>
      <c r="M230" s="404"/>
      <c r="N230" s="404"/>
      <c r="O230" s="404"/>
      <c r="P230" s="404"/>
      <c r="Q230" s="404"/>
      <c r="R230" s="404"/>
      <c r="S230" s="404"/>
      <c r="T230" s="404"/>
      <c r="U230" s="404"/>
      <c r="V230" s="404"/>
      <c r="W230" s="404"/>
      <c r="X230" s="383"/>
      <c r="Y230" s="418"/>
      <c r="Z230" s="350">
        <f t="shared" si="32"/>
        <v>150</v>
      </c>
      <c r="AA230" s="366">
        <f t="shared" si="33"/>
        <v>0</v>
      </c>
      <c r="AC230" s="387"/>
    </row>
    <row r="231" spans="1:31" s="44" customFormat="1">
      <c r="A231" s="45">
        <v>24077</v>
      </c>
      <c r="B231" s="520">
        <v>45610</v>
      </c>
      <c r="C231" s="518" t="s">
        <v>71</v>
      </c>
      <c r="D231" s="518">
        <v>3000</v>
      </c>
      <c r="E231" s="404"/>
      <c r="F231" s="365"/>
      <c r="G231" s="365"/>
      <c r="H231" s="404"/>
      <c r="I231" s="404"/>
      <c r="J231" s="404"/>
      <c r="K231" s="404"/>
      <c r="L231" s="404"/>
      <c r="M231" s="404"/>
      <c r="N231" s="404"/>
      <c r="O231" s="404"/>
      <c r="P231" s="404"/>
      <c r="Q231" s="404"/>
      <c r="R231" s="404"/>
      <c r="S231" s="404"/>
      <c r="T231" s="404"/>
      <c r="U231" s="404"/>
      <c r="V231" s="404"/>
      <c r="W231" s="404"/>
      <c r="X231" s="383"/>
      <c r="Y231" s="418"/>
      <c r="Z231" s="521">
        <f t="shared" si="32"/>
        <v>0</v>
      </c>
      <c r="AA231" s="366"/>
      <c r="AC231" s="387"/>
      <c r="AD231" s="44">
        <f>D231</f>
        <v>3000</v>
      </c>
    </row>
    <row r="232" spans="1:31" s="44" customFormat="1">
      <c r="A232" s="45">
        <v>24076</v>
      </c>
      <c r="B232" s="5">
        <v>45608</v>
      </c>
      <c r="C232" t="s">
        <v>413</v>
      </c>
      <c r="D232">
        <v>63</v>
      </c>
      <c r="E232" s="404">
        <f t="shared" ref="E232:E233" si="39">D232</f>
        <v>63</v>
      </c>
      <c r="F232" s="365"/>
      <c r="G232" s="365"/>
      <c r="H232" s="404"/>
      <c r="I232" s="404"/>
      <c r="J232" s="404"/>
      <c r="K232" s="404"/>
      <c r="L232" s="404"/>
      <c r="M232" s="404"/>
      <c r="N232" s="404"/>
      <c r="O232" s="404"/>
      <c r="P232" s="404"/>
      <c r="Q232" s="404"/>
      <c r="R232" s="404"/>
      <c r="S232" s="404"/>
      <c r="T232" s="404"/>
      <c r="U232" s="404"/>
      <c r="V232" s="404"/>
      <c r="W232" s="404"/>
      <c r="X232" s="383"/>
      <c r="Y232" s="418"/>
      <c r="Z232" s="350">
        <f t="shared" si="32"/>
        <v>63</v>
      </c>
      <c r="AA232" s="366">
        <f t="shared" si="33"/>
        <v>0</v>
      </c>
      <c r="AC232" s="387"/>
    </row>
    <row r="233" spans="1:31" s="44" customFormat="1">
      <c r="A233" s="45">
        <v>24075</v>
      </c>
      <c r="B233" s="5">
        <v>45608</v>
      </c>
      <c r="C233" t="s">
        <v>413</v>
      </c>
      <c r="D233">
        <v>7.5</v>
      </c>
      <c r="E233" s="404">
        <f t="shared" si="39"/>
        <v>7.5</v>
      </c>
      <c r="F233" s="365"/>
      <c r="G233" s="365"/>
      <c r="H233" s="404"/>
      <c r="I233" s="404"/>
      <c r="J233" s="404"/>
      <c r="K233" s="404"/>
      <c r="L233" s="404"/>
      <c r="M233" s="404"/>
      <c r="N233" s="404"/>
      <c r="O233" s="404"/>
      <c r="P233" s="404"/>
      <c r="Q233" s="404"/>
      <c r="R233" s="404"/>
      <c r="S233" s="404"/>
      <c r="T233" s="404"/>
      <c r="U233" s="404"/>
      <c r="V233" s="404"/>
      <c r="W233" s="404"/>
      <c r="X233" s="383"/>
      <c r="Y233" s="418"/>
      <c r="Z233" s="350">
        <f t="shared" si="32"/>
        <v>7.5</v>
      </c>
      <c r="AA233" s="366">
        <f t="shared" si="33"/>
        <v>0</v>
      </c>
      <c r="AC233" s="387"/>
    </row>
    <row r="234" spans="1:31" s="516" customFormat="1">
      <c r="A234" s="45">
        <v>24074</v>
      </c>
      <c r="B234" s="509">
        <v>45607</v>
      </c>
      <c r="C234" s="344" t="s">
        <v>1079</v>
      </c>
      <c r="D234" s="344">
        <v>24</v>
      </c>
      <c r="E234" s="510"/>
      <c r="F234" s="511"/>
      <c r="G234" s="511"/>
      <c r="H234" s="510"/>
      <c r="I234" s="510"/>
      <c r="J234" s="510"/>
      <c r="K234" s="510"/>
      <c r="L234" s="510"/>
      <c r="M234" s="510"/>
      <c r="N234" s="510"/>
      <c r="O234" s="510"/>
      <c r="P234" s="510"/>
      <c r="Q234" s="510"/>
      <c r="R234" s="510"/>
      <c r="S234" s="510"/>
      <c r="T234" s="510"/>
      <c r="U234" s="510"/>
      <c r="V234" s="510"/>
      <c r="W234" s="510"/>
      <c r="X234" s="512"/>
      <c r="Y234" s="513"/>
      <c r="Z234" s="514">
        <f t="shared" si="32"/>
        <v>0</v>
      </c>
      <c r="AA234" s="515">
        <f t="shared" si="33"/>
        <v>24</v>
      </c>
      <c r="AC234" s="517"/>
      <c r="AE234" s="516">
        <f>D234</f>
        <v>24</v>
      </c>
    </row>
    <row r="235" spans="1:31" s="44" customFormat="1">
      <c r="A235" s="45">
        <v>24073</v>
      </c>
      <c r="B235" s="520">
        <v>45607</v>
      </c>
      <c r="C235" s="518" t="s">
        <v>71</v>
      </c>
      <c r="D235" s="518">
        <v>5000</v>
      </c>
      <c r="E235" s="404"/>
      <c r="F235" s="365"/>
      <c r="G235" s="365"/>
      <c r="H235" s="404"/>
      <c r="I235" s="404"/>
      <c r="J235" s="404"/>
      <c r="K235" s="404"/>
      <c r="L235" s="404"/>
      <c r="M235" s="404"/>
      <c r="N235" s="404"/>
      <c r="O235" s="404"/>
      <c r="P235" s="404"/>
      <c r="Q235" s="404"/>
      <c r="R235" s="404"/>
      <c r="S235" s="404"/>
      <c r="T235" s="404"/>
      <c r="U235" s="404"/>
      <c r="V235" s="404"/>
      <c r="W235" s="404"/>
      <c r="X235" s="383"/>
      <c r="Y235" s="418"/>
      <c r="Z235" s="521">
        <f t="shared" si="32"/>
        <v>0</v>
      </c>
      <c r="AA235" s="366"/>
      <c r="AC235" s="387"/>
      <c r="AD235" s="44">
        <f>D235</f>
        <v>5000</v>
      </c>
    </row>
    <row r="236" spans="1:31" s="44" customFormat="1">
      <c r="A236" s="45">
        <v>24072</v>
      </c>
      <c r="B236" s="5">
        <v>45603</v>
      </c>
      <c r="C236" t="s">
        <v>1080</v>
      </c>
      <c r="D236">
        <v>435</v>
      </c>
      <c r="E236" s="404">
        <f>D236</f>
        <v>435</v>
      </c>
      <c r="F236" s="365"/>
      <c r="G236" s="365"/>
      <c r="H236" s="404"/>
      <c r="I236" s="404"/>
      <c r="J236" s="404"/>
      <c r="K236" s="404"/>
      <c r="L236" s="404"/>
      <c r="M236" s="404"/>
      <c r="N236" s="404"/>
      <c r="O236" s="404"/>
      <c r="P236" s="404"/>
      <c r="Q236" s="404"/>
      <c r="R236" s="404"/>
      <c r="S236" s="404"/>
      <c r="T236" s="404"/>
      <c r="U236" s="404"/>
      <c r="V236" s="404"/>
      <c r="W236" s="404"/>
      <c r="X236" s="383"/>
      <c r="Y236" s="418"/>
      <c r="Z236" s="350">
        <f t="shared" si="32"/>
        <v>435</v>
      </c>
      <c r="AA236" s="366">
        <f t="shared" si="33"/>
        <v>0</v>
      </c>
      <c r="AC236" s="387"/>
    </row>
    <row r="237" spans="1:31" s="44" customFormat="1">
      <c r="A237" s="45">
        <v>24071</v>
      </c>
      <c r="B237" s="5">
        <v>45603</v>
      </c>
      <c r="C237" t="s">
        <v>1081</v>
      </c>
      <c r="D237">
        <v>62.5</v>
      </c>
      <c r="E237" s="404"/>
      <c r="F237" s="365">
        <f>D237</f>
        <v>62.5</v>
      </c>
      <c r="G237" s="365"/>
      <c r="H237" s="404"/>
      <c r="I237" s="404"/>
      <c r="J237" s="404"/>
      <c r="K237" s="404"/>
      <c r="L237" s="404"/>
      <c r="M237" s="404"/>
      <c r="N237" s="404"/>
      <c r="O237" s="404"/>
      <c r="P237" s="404"/>
      <c r="Q237" s="404"/>
      <c r="R237" s="404"/>
      <c r="S237" s="404"/>
      <c r="T237" s="404"/>
      <c r="U237" s="404"/>
      <c r="V237" s="404"/>
      <c r="W237" s="404"/>
      <c r="X237" s="383"/>
      <c r="Y237" s="418"/>
      <c r="Z237" s="350">
        <f t="shared" si="32"/>
        <v>62.5</v>
      </c>
      <c r="AA237" s="366">
        <f t="shared" si="33"/>
        <v>0</v>
      </c>
      <c r="AC237" s="387"/>
    </row>
    <row r="238" spans="1:31" s="44" customFormat="1">
      <c r="A238" s="45">
        <v>24070</v>
      </c>
      <c r="B238" s="5">
        <v>45602</v>
      </c>
      <c r="C238" t="s">
        <v>413</v>
      </c>
      <c r="D238">
        <v>409.5</v>
      </c>
      <c r="E238" s="404">
        <f>D238</f>
        <v>409.5</v>
      </c>
      <c r="F238" s="365"/>
      <c r="G238" s="365"/>
      <c r="H238" s="404"/>
      <c r="I238" s="404"/>
      <c r="J238" s="404"/>
      <c r="K238" s="404"/>
      <c r="L238" s="404"/>
      <c r="M238" s="404"/>
      <c r="N238" s="404"/>
      <c r="O238" s="404"/>
      <c r="P238" s="404"/>
      <c r="Q238" s="404"/>
      <c r="R238" s="404"/>
      <c r="S238" s="404"/>
      <c r="T238" s="404"/>
      <c r="U238" s="404"/>
      <c r="V238" s="404"/>
      <c r="W238" s="404"/>
      <c r="X238" s="383"/>
      <c r="Y238" s="418"/>
      <c r="Z238" s="350">
        <f t="shared" si="32"/>
        <v>409.5</v>
      </c>
      <c r="AA238" s="366">
        <f t="shared" si="33"/>
        <v>0</v>
      </c>
      <c r="AC238" s="387"/>
    </row>
    <row r="239" spans="1:31" s="44" customFormat="1">
      <c r="A239" s="45">
        <v>24069</v>
      </c>
      <c r="B239" s="5">
        <v>45597</v>
      </c>
      <c r="C239" t="s">
        <v>1082</v>
      </c>
      <c r="D239">
        <v>44.74</v>
      </c>
      <c r="E239" s="404"/>
      <c r="F239" s="365"/>
      <c r="G239" s="365"/>
      <c r="H239" s="404"/>
      <c r="I239" s="404"/>
      <c r="J239" s="404"/>
      <c r="K239" s="404"/>
      <c r="L239" s="404"/>
      <c r="M239" s="404"/>
      <c r="N239" s="404"/>
      <c r="O239" s="404"/>
      <c r="P239" s="404">
        <f>D239</f>
        <v>44.74</v>
      </c>
      <c r="Q239" s="404"/>
      <c r="R239" s="404"/>
      <c r="S239" s="404"/>
      <c r="T239" s="404"/>
      <c r="U239" s="404"/>
      <c r="V239" s="404"/>
      <c r="W239" s="404"/>
      <c r="X239" s="383"/>
      <c r="Y239" s="418"/>
      <c r="Z239" s="350">
        <f t="shared" si="32"/>
        <v>44.74</v>
      </c>
      <c r="AA239" s="366">
        <f t="shared" si="33"/>
        <v>0</v>
      </c>
      <c r="AC239" s="387"/>
    </row>
    <row r="240" spans="1:31" s="44" customFormat="1">
      <c r="A240" s="45">
        <v>24068</v>
      </c>
      <c r="B240" s="5">
        <v>45597</v>
      </c>
      <c r="C240" t="s">
        <v>1083</v>
      </c>
      <c r="D240">
        <v>216.2</v>
      </c>
      <c r="E240" s="404"/>
      <c r="F240" s="365"/>
      <c r="G240" s="365"/>
      <c r="H240" s="404"/>
      <c r="I240" s="404"/>
      <c r="J240" s="404"/>
      <c r="K240" s="404"/>
      <c r="L240" s="404"/>
      <c r="M240" s="404"/>
      <c r="N240" s="404"/>
      <c r="O240" s="404">
        <f>D240</f>
        <v>216.2</v>
      </c>
      <c r="P240" s="404"/>
      <c r="Q240" s="404"/>
      <c r="R240" s="404"/>
      <c r="S240" s="404"/>
      <c r="T240" s="404"/>
      <c r="U240" s="404"/>
      <c r="V240" s="404"/>
      <c r="W240" s="404"/>
      <c r="X240" s="383"/>
      <c r="Y240" s="418"/>
      <c r="Z240" s="350">
        <f t="shared" si="32"/>
        <v>216.2</v>
      </c>
      <c r="AA240" s="366">
        <f t="shared" si="33"/>
        <v>0</v>
      </c>
      <c r="AC240" s="387"/>
    </row>
    <row r="241" spans="1:30" s="44" customFormat="1">
      <c r="A241" s="45">
        <v>24067</v>
      </c>
      <c r="B241" s="5">
        <v>45597</v>
      </c>
      <c r="C241" t="s">
        <v>357</v>
      </c>
      <c r="D241">
        <v>3.5</v>
      </c>
      <c r="E241" s="404"/>
      <c r="F241" s="365"/>
      <c r="G241" s="365"/>
      <c r="H241" s="404"/>
      <c r="I241" s="404"/>
      <c r="J241" s="404"/>
      <c r="K241" s="404"/>
      <c r="L241" s="404"/>
      <c r="M241" s="404"/>
      <c r="N241" s="404"/>
      <c r="O241" s="404"/>
      <c r="P241" s="404"/>
      <c r="Q241" s="404"/>
      <c r="R241" s="404">
        <f>D241</f>
        <v>3.5</v>
      </c>
      <c r="S241" s="404"/>
      <c r="T241" s="404"/>
      <c r="U241" s="404"/>
      <c r="V241" s="404"/>
      <c r="W241" s="404"/>
      <c r="X241" s="383"/>
      <c r="Y241" s="418"/>
      <c r="Z241" s="350">
        <f t="shared" si="32"/>
        <v>3.5</v>
      </c>
      <c r="AA241" s="366">
        <f t="shared" si="33"/>
        <v>0</v>
      </c>
      <c r="AC241" s="387"/>
    </row>
    <row r="242" spans="1:30" s="44" customFormat="1">
      <c r="A242" s="45">
        <v>24066</v>
      </c>
      <c r="B242" s="5">
        <v>45597</v>
      </c>
      <c r="C242" t="s">
        <v>960</v>
      </c>
      <c r="D242">
        <v>300</v>
      </c>
      <c r="E242" s="404"/>
      <c r="F242" s="365"/>
      <c r="G242" s="365"/>
      <c r="H242" s="404">
        <f>D242</f>
        <v>300</v>
      </c>
      <c r="I242" s="404"/>
      <c r="J242" s="404"/>
      <c r="K242" s="404"/>
      <c r="L242" s="404"/>
      <c r="M242" s="404"/>
      <c r="N242" s="404"/>
      <c r="O242" s="404"/>
      <c r="P242" s="404"/>
      <c r="Q242" s="404"/>
      <c r="R242" s="404"/>
      <c r="S242" s="404"/>
      <c r="T242" s="404"/>
      <c r="U242" s="404"/>
      <c r="V242" s="404"/>
      <c r="W242" s="404"/>
      <c r="X242" s="383"/>
      <c r="Y242" s="418"/>
      <c r="Z242" s="350">
        <f t="shared" si="32"/>
        <v>300</v>
      </c>
      <c r="AA242" s="366">
        <f t="shared" si="33"/>
        <v>0</v>
      </c>
      <c r="AC242" s="387"/>
    </row>
    <row r="243" spans="1:30" s="44" customFormat="1">
      <c r="A243" s="45">
        <v>24065</v>
      </c>
      <c r="B243" s="5">
        <v>45596</v>
      </c>
      <c r="C243" t="s">
        <v>1084</v>
      </c>
      <c r="D243">
        <v>25.5</v>
      </c>
      <c r="E243" s="404"/>
      <c r="F243" s="365"/>
      <c r="G243" s="365"/>
      <c r="H243" s="404"/>
      <c r="I243" s="404"/>
      <c r="J243" s="404"/>
      <c r="K243" s="404"/>
      <c r="L243" s="404"/>
      <c r="M243" s="404"/>
      <c r="N243" s="404"/>
      <c r="O243" s="404">
        <f>D243</f>
        <v>25.5</v>
      </c>
      <c r="P243" s="404"/>
      <c r="Q243" s="404"/>
      <c r="R243" s="404"/>
      <c r="S243" s="404"/>
      <c r="T243" s="404"/>
      <c r="U243" s="404"/>
      <c r="V243" s="404"/>
      <c r="W243" s="404"/>
      <c r="X243" s="383"/>
      <c r="Y243" s="418"/>
      <c r="Z243" s="350">
        <f t="shared" si="32"/>
        <v>25.5</v>
      </c>
      <c r="AA243" s="366">
        <f t="shared" si="33"/>
        <v>0</v>
      </c>
      <c r="AC243" s="387"/>
    </row>
    <row r="244" spans="1:30" s="44" customFormat="1">
      <c r="A244" s="45">
        <v>24064</v>
      </c>
      <c r="B244" s="5">
        <v>45594</v>
      </c>
      <c r="C244" t="s">
        <v>1085</v>
      </c>
      <c r="D244">
        <v>288</v>
      </c>
      <c r="E244" s="404"/>
      <c r="F244" s="365">
        <f>D244</f>
        <v>288</v>
      </c>
      <c r="G244" s="365"/>
      <c r="H244" s="404"/>
      <c r="I244" s="404"/>
      <c r="J244" s="404"/>
      <c r="K244" s="404"/>
      <c r="L244" s="404"/>
      <c r="M244" s="404"/>
      <c r="N244" s="404"/>
      <c r="O244" s="404"/>
      <c r="P244" s="404"/>
      <c r="Q244" s="404"/>
      <c r="R244" s="404"/>
      <c r="S244" s="404"/>
      <c r="T244" s="404"/>
      <c r="U244" s="404"/>
      <c r="V244" s="404"/>
      <c r="W244" s="404"/>
      <c r="X244" s="383"/>
      <c r="Y244" s="418"/>
      <c r="Z244" s="350">
        <f t="shared" si="32"/>
        <v>288</v>
      </c>
      <c r="AA244" s="366">
        <f t="shared" si="33"/>
        <v>0</v>
      </c>
      <c r="AC244" s="387"/>
    </row>
    <row r="245" spans="1:30" s="44" customFormat="1">
      <c r="A245" s="45">
        <v>24063</v>
      </c>
      <c r="B245" s="5">
        <v>45590</v>
      </c>
      <c r="C245" t="s">
        <v>1086</v>
      </c>
      <c r="D245">
        <v>321.60000000000002</v>
      </c>
      <c r="E245" s="404"/>
      <c r="F245" s="365"/>
      <c r="G245" s="365"/>
      <c r="H245" s="404">
        <f>D245</f>
        <v>321.60000000000002</v>
      </c>
      <c r="I245" s="404"/>
      <c r="J245" s="404"/>
      <c r="K245" s="404"/>
      <c r="L245" s="404"/>
      <c r="M245" s="404"/>
      <c r="N245" s="404"/>
      <c r="O245" s="404"/>
      <c r="P245" s="404"/>
      <c r="Q245" s="404"/>
      <c r="R245" s="404"/>
      <c r="S245" s="404"/>
      <c r="T245" s="404"/>
      <c r="U245" s="404"/>
      <c r="V245" s="404"/>
      <c r="W245" s="404"/>
      <c r="X245" s="383"/>
      <c r="Y245" s="418"/>
      <c r="Z245" s="350">
        <f t="shared" si="32"/>
        <v>321.60000000000002</v>
      </c>
      <c r="AA245" s="366">
        <f t="shared" si="33"/>
        <v>0</v>
      </c>
      <c r="AC245" s="387"/>
    </row>
    <row r="246" spans="1:30" s="44" customFormat="1">
      <c r="A246" s="45">
        <v>24062</v>
      </c>
      <c r="B246" s="5">
        <v>45590</v>
      </c>
      <c r="C246" t="s">
        <v>1087</v>
      </c>
      <c r="D246">
        <v>38.5</v>
      </c>
      <c r="E246" s="404"/>
      <c r="F246" s="365"/>
      <c r="G246" s="365"/>
      <c r="H246" s="404">
        <f>D246</f>
        <v>38.5</v>
      </c>
      <c r="I246" s="404"/>
      <c r="J246" s="404"/>
      <c r="K246" s="404"/>
      <c r="L246" s="404"/>
      <c r="M246" s="404"/>
      <c r="N246" s="404"/>
      <c r="O246" s="404"/>
      <c r="P246" s="404"/>
      <c r="Q246" s="404"/>
      <c r="R246" s="404"/>
      <c r="S246" s="404"/>
      <c r="T246" s="404"/>
      <c r="U246" s="404"/>
      <c r="V246" s="404"/>
      <c r="W246" s="404"/>
      <c r="X246" s="383"/>
      <c r="Y246" s="418"/>
      <c r="Z246" s="350">
        <f t="shared" si="32"/>
        <v>38.5</v>
      </c>
      <c r="AA246" s="366">
        <f t="shared" si="33"/>
        <v>0</v>
      </c>
      <c r="AC246" s="387"/>
    </row>
    <row r="247" spans="1:30" s="44" customFormat="1">
      <c r="A247" s="45">
        <v>24061</v>
      </c>
      <c r="B247" s="5">
        <v>45589</v>
      </c>
      <c r="C247" t="s">
        <v>1088</v>
      </c>
      <c r="D247">
        <v>630</v>
      </c>
      <c r="E247" s="404"/>
      <c r="F247" s="365"/>
      <c r="G247" s="365"/>
      <c r="H247" s="404"/>
      <c r="I247" s="404"/>
      <c r="J247" s="404"/>
      <c r="K247" s="404"/>
      <c r="L247" s="404"/>
      <c r="M247" s="404"/>
      <c r="N247" s="404"/>
      <c r="O247" s="404"/>
      <c r="P247" s="404"/>
      <c r="Q247" s="404"/>
      <c r="R247" s="404"/>
      <c r="S247" s="404"/>
      <c r="T247" s="404"/>
      <c r="U247" s="404">
        <f>D247</f>
        <v>630</v>
      </c>
      <c r="V247" s="404"/>
      <c r="W247" s="404"/>
      <c r="X247" s="383"/>
      <c r="Y247" s="418"/>
      <c r="Z247" s="350">
        <f t="shared" si="32"/>
        <v>630</v>
      </c>
      <c r="AA247" s="366">
        <f t="shared" si="33"/>
        <v>0</v>
      </c>
      <c r="AC247" s="387"/>
    </row>
    <row r="248" spans="1:30" s="44" customFormat="1">
      <c r="A248" s="45">
        <v>24060</v>
      </c>
      <c r="B248" s="5">
        <v>45589</v>
      </c>
      <c r="C248" t="s">
        <v>1089</v>
      </c>
      <c r="D248">
        <v>13</v>
      </c>
      <c r="E248" s="404">
        <f t="shared" ref="E248:E249" si="40">D248</f>
        <v>13</v>
      </c>
      <c r="F248" s="365"/>
      <c r="G248" s="365"/>
      <c r="H248" s="404"/>
      <c r="I248" s="404"/>
      <c r="J248" s="404"/>
      <c r="K248" s="404"/>
      <c r="L248" s="404"/>
      <c r="M248" s="404"/>
      <c r="N248" s="404"/>
      <c r="O248" s="404"/>
      <c r="P248" s="404"/>
      <c r="Q248" s="404"/>
      <c r="R248" s="404"/>
      <c r="S248" s="404"/>
      <c r="T248" s="404"/>
      <c r="U248" s="404"/>
      <c r="V248" s="404"/>
      <c r="W248" s="404"/>
      <c r="X248" s="383"/>
      <c r="Y248" s="418"/>
      <c r="Z248" s="350">
        <f t="shared" si="32"/>
        <v>13</v>
      </c>
      <c r="AA248" s="366">
        <f t="shared" si="33"/>
        <v>0</v>
      </c>
      <c r="AC248" s="387"/>
    </row>
    <row r="249" spans="1:30" s="44" customFormat="1">
      <c r="A249" s="45">
        <v>24059</v>
      </c>
      <c r="B249" s="5">
        <v>45589</v>
      </c>
      <c r="C249" t="s">
        <v>1090</v>
      </c>
      <c r="D249">
        <v>10</v>
      </c>
      <c r="E249" s="404">
        <f t="shared" si="40"/>
        <v>10</v>
      </c>
      <c r="F249" s="365"/>
      <c r="G249" s="365"/>
      <c r="H249" s="404"/>
      <c r="I249" s="404"/>
      <c r="J249" s="404"/>
      <c r="K249" s="404"/>
      <c r="L249" s="404"/>
      <c r="M249" s="404"/>
      <c r="N249" s="404"/>
      <c r="O249" s="404"/>
      <c r="P249" s="404"/>
      <c r="Q249" s="404"/>
      <c r="R249" s="404"/>
      <c r="S249" s="404"/>
      <c r="T249" s="404"/>
      <c r="U249" s="404"/>
      <c r="V249" s="404"/>
      <c r="W249" s="404"/>
      <c r="X249" s="383"/>
      <c r="Y249" s="418"/>
      <c r="Z249" s="350">
        <f t="shared" si="32"/>
        <v>10</v>
      </c>
      <c r="AA249" s="366">
        <f t="shared" si="33"/>
        <v>0</v>
      </c>
      <c r="AC249" s="387"/>
    </row>
    <row r="250" spans="1:30" s="44" customFormat="1">
      <c r="A250" s="45">
        <v>24058</v>
      </c>
      <c r="B250" s="364">
        <v>45589</v>
      </c>
      <c r="C250" s="45" t="s">
        <v>1091</v>
      </c>
      <c r="D250" s="45">
        <v>215</v>
      </c>
      <c r="E250" s="404"/>
      <c r="F250" s="365"/>
      <c r="G250" s="365">
        <f>D250</f>
        <v>215</v>
      </c>
      <c r="H250" s="404"/>
      <c r="I250" s="404"/>
      <c r="J250" s="404"/>
      <c r="K250" s="404"/>
      <c r="L250" s="404"/>
      <c r="M250" s="404"/>
      <c r="N250" s="404"/>
      <c r="O250" s="404"/>
      <c r="P250" s="404"/>
      <c r="Q250" s="404"/>
      <c r="R250" s="404"/>
      <c r="S250" s="404"/>
      <c r="T250" s="404"/>
      <c r="U250" s="404"/>
      <c r="V250" s="404"/>
      <c r="W250" s="404"/>
      <c r="X250" s="383"/>
      <c r="Y250" s="418"/>
      <c r="Z250" s="350">
        <f t="shared" si="32"/>
        <v>215</v>
      </c>
      <c r="AA250" s="366">
        <f t="shared" si="33"/>
        <v>0</v>
      </c>
      <c r="AC250" s="387"/>
    </row>
    <row r="251" spans="1:30" s="44" customFormat="1">
      <c r="A251" s="45">
        <v>24057</v>
      </c>
      <c r="B251" s="5">
        <v>45589</v>
      </c>
      <c r="C251" t="s">
        <v>1092</v>
      </c>
      <c r="D251">
        <v>38</v>
      </c>
      <c r="E251" s="404">
        <f t="shared" ref="E251:E252" si="41">D251</f>
        <v>38</v>
      </c>
      <c r="F251" s="365"/>
      <c r="G251" s="365"/>
      <c r="H251" s="404"/>
      <c r="I251" s="404"/>
      <c r="J251" s="404"/>
      <c r="K251" s="404"/>
      <c r="L251" s="404"/>
      <c r="M251" s="404"/>
      <c r="N251" s="404"/>
      <c r="O251" s="404"/>
      <c r="P251" s="404"/>
      <c r="Q251" s="404"/>
      <c r="R251" s="404"/>
      <c r="S251" s="404"/>
      <c r="T251" s="404"/>
      <c r="U251" s="404"/>
      <c r="V251" s="404"/>
      <c r="W251" s="404"/>
      <c r="X251" s="383"/>
      <c r="Y251" s="418"/>
      <c r="Z251" s="350">
        <f t="shared" si="0"/>
        <v>38</v>
      </c>
      <c r="AA251" s="366">
        <f t="shared" ref="AA251:AA265" si="42">D251-Z251</f>
        <v>0</v>
      </c>
      <c r="AC251" s="387"/>
    </row>
    <row r="252" spans="1:30" s="44" customFormat="1">
      <c r="A252" s="45">
        <v>24056</v>
      </c>
      <c r="B252" s="5">
        <v>45589</v>
      </c>
      <c r="C252" t="s">
        <v>1093</v>
      </c>
      <c r="D252">
        <v>28.5</v>
      </c>
      <c r="E252" s="404">
        <f t="shared" si="41"/>
        <v>28.5</v>
      </c>
      <c r="F252" s="365"/>
      <c r="G252" s="365"/>
      <c r="H252" s="404"/>
      <c r="I252" s="404"/>
      <c r="J252" s="404"/>
      <c r="K252" s="404"/>
      <c r="L252" s="404"/>
      <c r="M252" s="404"/>
      <c r="N252" s="404"/>
      <c r="O252" s="404"/>
      <c r="P252" s="404"/>
      <c r="Q252" s="404"/>
      <c r="R252" s="404"/>
      <c r="S252" s="404"/>
      <c r="T252" s="404"/>
      <c r="U252" s="404"/>
      <c r="V252" s="404"/>
      <c r="W252" s="404"/>
      <c r="X252" s="383"/>
      <c r="Y252" s="418"/>
      <c r="Z252" s="350">
        <f t="shared" si="0"/>
        <v>28.5</v>
      </c>
      <c r="AA252" s="366">
        <f t="shared" si="42"/>
        <v>0</v>
      </c>
      <c r="AC252" s="387"/>
    </row>
    <row r="253" spans="1:30" s="44" customFormat="1">
      <c r="A253" s="45">
        <v>24055</v>
      </c>
      <c r="B253" s="5">
        <v>45588</v>
      </c>
      <c r="C253" t="s">
        <v>357</v>
      </c>
      <c r="D253">
        <v>7</v>
      </c>
      <c r="E253" s="404"/>
      <c r="F253" s="365"/>
      <c r="G253" s="365"/>
      <c r="H253" s="404"/>
      <c r="I253" s="404"/>
      <c r="J253" s="404"/>
      <c r="K253" s="404"/>
      <c r="L253" s="404"/>
      <c r="M253" s="404"/>
      <c r="N253" s="404"/>
      <c r="O253" s="404"/>
      <c r="P253" s="404"/>
      <c r="Q253" s="404"/>
      <c r="R253" s="404">
        <f>D253</f>
        <v>7</v>
      </c>
      <c r="S253" s="404"/>
      <c r="T253" s="404"/>
      <c r="U253" s="404"/>
      <c r="V253" s="404"/>
      <c r="W253" s="404"/>
      <c r="X253" s="383"/>
      <c r="Y253" s="418"/>
      <c r="Z253" s="350">
        <f t="shared" si="0"/>
        <v>7</v>
      </c>
      <c r="AA253" s="366">
        <f t="shared" si="42"/>
        <v>0</v>
      </c>
      <c r="AC253" s="387"/>
    </row>
    <row r="254" spans="1:30" s="44" customFormat="1">
      <c r="A254" s="45">
        <v>24054</v>
      </c>
      <c r="B254" s="5">
        <v>45588</v>
      </c>
      <c r="C254" t="s">
        <v>1094</v>
      </c>
      <c r="D254">
        <v>502.68</v>
      </c>
      <c r="E254" s="404"/>
      <c r="F254" s="365"/>
      <c r="G254" s="365"/>
      <c r="H254" s="404"/>
      <c r="I254" s="404"/>
      <c r="J254" s="404"/>
      <c r="K254" s="404"/>
      <c r="L254" s="404"/>
      <c r="M254" s="404"/>
      <c r="N254" s="404"/>
      <c r="O254" s="404">
        <f>D254</f>
        <v>502.68</v>
      </c>
      <c r="P254" s="404"/>
      <c r="Q254" s="404"/>
      <c r="R254" s="404"/>
      <c r="S254" s="404"/>
      <c r="T254" s="404"/>
      <c r="U254" s="404"/>
      <c r="V254" s="404"/>
      <c r="W254" s="404"/>
      <c r="X254" s="383"/>
      <c r="Y254" s="418"/>
      <c r="Z254" s="350">
        <f t="shared" si="0"/>
        <v>502.68</v>
      </c>
      <c r="AA254" s="366">
        <f t="shared" si="42"/>
        <v>0</v>
      </c>
      <c r="AC254" s="387"/>
    </row>
    <row r="255" spans="1:30" s="44" customFormat="1">
      <c r="A255" s="45">
        <v>24053</v>
      </c>
      <c r="B255" s="5">
        <v>45586</v>
      </c>
      <c r="C255" t="s">
        <v>1095</v>
      </c>
      <c r="D255">
        <v>12.6</v>
      </c>
      <c r="E255" s="404"/>
      <c r="F255" s="365"/>
      <c r="G255" s="365"/>
      <c r="H255" s="404"/>
      <c r="I255" s="404"/>
      <c r="J255" s="404"/>
      <c r="K255" s="404"/>
      <c r="L255" s="404"/>
      <c r="M255" s="404"/>
      <c r="N255" s="404"/>
      <c r="O255" s="404"/>
      <c r="P255" s="404"/>
      <c r="Q255" s="404"/>
      <c r="R255" s="404"/>
      <c r="S255" s="404"/>
      <c r="T255" s="404"/>
      <c r="U255" s="404"/>
      <c r="V255" s="404"/>
      <c r="W255" s="404">
        <f>D255</f>
        <v>12.6</v>
      </c>
      <c r="X255" s="383"/>
      <c r="Y255" s="418"/>
      <c r="Z255" s="350">
        <f t="shared" si="0"/>
        <v>12.6</v>
      </c>
      <c r="AA255" s="366">
        <f t="shared" si="42"/>
        <v>0</v>
      </c>
      <c r="AC255" s="387"/>
    </row>
    <row r="256" spans="1:30" s="44" customFormat="1">
      <c r="A256" s="45">
        <v>24052</v>
      </c>
      <c r="B256" s="520">
        <v>45582</v>
      </c>
      <c r="C256" s="518" t="s">
        <v>71</v>
      </c>
      <c r="D256" s="518">
        <v>4000</v>
      </c>
      <c r="E256" s="404"/>
      <c r="F256" s="365"/>
      <c r="G256" s="365"/>
      <c r="H256" s="404"/>
      <c r="I256" s="404"/>
      <c r="J256" s="404"/>
      <c r="K256" s="404"/>
      <c r="L256" s="404"/>
      <c r="M256" s="404"/>
      <c r="N256" s="404"/>
      <c r="O256" s="404"/>
      <c r="P256" s="404"/>
      <c r="Q256" s="404"/>
      <c r="R256" s="404"/>
      <c r="S256" s="404"/>
      <c r="T256" s="404"/>
      <c r="U256" s="404"/>
      <c r="V256" s="404"/>
      <c r="W256" s="404"/>
      <c r="X256" s="383"/>
      <c r="Y256" s="418"/>
      <c r="Z256" s="521">
        <f t="shared" si="0"/>
        <v>0</v>
      </c>
      <c r="AA256" s="366"/>
      <c r="AC256" s="387"/>
      <c r="AD256" s="44">
        <f>D256</f>
        <v>4000</v>
      </c>
    </row>
    <row r="257" spans="1:29" s="44" customFormat="1">
      <c r="A257" s="45">
        <v>24051</v>
      </c>
      <c r="B257" s="364">
        <v>45582</v>
      </c>
      <c r="C257" s="45" t="s">
        <v>1096</v>
      </c>
      <c r="D257" s="45">
        <v>92</v>
      </c>
      <c r="E257" s="404">
        <f t="shared" ref="E257:E259" si="43">D257</f>
        <v>92</v>
      </c>
      <c r="F257" s="365"/>
      <c r="G257" s="365"/>
      <c r="H257" s="404"/>
      <c r="I257" s="404"/>
      <c r="J257" s="404"/>
      <c r="K257" s="404"/>
      <c r="L257" s="404"/>
      <c r="M257" s="404"/>
      <c r="N257" s="404"/>
      <c r="O257" s="404"/>
      <c r="P257" s="404"/>
      <c r="Q257" s="404"/>
      <c r="R257" s="404"/>
      <c r="S257" s="404"/>
      <c r="T257" s="404"/>
      <c r="U257" s="404"/>
      <c r="V257" s="404"/>
      <c r="W257" s="404"/>
      <c r="X257" s="383"/>
      <c r="Y257" s="418"/>
      <c r="Z257" s="350">
        <f t="shared" ref="Z257:Z265" si="44">SUM(E257:Y257)</f>
        <v>92</v>
      </c>
      <c r="AA257" s="366">
        <f t="shared" si="42"/>
        <v>0</v>
      </c>
      <c r="AC257" s="387"/>
    </row>
    <row r="258" spans="1:29" s="44" customFormat="1">
      <c r="A258" s="45">
        <v>24050</v>
      </c>
      <c r="B258" s="5">
        <v>45582</v>
      </c>
      <c r="C258" t="s">
        <v>1097</v>
      </c>
      <c r="D258">
        <v>143</v>
      </c>
      <c r="E258" s="404">
        <f t="shared" si="43"/>
        <v>143</v>
      </c>
      <c r="F258" s="365"/>
      <c r="G258" s="365"/>
      <c r="H258" s="404"/>
      <c r="I258" s="404"/>
      <c r="J258" s="404"/>
      <c r="K258" s="404"/>
      <c r="L258" s="404"/>
      <c r="M258" s="404"/>
      <c r="N258" s="404"/>
      <c r="O258" s="404"/>
      <c r="P258" s="404"/>
      <c r="Q258" s="404"/>
      <c r="R258" s="404"/>
      <c r="S258" s="404"/>
      <c r="T258" s="404"/>
      <c r="U258" s="404"/>
      <c r="V258" s="404"/>
      <c r="W258" s="404"/>
      <c r="X258" s="383"/>
      <c r="Y258" s="418"/>
      <c r="Z258" s="350">
        <f t="shared" si="44"/>
        <v>143</v>
      </c>
      <c r="AA258" s="366">
        <f t="shared" si="42"/>
        <v>0</v>
      </c>
      <c r="AC258" s="387"/>
    </row>
    <row r="259" spans="1:29" s="44" customFormat="1">
      <c r="A259" s="45">
        <v>24049</v>
      </c>
      <c r="B259" s="5">
        <v>45582</v>
      </c>
      <c r="C259" t="s">
        <v>1098</v>
      </c>
      <c r="D259">
        <v>10</v>
      </c>
      <c r="E259" s="404">
        <f t="shared" si="43"/>
        <v>10</v>
      </c>
      <c r="F259" s="365"/>
      <c r="G259" s="365"/>
      <c r="H259" s="404"/>
      <c r="I259" s="404"/>
      <c r="J259" s="404"/>
      <c r="K259" s="404"/>
      <c r="L259" s="404"/>
      <c r="M259" s="404"/>
      <c r="N259" s="404"/>
      <c r="O259" s="404"/>
      <c r="P259" s="404"/>
      <c r="Q259" s="404"/>
      <c r="R259" s="404"/>
      <c r="S259" s="404"/>
      <c r="T259" s="404"/>
      <c r="U259" s="404"/>
      <c r="V259" s="404"/>
      <c r="W259" s="404"/>
      <c r="X259" s="383"/>
      <c r="Y259" s="418"/>
      <c r="Z259" s="350">
        <f t="shared" si="44"/>
        <v>10</v>
      </c>
      <c r="AA259" s="366">
        <f t="shared" si="42"/>
        <v>0</v>
      </c>
      <c r="AC259" s="387"/>
    </row>
    <row r="260" spans="1:29" s="44" customFormat="1">
      <c r="A260" s="45">
        <v>24048</v>
      </c>
      <c r="B260" s="5">
        <v>45581</v>
      </c>
      <c r="C260" t="s">
        <v>1099</v>
      </c>
      <c r="D260">
        <v>33.979999999999997</v>
      </c>
      <c r="E260" s="404"/>
      <c r="F260" s="365"/>
      <c r="G260" s="365"/>
      <c r="H260" s="404"/>
      <c r="I260" s="404"/>
      <c r="J260" s="404"/>
      <c r="K260" s="404"/>
      <c r="L260" s="404"/>
      <c r="M260" s="404"/>
      <c r="N260" s="343"/>
      <c r="O260" s="404">
        <f>D260</f>
        <v>33.979999999999997</v>
      </c>
      <c r="P260" s="404"/>
      <c r="Q260" s="404"/>
      <c r="R260" s="404"/>
      <c r="S260" s="404"/>
      <c r="T260" s="404"/>
      <c r="U260" s="404"/>
      <c r="V260" s="404"/>
      <c r="W260" s="404"/>
      <c r="X260" s="383"/>
      <c r="Y260" s="418"/>
      <c r="Z260" s="350">
        <f t="shared" si="44"/>
        <v>33.979999999999997</v>
      </c>
      <c r="AA260" s="366">
        <f t="shared" si="42"/>
        <v>0</v>
      </c>
      <c r="AC260" s="387"/>
    </row>
    <row r="261" spans="1:29" s="44" customFormat="1">
      <c r="A261" s="45">
        <v>24047</v>
      </c>
      <c r="B261" s="5">
        <v>45581</v>
      </c>
      <c r="C261" t="s">
        <v>402</v>
      </c>
      <c r="D261">
        <v>20</v>
      </c>
      <c r="E261" s="404"/>
      <c r="F261" s="365"/>
      <c r="G261" s="365">
        <f>D261</f>
        <v>20</v>
      </c>
      <c r="H261" s="404"/>
      <c r="I261" s="404"/>
      <c r="J261" s="404"/>
      <c r="K261" s="404"/>
      <c r="L261" s="404"/>
      <c r="M261" s="404"/>
      <c r="N261" s="404"/>
      <c r="O261" s="404"/>
      <c r="P261" s="404"/>
      <c r="Q261" s="404"/>
      <c r="R261" s="404"/>
      <c r="S261" s="404"/>
      <c r="T261" s="404"/>
      <c r="U261" s="404"/>
      <c r="V261" s="404"/>
      <c r="W261" s="404"/>
      <c r="X261" s="383"/>
      <c r="Y261" s="418"/>
      <c r="Z261" s="350">
        <f t="shared" si="44"/>
        <v>20</v>
      </c>
      <c r="AA261" s="366">
        <f t="shared" si="42"/>
        <v>0</v>
      </c>
      <c r="AC261" s="387"/>
    </row>
    <row r="262" spans="1:29" s="44" customFormat="1">
      <c r="A262" s="45">
        <v>24046</v>
      </c>
      <c r="B262" s="5">
        <v>45581</v>
      </c>
      <c r="C262" t="s">
        <v>413</v>
      </c>
      <c r="D262" s="350">
        <v>16</v>
      </c>
      <c r="E262" s="404">
        <f>D262</f>
        <v>16</v>
      </c>
      <c r="F262" s="365"/>
      <c r="G262" s="365"/>
      <c r="H262" s="404"/>
      <c r="I262" s="404"/>
      <c r="J262" s="404"/>
      <c r="K262" s="404"/>
      <c r="L262" s="404"/>
      <c r="M262" s="404"/>
      <c r="N262" s="404"/>
      <c r="O262" s="404"/>
      <c r="P262" s="404"/>
      <c r="Q262" s="404"/>
      <c r="R262" s="404"/>
      <c r="S262" s="404"/>
      <c r="T262" s="404"/>
      <c r="U262" s="404"/>
      <c r="V262" s="404"/>
      <c r="W262" s="404"/>
      <c r="X262" s="383"/>
      <c r="Y262" s="418"/>
      <c r="Z262" s="350">
        <f t="shared" si="44"/>
        <v>16</v>
      </c>
      <c r="AA262" s="366">
        <f t="shared" si="42"/>
        <v>0</v>
      </c>
      <c r="AC262" s="387"/>
    </row>
    <row r="263" spans="1:29" s="44" customFormat="1">
      <c r="A263" s="45">
        <v>24045</v>
      </c>
      <c r="B263" s="5">
        <v>45580</v>
      </c>
      <c r="C263" t="s">
        <v>357</v>
      </c>
      <c r="D263" s="350">
        <v>6.1</v>
      </c>
      <c r="E263" s="404"/>
      <c r="F263" s="365"/>
      <c r="G263" s="365"/>
      <c r="H263" s="404"/>
      <c r="I263" s="404"/>
      <c r="J263" s="404"/>
      <c r="K263" s="404"/>
      <c r="L263" s="404"/>
      <c r="M263" s="404"/>
      <c r="N263" s="404"/>
      <c r="O263" s="404"/>
      <c r="P263" s="404"/>
      <c r="Q263" s="404"/>
      <c r="R263" s="404">
        <f>D263</f>
        <v>6.1</v>
      </c>
      <c r="S263" s="404"/>
      <c r="T263" s="404"/>
      <c r="U263" s="404"/>
      <c r="V263" s="404"/>
      <c r="W263" s="404"/>
      <c r="X263" s="383"/>
      <c r="Y263" s="418"/>
      <c r="Z263" s="350">
        <f t="shared" si="44"/>
        <v>6.1</v>
      </c>
      <c r="AA263" s="366">
        <f t="shared" si="42"/>
        <v>0</v>
      </c>
      <c r="AC263" s="387"/>
    </row>
    <row r="264" spans="1:29" s="44" customFormat="1">
      <c r="A264" s="45">
        <v>24044</v>
      </c>
      <c r="B264" s="5">
        <v>45580</v>
      </c>
      <c r="C264" t="s">
        <v>413</v>
      </c>
      <c r="D264" s="350">
        <v>65.5</v>
      </c>
      <c r="E264" s="404">
        <f t="shared" ref="E264:E266" si="45">D264</f>
        <v>65.5</v>
      </c>
      <c r="F264" s="365"/>
      <c r="G264" s="365"/>
      <c r="H264" s="404"/>
      <c r="I264" s="404"/>
      <c r="J264" s="404"/>
      <c r="K264" s="404"/>
      <c r="L264" s="404"/>
      <c r="M264" s="404"/>
      <c r="N264" s="404"/>
      <c r="O264" s="404"/>
      <c r="P264" s="404"/>
      <c r="Q264" s="404"/>
      <c r="R264" s="404"/>
      <c r="S264" s="404"/>
      <c r="T264" s="404"/>
      <c r="U264" s="404"/>
      <c r="V264" s="404"/>
      <c r="W264" s="404"/>
      <c r="X264" s="383"/>
      <c r="Y264" s="418"/>
      <c r="Z264" s="350">
        <f t="shared" si="44"/>
        <v>65.5</v>
      </c>
      <c r="AA264" s="366">
        <f t="shared" si="42"/>
        <v>0</v>
      </c>
      <c r="AC264" s="387"/>
    </row>
    <row r="265" spans="1:29" s="44" customFormat="1">
      <c r="A265" s="45">
        <v>24043</v>
      </c>
      <c r="B265" s="5">
        <v>45580</v>
      </c>
      <c r="C265" t="s">
        <v>413</v>
      </c>
      <c r="D265" s="350">
        <v>8</v>
      </c>
      <c r="E265" s="404">
        <f t="shared" si="45"/>
        <v>8</v>
      </c>
      <c r="F265" s="365"/>
      <c r="G265" s="365"/>
      <c r="H265" s="404"/>
      <c r="I265" s="404"/>
      <c r="J265" s="404"/>
      <c r="K265" s="404"/>
      <c r="L265" s="404"/>
      <c r="M265" s="404"/>
      <c r="N265" s="404"/>
      <c r="O265" s="404"/>
      <c r="P265" s="404"/>
      <c r="Q265" s="404"/>
      <c r="R265" s="404"/>
      <c r="S265" s="404"/>
      <c r="T265" s="404"/>
      <c r="U265" s="404"/>
      <c r="V265" s="404"/>
      <c r="W265" s="404"/>
      <c r="X265" s="383"/>
      <c r="Y265" s="418"/>
      <c r="Z265" s="350">
        <f t="shared" si="44"/>
        <v>8</v>
      </c>
      <c r="AA265" s="366">
        <f t="shared" si="42"/>
        <v>0</v>
      </c>
      <c r="AC265" s="387"/>
    </row>
    <row r="266" spans="1:29" s="44" customFormat="1">
      <c r="A266" s="45">
        <v>24042</v>
      </c>
      <c r="B266" s="5">
        <v>45580</v>
      </c>
      <c r="C266" t="s">
        <v>413</v>
      </c>
      <c r="D266" s="350">
        <v>8</v>
      </c>
      <c r="E266" s="404">
        <f t="shared" si="45"/>
        <v>8</v>
      </c>
      <c r="F266" s="365"/>
      <c r="G266" s="365"/>
      <c r="H266" s="404"/>
      <c r="I266" s="404"/>
      <c r="J266" s="404"/>
      <c r="K266" s="404"/>
      <c r="L266" s="404"/>
      <c r="M266" s="404"/>
      <c r="N266" s="404"/>
      <c r="O266" s="343"/>
      <c r="P266" s="404"/>
      <c r="Q266" s="404"/>
      <c r="R266" s="404"/>
      <c r="S266" s="404"/>
      <c r="T266" s="404"/>
      <c r="U266" s="404"/>
      <c r="V266" s="404"/>
      <c r="W266" s="404"/>
      <c r="X266" s="383"/>
      <c r="Y266" s="418"/>
      <c r="Z266" s="350">
        <f t="shared" ref="Z266:Z268" si="46">SUM(E266:Y266)</f>
        <v>8</v>
      </c>
      <c r="AA266" s="366">
        <f t="shared" ref="AA266:AA268" si="47">D266-Z266</f>
        <v>0</v>
      </c>
      <c r="AC266" s="387"/>
    </row>
    <row r="267" spans="1:29" s="44" customFormat="1">
      <c r="A267" s="45">
        <v>24041</v>
      </c>
      <c r="B267" s="5">
        <v>45580</v>
      </c>
      <c r="C267" t="s">
        <v>366</v>
      </c>
      <c r="D267" s="350">
        <v>1664</v>
      </c>
      <c r="E267" s="404"/>
      <c r="F267" s="365"/>
      <c r="G267" s="365"/>
      <c r="H267" s="404">
        <f t="shared" ref="H267:H268" si="48">D267</f>
        <v>1664</v>
      </c>
      <c r="I267" s="404"/>
      <c r="J267" s="404"/>
      <c r="K267" s="404"/>
      <c r="L267" s="404"/>
      <c r="M267" s="404"/>
      <c r="N267" s="404"/>
      <c r="O267" s="404"/>
      <c r="P267" s="404"/>
      <c r="Q267" s="404"/>
      <c r="R267" s="404"/>
      <c r="S267" s="404"/>
      <c r="T267" s="404"/>
      <c r="U267" s="404"/>
      <c r="V267" s="404"/>
      <c r="W267" s="404"/>
      <c r="X267" s="383"/>
      <c r="Y267" s="418"/>
      <c r="Z267" s="350">
        <f t="shared" si="46"/>
        <v>1664</v>
      </c>
      <c r="AA267" s="366">
        <f t="shared" si="47"/>
        <v>0</v>
      </c>
      <c r="AC267" s="387"/>
    </row>
    <row r="268" spans="1:29" s="44" customFormat="1">
      <c r="A268" s="45">
        <v>24040</v>
      </c>
      <c r="B268" s="5">
        <v>45580</v>
      </c>
      <c r="C268" t="s">
        <v>939</v>
      </c>
      <c r="D268" s="350">
        <v>65.2</v>
      </c>
      <c r="E268" s="404"/>
      <c r="F268" s="365"/>
      <c r="G268" s="365"/>
      <c r="H268" s="404">
        <f t="shared" si="48"/>
        <v>65.2</v>
      </c>
      <c r="I268" s="404"/>
      <c r="J268" s="404"/>
      <c r="K268" s="404"/>
      <c r="L268" s="404"/>
      <c r="M268" s="404"/>
      <c r="N268" s="404"/>
      <c r="O268" s="404"/>
      <c r="P268" s="404"/>
      <c r="Q268" s="404"/>
      <c r="R268" s="404"/>
      <c r="S268" s="404"/>
      <c r="T268" s="404"/>
      <c r="U268" s="404"/>
      <c r="V268" s="404"/>
      <c r="W268" s="404"/>
      <c r="X268" s="383"/>
      <c r="Y268" s="418"/>
      <c r="Z268" s="350">
        <f t="shared" si="46"/>
        <v>65.2</v>
      </c>
      <c r="AA268" s="366">
        <f t="shared" si="47"/>
        <v>0</v>
      </c>
      <c r="AC268" s="387"/>
    </row>
    <row r="269" spans="1:29" s="44" customFormat="1">
      <c r="A269" s="45">
        <v>24039</v>
      </c>
      <c r="B269" s="5">
        <v>45579</v>
      </c>
      <c r="C269" t="s">
        <v>1100</v>
      </c>
      <c r="D269" s="350">
        <v>33.979999999999997</v>
      </c>
      <c r="E269" s="367"/>
      <c r="F269" s="368"/>
      <c r="G269" s="368"/>
      <c r="H269" s="413"/>
      <c r="I269" s="367"/>
      <c r="J269" s="367"/>
      <c r="K269" s="367"/>
      <c r="L269" s="367"/>
      <c r="M269" s="367"/>
      <c r="N269" s="367"/>
      <c r="O269" s="367">
        <f>D269</f>
        <v>33.979999999999997</v>
      </c>
      <c r="P269" s="367"/>
      <c r="Q269" s="367"/>
      <c r="R269" s="367"/>
      <c r="S269" s="367"/>
      <c r="T269" s="367"/>
      <c r="U269" s="367"/>
      <c r="V269" s="367"/>
      <c r="W269" s="367"/>
      <c r="X269" s="385"/>
      <c r="Y269" s="386"/>
      <c r="Z269" s="350">
        <f t="shared" ref="Z269:Z321" si="49">SUM(E269:Y269)</f>
        <v>33.979999999999997</v>
      </c>
      <c r="AA269" s="366">
        <f t="shared" ref="AA269:AA321" si="50">D269-Z269</f>
        <v>0</v>
      </c>
      <c r="AC269" s="387"/>
    </row>
    <row r="270" spans="1:29" s="44" customFormat="1">
      <c r="A270" s="45">
        <v>24038</v>
      </c>
      <c r="B270" s="5">
        <v>45579</v>
      </c>
      <c r="C270" t="s">
        <v>1101</v>
      </c>
      <c r="D270" s="350">
        <v>203</v>
      </c>
      <c r="E270" s="404">
        <f>D270</f>
        <v>203</v>
      </c>
      <c r="F270" s="368"/>
      <c r="G270" s="368"/>
      <c r="H270" s="413"/>
      <c r="I270" s="367"/>
      <c r="J270" s="413"/>
      <c r="K270" s="367"/>
      <c r="L270" s="367"/>
      <c r="M270" s="367"/>
      <c r="N270" s="367"/>
      <c r="O270" s="367"/>
      <c r="P270" s="367"/>
      <c r="Q270" s="367"/>
      <c r="R270" s="367"/>
      <c r="S270" s="367"/>
      <c r="T270" s="367"/>
      <c r="U270" s="367"/>
      <c r="V270" s="367"/>
      <c r="W270" s="367"/>
      <c r="X270" s="385"/>
      <c r="Y270" s="386"/>
      <c r="Z270" s="350">
        <f t="shared" si="49"/>
        <v>203</v>
      </c>
      <c r="AA270" s="366">
        <f t="shared" si="50"/>
        <v>0</v>
      </c>
      <c r="AC270" s="387"/>
    </row>
    <row r="271" spans="1:29" s="44" customFormat="1">
      <c r="A271" s="45">
        <v>24037</v>
      </c>
      <c r="B271" s="5">
        <v>45573</v>
      </c>
      <c r="C271" t="s">
        <v>1102</v>
      </c>
      <c r="D271" s="350">
        <v>57</v>
      </c>
      <c r="E271" s="367"/>
      <c r="F271" s="368"/>
      <c r="G271" s="368"/>
      <c r="H271" s="413"/>
      <c r="I271" s="367"/>
      <c r="J271" s="413"/>
      <c r="K271" s="367"/>
      <c r="L271" s="367"/>
      <c r="M271" s="367"/>
      <c r="N271" s="367"/>
      <c r="O271" s="367"/>
      <c r="P271" s="367"/>
      <c r="Q271" s="367"/>
      <c r="R271" s="367"/>
      <c r="S271" s="404">
        <f>D271</f>
        <v>57</v>
      </c>
      <c r="T271" s="367"/>
      <c r="U271" s="367"/>
      <c r="V271" s="367"/>
      <c r="W271" s="367"/>
      <c r="X271" s="385"/>
      <c r="Y271" s="386"/>
      <c r="Z271" s="350">
        <f t="shared" ref="Z271:Z307" si="51">SUM(E271:Y271)</f>
        <v>57</v>
      </c>
      <c r="AA271" s="366">
        <f t="shared" ref="AA271:AA307" si="52">D271-Z271</f>
        <v>0</v>
      </c>
      <c r="AC271" s="387"/>
    </row>
    <row r="272" spans="1:29" s="44" customFormat="1">
      <c r="A272" s="45">
        <v>24036</v>
      </c>
      <c r="B272" s="5">
        <v>45573</v>
      </c>
      <c r="C272" t="s">
        <v>1103</v>
      </c>
      <c r="D272" s="350">
        <v>600</v>
      </c>
      <c r="E272" s="367">
        <f>D272</f>
        <v>600</v>
      </c>
      <c r="F272" s="368"/>
      <c r="G272" s="368"/>
      <c r="H272" s="413"/>
      <c r="I272" s="367"/>
      <c r="J272" s="413"/>
      <c r="K272" s="367"/>
      <c r="L272" s="367"/>
      <c r="M272" s="367"/>
      <c r="N272" s="367"/>
      <c r="O272" s="367"/>
      <c r="P272" s="367"/>
      <c r="Q272" s="367"/>
      <c r="R272" s="367"/>
      <c r="S272" s="367"/>
      <c r="T272" s="367"/>
      <c r="U272" s="367"/>
      <c r="V272" s="367"/>
      <c r="W272" s="367"/>
      <c r="X272" s="385"/>
      <c r="Y272" s="386"/>
      <c r="Z272" s="350">
        <f t="shared" si="51"/>
        <v>600</v>
      </c>
      <c r="AA272" s="366">
        <f t="shared" si="52"/>
        <v>0</v>
      </c>
      <c r="AC272" s="387"/>
    </row>
    <row r="273" spans="1:30" s="44" customFormat="1">
      <c r="A273" s="45">
        <v>24035</v>
      </c>
      <c r="B273" s="5">
        <v>45572</v>
      </c>
      <c r="C273" t="s">
        <v>1104</v>
      </c>
      <c r="D273" s="350">
        <v>50.45</v>
      </c>
      <c r="E273" s="367"/>
      <c r="F273" s="368"/>
      <c r="G273" s="368"/>
      <c r="H273" s="413"/>
      <c r="I273" s="367"/>
      <c r="J273" s="413"/>
      <c r="K273" s="367"/>
      <c r="L273" s="367"/>
      <c r="M273" s="367"/>
      <c r="N273" s="367"/>
      <c r="O273" s="367"/>
      <c r="P273" s="367">
        <f>D273</f>
        <v>50.45</v>
      </c>
      <c r="Q273" s="367"/>
      <c r="R273" s="367"/>
      <c r="S273" s="367"/>
      <c r="T273" s="367"/>
      <c r="U273" s="367"/>
      <c r="V273" s="367"/>
      <c r="W273" s="367"/>
      <c r="X273" s="385"/>
      <c r="Y273" s="386"/>
      <c r="Z273" s="350">
        <f t="shared" si="51"/>
        <v>50.45</v>
      </c>
      <c r="AA273" s="366">
        <f t="shared" si="52"/>
        <v>0</v>
      </c>
      <c r="AC273" s="387"/>
    </row>
    <row r="274" spans="1:30" s="44" customFormat="1">
      <c r="A274" s="45">
        <v>24034</v>
      </c>
      <c r="B274" s="5">
        <v>45572</v>
      </c>
      <c r="C274" t="s">
        <v>1105</v>
      </c>
      <c r="D274" s="350">
        <v>300</v>
      </c>
      <c r="E274" s="367">
        <f>D274</f>
        <v>300</v>
      </c>
      <c r="F274" s="368"/>
      <c r="G274" s="368"/>
      <c r="H274" s="413"/>
      <c r="I274" s="367"/>
      <c r="J274" s="413"/>
      <c r="K274" s="367"/>
      <c r="L274" s="367"/>
      <c r="M274" s="367"/>
      <c r="N274" s="367"/>
      <c r="O274" s="367"/>
      <c r="P274" s="367"/>
      <c r="Q274" s="367"/>
      <c r="R274" s="367"/>
      <c r="S274" s="367"/>
      <c r="T274" s="367"/>
      <c r="U274" s="367"/>
      <c r="V274" s="367"/>
      <c r="W274" s="367"/>
      <c r="X274" s="385"/>
      <c r="Y274" s="386"/>
      <c r="Z274" s="350">
        <f t="shared" si="51"/>
        <v>300</v>
      </c>
      <c r="AA274" s="366">
        <f t="shared" si="52"/>
        <v>0</v>
      </c>
      <c r="AC274" s="387"/>
    </row>
    <row r="275" spans="1:30" s="44" customFormat="1">
      <c r="A275" s="45">
        <v>24033</v>
      </c>
      <c r="B275" s="5">
        <v>45568</v>
      </c>
      <c r="C275" t="s">
        <v>1106</v>
      </c>
      <c r="D275" s="350">
        <v>22.5</v>
      </c>
      <c r="E275" s="404">
        <f t="shared" ref="E275:E279" si="53">D275</f>
        <v>22.5</v>
      </c>
      <c r="F275" s="368"/>
      <c r="G275" s="368"/>
      <c r="H275" s="413"/>
      <c r="I275" s="367"/>
      <c r="J275" s="413"/>
      <c r="K275" s="367"/>
      <c r="L275" s="367"/>
      <c r="M275" s="367"/>
      <c r="N275" s="367"/>
      <c r="O275" s="367"/>
      <c r="P275" s="367"/>
      <c r="Q275" s="367"/>
      <c r="R275" s="367"/>
      <c r="S275" s="367"/>
      <c r="T275" s="367"/>
      <c r="U275" s="367"/>
      <c r="V275" s="367"/>
      <c r="W275" s="367"/>
      <c r="X275" s="385"/>
      <c r="Y275" s="386"/>
      <c r="Z275" s="350">
        <f t="shared" si="51"/>
        <v>22.5</v>
      </c>
      <c r="AA275" s="366">
        <f t="shared" si="52"/>
        <v>0</v>
      </c>
      <c r="AC275" s="387"/>
    </row>
    <row r="276" spans="1:30" s="44" customFormat="1">
      <c r="A276" s="45">
        <v>24032</v>
      </c>
      <c r="B276" s="5">
        <v>45568</v>
      </c>
      <c r="C276" t="s">
        <v>1107</v>
      </c>
      <c r="D276" s="350">
        <v>60</v>
      </c>
      <c r="E276" s="404">
        <f t="shared" si="53"/>
        <v>60</v>
      </c>
      <c r="F276" s="368"/>
      <c r="G276" s="368"/>
      <c r="H276" s="413"/>
      <c r="I276" s="367"/>
      <c r="J276" s="413"/>
      <c r="K276" s="367"/>
      <c r="L276" s="367"/>
      <c r="M276" s="367"/>
      <c r="N276" s="367"/>
      <c r="O276" s="367"/>
      <c r="P276" s="367"/>
      <c r="Q276" s="367"/>
      <c r="R276" s="367"/>
      <c r="S276" s="367"/>
      <c r="T276" s="367"/>
      <c r="U276" s="367"/>
      <c r="V276" s="367"/>
      <c r="W276" s="367"/>
      <c r="X276" s="385"/>
      <c r="Y276" s="386"/>
      <c r="Z276" s="350">
        <f t="shared" si="51"/>
        <v>60</v>
      </c>
      <c r="AA276" s="366">
        <f t="shared" si="52"/>
        <v>0</v>
      </c>
      <c r="AC276" s="387"/>
    </row>
    <row r="277" spans="1:30" s="44" customFormat="1">
      <c r="A277" s="45">
        <v>24031</v>
      </c>
      <c r="B277" s="5">
        <v>45568</v>
      </c>
      <c r="C277" t="s">
        <v>413</v>
      </c>
      <c r="D277" s="350">
        <v>234</v>
      </c>
      <c r="E277" s="404">
        <f t="shared" si="53"/>
        <v>234</v>
      </c>
      <c r="F277" s="368"/>
      <c r="G277" s="368"/>
      <c r="H277" s="413"/>
      <c r="I277" s="367"/>
      <c r="J277" s="413"/>
      <c r="K277" s="367"/>
      <c r="L277" s="367"/>
      <c r="M277" s="367"/>
      <c r="N277" s="367"/>
      <c r="O277" s="367"/>
      <c r="P277" s="367"/>
      <c r="Q277" s="367"/>
      <c r="R277" s="367"/>
      <c r="S277" s="367"/>
      <c r="T277" s="367"/>
      <c r="U277" s="367"/>
      <c r="V277" s="367"/>
      <c r="W277" s="367"/>
      <c r="X277" s="385"/>
      <c r="Y277" s="386"/>
      <c r="Z277" s="350">
        <f t="shared" si="51"/>
        <v>234</v>
      </c>
      <c r="AA277" s="366">
        <f t="shared" si="52"/>
        <v>0</v>
      </c>
      <c r="AC277" s="387"/>
    </row>
    <row r="278" spans="1:30" s="44" customFormat="1">
      <c r="A278" s="45">
        <v>24030</v>
      </c>
      <c r="B278" s="5">
        <v>45567</v>
      </c>
      <c r="C278" t="s">
        <v>1108</v>
      </c>
      <c r="D278" s="350">
        <v>84</v>
      </c>
      <c r="E278" s="404">
        <f t="shared" si="53"/>
        <v>84</v>
      </c>
      <c r="F278" s="368"/>
      <c r="G278" s="368"/>
      <c r="H278" s="413"/>
      <c r="I278" s="367"/>
      <c r="J278" s="413"/>
      <c r="K278" s="367"/>
      <c r="L278" s="367"/>
      <c r="M278" s="367"/>
      <c r="N278" s="367"/>
      <c r="O278" s="367"/>
      <c r="P278" s="367"/>
      <c r="Q278" s="367"/>
      <c r="R278" s="367"/>
      <c r="S278" s="367"/>
      <c r="T278" s="367"/>
      <c r="U278" s="367"/>
      <c r="V278" s="367"/>
      <c r="W278" s="367"/>
      <c r="X278" s="385"/>
      <c r="Y278" s="386"/>
      <c r="Z278" s="350">
        <f t="shared" si="51"/>
        <v>84</v>
      </c>
      <c r="AA278" s="366">
        <f t="shared" si="52"/>
        <v>0</v>
      </c>
      <c r="AC278" s="387"/>
    </row>
    <row r="279" spans="1:30" s="44" customFormat="1">
      <c r="A279" s="45">
        <v>24029</v>
      </c>
      <c r="B279" s="5">
        <v>45567</v>
      </c>
      <c r="C279" t="s">
        <v>1109</v>
      </c>
      <c r="D279" s="350">
        <v>84</v>
      </c>
      <c r="E279" s="404">
        <f t="shared" si="53"/>
        <v>84</v>
      </c>
      <c r="F279" s="368"/>
      <c r="G279" s="368"/>
      <c r="H279" s="413"/>
      <c r="I279" s="367"/>
      <c r="J279" s="413"/>
      <c r="K279" s="367"/>
      <c r="L279" s="367"/>
      <c r="M279" s="367"/>
      <c r="N279" s="367"/>
      <c r="O279" s="367"/>
      <c r="P279" s="367"/>
      <c r="Q279" s="367"/>
      <c r="R279" s="367"/>
      <c r="S279" s="367"/>
      <c r="T279" s="367"/>
      <c r="U279" s="367"/>
      <c r="V279" s="367"/>
      <c r="W279" s="367"/>
      <c r="X279" s="385"/>
      <c r="Y279" s="386"/>
      <c r="Z279" s="350">
        <f t="shared" si="51"/>
        <v>84</v>
      </c>
      <c r="AA279" s="366">
        <f t="shared" si="52"/>
        <v>0</v>
      </c>
      <c r="AC279" s="387"/>
    </row>
    <row r="280" spans="1:30" s="44" customFormat="1">
      <c r="A280" s="45">
        <v>24028</v>
      </c>
      <c r="B280" s="5">
        <v>45567</v>
      </c>
      <c r="C280" t="s">
        <v>1110</v>
      </c>
      <c r="D280" s="350">
        <v>125</v>
      </c>
      <c r="E280" s="367"/>
      <c r="F280" s="365">
        <f>D280</f>
        <v>125</v>
      </c>
      <c r="G280" s="368"/>
      <c r="H280" s="413"/>
      <c r="I280" s="367"/>
      <c r="J280" s="413"/>
      <c r="K280" s="367"/>
      <c r="L280" s="367"/>
      <c r="M280" s="367"/>
      <c r="N280" s="367"/>
      <c r="O280" s="367"/>
      <c r="P280" s="367"/>
      <c r="Q280" s="367"/>
      <c r="R280" s="367"/>
      <c r="S280" s="367"/>
      <c r="T280" s="367"/>
      <c r="U280" s="367"/>
      <c r="V280" s="367"/>
      <c r="W280" s="367"/>
      <c r="X280" s="385"/>
      <c r="Y280" s="386"/>
      <c r="Z280" s="350">
        <f t="shared" si="51"/>
        <v>125</v>
      </c>
      <c r="AA280" s="366">
        <f t="shared" si="52"/>
        <v>0</v>
      </c>
      <c r="AC280" s="387"/>
    </row>
    <row r="281" spans="1:30" s="44" customFormat="1">
      <c r="A281" s="45">
        <v>24027</v>
      </c>
      <c r="B281" s="5">
        <v>45566</v>
      </c>
      <c r="C281" t="s">
        <v>357</v>
      </c>
      <c r="D281" s="350">
        <v>2.1</v>
      </c>
      <c r="E281" s="367"/>
      <c r="F281" s="368"/>
      <c r="G281" s="368"/>
      <c r="H281" s="413"/>
      <c r="I281" s="367"/>
      <c r="J281" s="413"/>
      <c r="K281" s="367"/>
      <c r="L281" s="367"/>
      <c r="M281" s="367"/>
      <c r="N281" s="367"/>
      <c r="O281" s="367"/>
      <c r="P281" s="367"/>
      <c r="Q281" s="367"/>
      <c r="R281" s="404">
        <f>D281</f>
        <v>2.1</v>
      </c>
      <c r="S281" s="367"/>
      <c r="T281" s="367"/>
      <c r="U281" s="367"/>
      <c r="V281" s="367"/>
      <c r="W281" s="367"/>
      <c r="X281" s="385"/>
      <c r="Y281" s="386"/>
      <c r="Z281" s="350">
        <f t="shared" si="51"/>
        <v>2.1</v>
      </c>
      <c r="AA281" s="366">
        <f t="shared" si="52"/>
        <v>0</v>
      </c>
      <c r="AC281" s="387"/>
    </row>
    <row r="282" spans="1:30" s="44" customFormat="1">
      <c r="A282" s="45">
        <v>24026</v>
      </c>
      <c r="B282" s="5">
        <v>45566</v>
      </c>
      <c r="C282" t="s">
        <v>960</v>
      </c>
      <c r="D282" s="350">
        <v>300</v>
      </c>
      <c r="E282" s="367"/>
      <c r="F282" s="368"/>
      <c r="G282" s="368"/>
      <c r="H282" s="404">
        <f>D282</f>
        <v>300</v>
      </c>
      <c r="I282" s="367"/>
      <c r="J282" s="413"/>
      <c r="K282" s="367"/>
      <c r="L282" s="367"/>
      <c r="M282" s="367"/>
      <c r="N282" s="367"/>
      <c r="O282" s="367"/>
      <c r="P282" s="367"/>
      <c r="Q282" s="367"/>
      <c r="R282" s="367"/>
      <c r="S282" s="367"/>
      <c r="T282" s="367"/>
      <c r="U282" s="367"/>
      <c r="V282" s="367"/>
      <c r="W282" s="367"/>
      <c r="X282" s="385"/>
      <c r="Y282" s="386"/>
      <c r="Z282" s="350">
        <f t="shared" si="51"/>
        <v>300</v>
      </c>
      <c r="AA282" s="366">
        <f t="shared" si="52"/>
        <v>0</v>
      </c>
      <c r="AC282" s="387"/>
    </row>
    <row r="283" spans="1:30" s="44" customFormat="1">
      <c r="A283" s="45">
        <v>24025</v>
      </c>
      <c r="B283" s="5">
        <v>45565</v>
      </c>
      <c r="C283" t="s">
        <v>1111</v>
      </c>
      <c r="D283" s="350">
        <v>57</v>
      </c>
      <c r="E283" s="367"/>
      <c r="F283" s="368"/>
      <c r="G283" s="368"/>
      <c r="H283" s="413"/>
      <c r="I283" s="367"/>
      <c r="J283" s="413"/>
      <c r="K283" s="367"/>
      <c r="L283" s="367"/>
      <c r="M283" s="367"/>
      <c r="N283" s="367"/>
      <c r="O283" s="367"/>
      <c r="P283" s="367"/>
      <c r="Q283" s="367"/>
      <c r="R283" s="367"/>
      <c r="S283" s="367">
        <f>D283</f>
        <v>57</v>
      </c>
      <c r="T283" s="367"/>
      <c r="U283" s="367"/>
      <c r="V283" s="367"/>
      <c r="W283" s="367"/>
      <c r="X283" s="385"/>
      <c r="Y283" s="386"/>
      <c r="Z283" s="350">
        <f t="shared" si="51"/>
        <v>57</v>
      </c>
      <c r="AA283" s="366">
        <f t="shared" si="52"/>
        <v>0</v>
      </c>
      <c r="AC283" s="387"/>
    </row>
    <row r="284" spans="1:30" s="44" customFormat="1">
      <c r="A284" s="45">
        <v>24024</v>
      </c>
      <c r="B284" s="520">
        <v>45565</v>
      </c>
      <c r="C284" s="518" t="s">
        <v>71</v>
      </c>
      <c r="D284" s="519">
        <v>3000</v>
      </c>
      <c r="E284" s="367"/>
      <c r="F284" s="368"/>
      <c r="G284" s="368"/>
      <c r="H284" s="413"/>
      <c r="I284" s="367"/>
      <c r="J284" s="413"/>
      <c r="K284" s="367"/>
      <c r="L284" s="367"/>
      <c r="M284" s="367"/>
      <c r="N284" s="367"/>
      <c r="O284" s="367"/>
      <c r="P284" s="367"/>
      <c r="Q284" s="367"/>
      <c r="R284" s="367"/>
      <c r="S284" s="367"/>
      <c r="T284" s="367"/>
      <c r="U284" s="367"/>
      <c r="V284" s="367"/>
      <c r="W284" s="367"/>
      <c r="X284" s="385"/>
      <c r="Y284" s="386"/>
      <c r="Z284" s="521">
        <f t="shared" si="51"/>
        <v>0</v>
      </c>
      <c r="AA284" s="366"/>
      <c r="AC284" s="387"/>
      <c r="AD284" s="44">
        <f>D284</f>
        <v>3000</v>
      </c>
    </row>
    <row r="285" spans="1:30" s="44" customFormat="1">
      <c r="A285" s="45">
        <v>24023</v>
      </c>
      <c r="B285" s="5">
        <v>45562</v>
      </c>
      <c r="C285" t="s">
        <v>1112</v>
      </c>
      <c r="D285" s="350">
        <v>288</v>
      </c>
      <c r="E285" s="367"/>
      <c r="F285" s="365">
        <f>D285</f>
        <v>288</v>
      </c>
      <c r="G285" s="368"/>
      <c r="H285" s="413"/>
      <c r="I285" s="367"/>
      <c r="J285" s="413"/>
      <c r="K285" s="367"/>
      <c r="L285" s="367"/>
      <c r="M285" s="367"/>
      <c r="N285" s="367"/>
      <c r="O285" s="367"/>
      <c r="P285" s="367"/>
      <c r="Q285" s="367"/>
      <c r="R285" s="367"/>
      <c r="S285" s="367"/>
      <c r="T285" s="367"/>
      <c r="U285" s="367"/>
      <c r="V285" s="367"/>
      <c r="W285" s="367"/>
      <c r="X285" s="385"/>
      <c r="Y285" s="386"/>
      <c r="Z285" s="350">
        <f t="shared" si="51"/>
        <v>288</v>
      </c>
      <c r="AA285" s="366">
        <f t="shared" si="52"/>
        <v>0</v>
      </c>
      <c r="AC285" s="387"/>
    </row>
    <row r="286" spans="1:30" s="44" customFormat="1">
      <c r="A286" s="45">
        <v>24022</v>
      </c>
      <c r="B286" s="5">
        <v>45560</v>
      </c>
      <c r="C286" t="s">
        <v>357</v>
      </c>
      <c r="D286" s="350">
        <v>5.8</v>
      </c>
      <c r="E286" s="367"/>
      <c r="F286" s="368"/>
      <c r="G286" s="368"/>
      <c r="H286" s="413"/>
      <c r="I286" s="367"/>
      <c r="J286" s="413"/>
      <c r="K286" s="367"/>
      <c r="L286" s="367"/>
      <c r="M286" s="367"/>
      <c r="N286" s="367"/>
      <c r="O286" s="367"/>
      <c r="P286" s="367"/>
      <c r="Q286" s="367"/>
      <c r="R286" s="404">
        <f>D286</f>
        <v>5.8</v>
      </c>
      <c r="S286" s="367"/>
      <c r="T286" s="367"/>
      <c r="U286" s="367"/>
      <c r="V286" s="367"/>
      <c r="W286" s="367"/>
      <c r="X286" s="385"/>
      <c r="Y286" s="386"/>
      <c r="Z286" s="350">
        <f t="shared" si="51"/>
        <v>5.8</v>
      </c>
      <c r="AA286" s="366">
        <f t="shared" si="52"/>
        <v>0</v>
      </c>
      <c r="AC286" s="387"/>
    </row>
    <row r="287" spans="1:30" s="44" customFormat="1">
      <c r="A287" s="45">
        <v>24021</v>
      </c>
      <c r="B287" s="5">
        <v>45560</v>
      </c>
      <c r="C287" t="s">
        <v>366</v>
      </c>
      <c r="D287" s="350">
        <v>610</v>
      </c>
      <c r="E287" s="367"/>
      <c r="F287" s="368"/>
      <c r="G287" s="368"/>
      <c r="H287" s="404">
        <f>D287</f>
        <v>610</v>
      </c>
      <c r="I287" s="367"/>
      <c r="J287" s="413"/>
      <c r="K287" s="367"/>
      <c r="L287" s="367"/>
      <c r="M287" s="367"/>
      <c r="N287" s="367"/>
      <c r="O287" s="367"/>
      <c r="P287" s="367"/>
      <c r="Q287" s="367"/>
      <c r="R287" s="367"/>
      <c r="S287" s="367"/>
      <c r="T287" s="367"/>
      <c r="U287" s="367"/>
      <c r="V287" s="367"/>
      <c r="W287" s="367"/>
      <c r="X287" s="385"/>
      <c r="Y287" s="386"/>
      <c r="Z287" s="350">
        <f t="shared" si="51"/>
        <v>610</v>
      </c>
      <c r="AA287" s="366">
        <f t="shared" si="52"/>
        <v>0</v>
      </c>
      <c r="AC287" s="387"/>
    </row>
    <row r="288" spans="1:30" s="44" customFormat="1">
      <c r="A288" s="45">
        <v>24020</v>
      </c>
      <c r="B288" s="5">
        <v>45559</v>
      </c>
      <c r="C288" t="s">
        <v>1113</v>
      </c>
      <c r="D288" s="350">
        <v>103</v>
      </c>
      <c r="E288" s="404">
        <f t="shared" ref="E288:E290" si="54">D288</f>
        <v>103</v>
      </c>
      <c r="F288" s="368"/>
      <c r="G288" s="368"/>
      <c r="H288" s="413"/>
      <c r="I288" s="367"/>
      <c r="J288" s="413"/>
      <c r="K288" s="367"/>
      <c r="L288" s="367"/>
      <c r="M288" s="367"/>
      <c r="N288" s="367"/>
      <c r="O288" s="367"/>
      <c r="P288" s="367"/>
      <c r="Q288" s="367"/>
      <c r="R288" s="367"/>
      <c r="S288" s="367"/>
      <c r="T288" s="367"/>
      <c r="U288" s="367"/>
      <c r="V288" s="367"/>
      <c r="W288" s="367"/>
      <c r="X288" s="385"/>
      <c r="Y288" s="386"/>
      <c r="Z288" s="350">
        <f t="shared" si="51"/>
        <v>103</v>
      </c>
      <c r="AA288" s="366">
        <f t="shared" si="52"/>
        <v>0</v>
      </c>
      <c r="AC288" s="387"/>
    </row>
    <row r="289" spans="1:29" s="44" customFormat="1">
      <c r="A289" s="45">
        <v>24019</v>
      </c>
      <c r="B289" s="5">
        <v>45559</v>
      </c>
      <c r="C289" t="s">
        <v>1114</v>
      </c>
      <c r="D289" s="350">
        <v>211</v>
      </c>
      <c r="E289" s="404">
        <f t="shared" si="54"/>
        <v>211</v>
      </c>
      <c r="F289" s="368"/>
      <c r="G289" s="368"/>
      <c r="H289" s="413"/>
      <c r="I289" s="367"/>
      <c r="J289" s="413"/>
      <c r="K289" s="367"/>
      <c r="L289" s="367"/>
      <c r="M289" s="367"/>
      <c r="N289" s="367"/>
      <c r="O289" s="367"/>
      <c r="P289" s="367"/>
      <c r="Q289" s="367"/>
      <c r="R289" s="367"/>
      <c r="S289" s="367"/>
      <c r="T289" s="367"/>
      <c r="U289" s="367"/>
      <c r="V289" s="367"/>
      <c r="W289" s="367"/>
      <c r="X289" s="385"/>
      <c r="Y289" s="386"/>
      <c r="Z289" s="350">
        <f t="shared" si="51"/>
        <v>211</v>
      </c>
      <c r="AA289" s="366">
        <f t="shared" si="52"/>
        <v>0</v>
      </c>
      <c r="AC289" s="387"/>
    </row>
    <row r="290" spans="1:29" s="44" customFormat="1">
      <c r="A290" s="45">
        <v>24018</v>
      </c>
      <c r="B290" s="5">
        <v>45559</v>
      </c>
      <c r="C290" t="s">
        <v>1115</v>
      </c>
      <c r="D290" s="350">
        <v>10</v>
      </c>
      <c r="E290" s="404">
        <f t="shared" si="54"/>
        <v>10</v>
      </c>
      <c r="F290" s="368"/>
      <c r="G290" s="368"/>
      <c r="H290" s="413"/>
      <c r="I290" s="367"/>
      <c r="J290" s="413"/>
      <c r="K290" s="367"/>
      <c r="L290" s="367"/>
      <c r="M290" s="367"/>
      <c r="N290" s="367"/>
      <c r="O290" s="367"/>
      <c r="P290" s="367"/>
      <c r="Q290" s="367"/>
      <c r="R290" s="367"/>
      <c r="S290" s="367"/>
      <c r="T290" s="367"/>
      <c r="U290" s="367"/>
      <c r="V290" s="367"/>
      <c r="W290" s="367"/>
      <c r="X290" s="385"/>
      <c r="Y290" s="386"/>
      <c r="Z290" s="350">
        <f t="shared" si="51"/>
        <v>10</v>
      </c>
      <c r="AA290" s="366">
        <f t="shared" si="52"/>
        <v>0</v>
      </c>
      <c r="AC290" s="387"/>
    </row>
    <row r="291" spans="1:29" s="44" customFormat="1">
      <c r="A291" s="45">
        <v>24017</v>
      </c>
      <c r="B291" s="5">
        <v>45559</v>
      </c>
      <c r="C291" t="s">
        <v>1116</v>
      </c>
      <c r="D291" s="350">
        <v>535</v>
      </c>
      <c r="E291" s="367">
        <f>D291</f>
        <v>535</v>
      </c>
      <c r="F291" s="368"/>
      <c r="G291" s="368"/>
      <c r="H291" s="413"/>
      <c r="I291" s="367"/>
      <c r="J291" s="413"/>
      <c r="K291" s="367"/>
      <c r="L291" s="367"/>
      <c r="M291" s="367"/>
      <c r="N291" s="367"/>
      <c r="O291" s="367"/>
      <c r="P291" s="367"/>
      <c r="Q291" s="367"/>
      <c r="R291" s="367"/>
      <c r="S291" s="367"/>
      <c r="T291" s="367"/>
      <c r="U291" s="367"/>
      <c r="V291" s="367"/>
      <c r="W291" s="367"/>
      <c r="X291" s="385"/>
      <c r="Y291" s="386"/>
      <c r="Z291" s="350">
        <f t="shared" si="51"/>
        <v>535</v>
      </c>
      <c r="AA291" s="366">
        <f t="shared" si="52"/>
        <v>0</v>
      </c>
      <c r="AC291" s="387"/>
    </row>
    <row r="292" spans="1:29" s="44" customFormat="1">
      <c r="A292" s="45">
        <v>24016</v>
      </c>
      <c r="B292" s="5">
        <v>45558</v>
      </c>
      <c r="C292" t="s">
        <v>1117</v>
      </c>
      <c r="D292" s="350">
        <v>300</v>
      </c>
      <c r="E292" s="367"/>
      <c r="F292" s="368"/>
      <c r="G292" s="368"/>
      <c r="H292" s="404">
        <f>D292</f>
        <v>300</v>
      </c>
      <c r="I292" s="367"/>
      <c r="J292" s="413"/>
      <c r="K292" s="367"/>
      <c r="L292" s="367"/>
      <c r="M292" s="367"/>
      <c r="N292" s="367"/>
      <c r="O292" s="367"/>
      <c r="P292" s="367"/>
      <c r="Q292" s="367"/>
      <c r="R292" s="367"/>
      <c r="S292" s="367"/>
      <c r="T292" s="367"/>
      <c r="U292" s="367"/>
      <c r="V292" s="367"/>
      <c r="W292" s="367"/>
      <c r="X292" s="385"/>
      <c r="Y292" s="386"/>
      <c r="Z292" s="350">
        <f t="shared" si="51"/>
        <v>300</v>
      </c>
      <c r="AA292" s="366">
        <f t="shared" si="52"/>
        <v>0</v>
      </c>
      <c r="AC292" s="387"/>
    </row>
    <row r="293" spans="1:29" s="44" customFormat="1">
      <c r="A293" s="45">
        <v>24015</v>
      </c>
      <c r="B293" s="5">
        <v>45553</v>
      </c>
      <c r="C293" t="s">
        <v>1118</v>
      </c>
      <c r="D293" s="350">
        <v>101.8</v>
      </c>
      <c r="E293" s="367"/>
      <c r="F293" s="368"/>
      <c r="G293" s="368"/>
      <c r="H293" s="413"/>
      <c r="I293" s="367"/>
      <c r="J293" s="413"/>
      <c r="K293" s="367"/>
      <c r="L293" s="367"/>
      <c r="M293" s="367"/>
      <c r="N293" s="367"/>
      <c r="O293" s="367"/>
      <c r="P293" s="367"/>
      <c r="Q293" s="367"/>
      <c r="R293" s="367"/>
      <c r="S293" s="367"/>
      <c r="T293" s="367"/>
      <c r="U293" s="367"/>
      <c r="V293" s="367">
        <f>D293</f>
        <v>101.8</v>
      </c>
      <c r="W293" s="367"/>
      <c r="X293" s="385"/>
      <c r="Y293" s="386"/>
      <c r="Z293" s="350">
        <f t="shared" si="51"/>
        <v>101.8</v>
      </c>
      <c r="AA293" s="366">
        <f t="shared" si="52"/>
        <v>0</v>
      </c>
      <c r="AC293" s="387"/>
    </row>
    <row r="294" spans="1:29" s="44" customFormat="1">
      <c r="A294" s="45">
        <v>24014</v>
      </c>
      <c r="B294" s="5">
        <v>45552</v>
      </c>
      <c r="C294" t="s">
        <v>448</v>
      </c>
      <c r="D294" s="350">
        <v>33</v>
      </c>
      <c r="E294" s="404">
        <f>D294</f>
        <v>33</v>
      </c>
      <c r="F294" s="368"/>
      <c r="G294" s="368"/>
      <c r="H294" s="413"/>
      <c r="I294" s="367"/>
      <c r="J294" s="413"/>
      <c r="K294" s="367"/>
      <c r="L294" s="367"/>
      <c r="M294" s="367"/>
      <c r="N294" s="367"/>
      <c r="O294" s="367"/>
      <c r="P294" s="367"/>
      <c r="Q294" s="367"/>
      <c r="R294" s="367"/>
      <c r="S294" s="367"/>
      <c r="T294" s="367"/>
      <c r="U294" s="367"/>
      <c r="V294" s="367"/>
      <c r="W294" s="367"/>
      <c r="X294" s="385"/>
      <c r="Y294" s="386"/>
      <c r="Z294" s="350">
        <f t="shared" si="51"/>
        <v>33</v>
      </c>
      <c r="AA294" s="366">
        <f t="shared" si="52"/>
        <v>0</v>
      </c>
      <c r="AC294" s="387"/>
    </row>
    <row r="295" spans="1:29" s="44" customFormat="1">
      <c r="A295" s="45">
        <v>24013</v>
      </c>
      <c r="B295" s="5">
        <v>45551</v>
      </c>
      <c r="C295" t="s">
        <v>366</v>
      </c>
      <c r="D295" s="350">
        <v>1664</v>
      </c>
      <c r="E295" s="367"/>
      <c r="F295" s="368"/>
      <c r="G295" s="368"/>
      <c r="H295" s="404">
        <f t="shared" ref="H295:H296" si="55">D295</f>
        <v>1664</v>
      </c>
      <c r="I295" s="367"/>
      <c r="J295" s="413"/>
      <c r="K295" s="367"/>
      <c r="L295" s="367"/>
      <c r="M295" s="367"/>
      <c r="N295" s="367"/>
      <c r="O295" s="367"/>
      <c r="P295" s="367"/>
      <c r="Q295" s="367"/>
      <c r="R295" s="367"/>
      <c r="S295" s="367"/>
      <c r="T295" s="367"/>
      <c r="U295" s="367"/>
      <c r="V295" s="367"/>
      <c r="W295" s="367"/>
      <c r="X295" s="385"/>
      <c r="Y295" s="386"/>
      <c r="Z295" s="350">
        <f t="shared" si="51"/>
        <v>1664</v>
      </c>
      <c r="AA295" s="366">
        <f t="shared" si="52"/>
        <v>0</v>
      </c>
      <c r="AC295" s="387"/>
    </row>
    <row r="296" spans="1:29" s="44" customFormat="1">
      <c r="A296" s="45">
        <v>24012</v>
      </c>
      <c r="B296" s="5">
        <v>45551</v>
      </c>
      <c r="C296" t="s">
        <v>939</v>
      </c>
      <c r="D296" s="350">
        <v>16.3</v>
      </c>
      <c r="E296" s="367"/>
      <c r="F296" s="368"/>
      <c r="G296" s="368"/>
      <c r="H296" s="404">
        <f t="shared" si="55"/>
        <v>16.3</v>
      </c>
      <c r="I296" s="367"/>
      <c r="J296" s="413"/>
      <c r="K296" s="367"/>
      <c r="L296" s="367"/>
      <c r="M296" s="367"/>
      <c r="N296" s="367"/>
      <c r="O296" s="367"/>
      <c r="P296" s="367"/>
      <c r="Q296" s="367"/>
      <c r="R296" s="367"/>
      <c r="S296" s="367"/>
      <c r="T296" s="367"/>
      <c r="U296" s="367"/>
      <c r="V296" s="367"/>
      <c r="W296" s="367"/>
      <c r="X296" s="385"/>
      <c r="Y296" s="386"/>
      <c r="Z296" s="350">
        <f t="shared" si="51"/>
        <v>16.3</v>
      </c>
      <c r="AA296" s="366">
        <f t="shared" si="52"/>
        <v>0</v>
      </c>
      <c r="AC296" s="387"/>
    </row>
    <row r="297" spans="1:29" s="44" customFormat="1">
      <c r="A297" s="45">
        <v>24011</v>
      </c>
      <c r="B297" s="5">
        <v>45551</v>
      </c>
      <c r="C297" t="s">
        <v>1119</v>
      </c>
      <c r="D297" s="350">
        <v>25</v>
      </c>
      <c r="E297" s="367"/>
      <c r="F297" s="368"/>
      <c r="G297" s="368"/>
      <c r="H297" s="413"/>
      <c r="I297" s="367"/>
      <c r="J297" s="413"/>
      <c r="K297" s="367"/>
      <c r="L297" s="367"/>
      <c r="M297" s="367"/>
      <c r="N297" s="367"/>
      <c r="O297" s="367"/>
      <c r="P297" s="367"/>
      <c r="Q297" s="367"/>
      <c r="R297" s="367"/>
      <c r="S297" s="367"/>
      <c r="T297" s="367"/>
      <c r="U297" s="367"/>
      <c r="V297" s="367"/>
      <c r="W297" s="367"/>
      <c r="X297" s="385">
        <f>D297</f>
        <v>25</v>
      </c>
      <c r="Y297" s="386"/>
      <c r="Z297" s="350">
        <f t="shared" si="51"/>
        <v>25</v>
      </c>
      <c r="AA297" s="366">
        <f t="shared" si="52"/>
        <v>0</v>
      </c>
      <c r="AC297" s="387"/>
    </row>
    <row r="298" spans="1:29" s="44" customFormat="1">
      <c r="A298" s="45">
        <v>24010</v>
      </c>
      <c r="B298" s="5">
        <v>45551</v>
      </c>
      <c r="C298" t="s">
        <v>1120</v>
      </c>
      <c r="D298" s="350">
        <v>198</v>
      </c>
      <c r="E298" s="404">
        <f>D298</f>
        <v>198</v>
      </c>
      <c r="F298" s="368"/>
      <c r="G298" s="368"/>
      <c r="H298" s="413"/>
      <c r="I298" s="367"/>
      <c r="J298" s="413"/>
      <c r="K298" s="367"/>
      <c r="L298" s="367"/>
      <c r="M298" s="367"/>
      <c r="N298" s="367"/>
      <c r="O298" s="367"/>
      <c r="P298" s="367"/>
      <c r="Q298" s="367"/>
      <c r="R298" s="367"/>
      <c r="S298" s="367"/>
      <c r="T298" s="367"/>
      <c r="U298" s="367"/>
      <c r="V298" s="367"/>
      <c r="W298" s="367"/>
      <c r="X298" s="385"/>
      <c r="Y298" s="386"/>
      <c r="Z298" s="350">
        <f t="shared" si="51"/>
        <v>198</v>
      </c>
      <c r="AA298" s="366">
        <f t="shared" si="52"/>
        <v>0</v>
      </c>
      <c r="AC298" s="387"/>
    </row>
    <row r="299" spans="1:29" s="44" customFormat="1">
      <c r="A299" s="45">
        <v>24009</v>
      </c>
      <c r="B299" s="5">
        <v>45548</v>
      </c>
      <c r="C299" t="s">
        <v>357</v>
      </c>
      <c r="D299" s="350">
        <v>2.9</v>
      </c>
      <c r="E299" s="367"/>
      <c r="F299" s="368"/>
      <c r="G299" s="368"/>
      <c r="H299" s="413"/>
      <c r="I299" s="367"/>
      <c r="J299" s="413"/>
      <c r="K299" s="367"/>
      <c r="L299" s="367"/>
      <c r="M299" s="367"/>
      <c r="N299" s="367"/>
      <c r="O299" s="367"/>
      <c r="P299" s="367"/>
      <c r="Q299" s="367"/>
      <c r="R299" s="404">
        <f t="shared" ref="R299:R300" si="56">D299</f>
        <v>2.9</v>
      </c>
      <c r="S299" s="367"/>
      <c r="T299" s="367"/>
      <c r="U299" s="367"/>
      <c r="V299" s="367"/>
      <c r="W299" s="367"/>
      <c r="X299" s="385"/>
      <c r="Y299" s="386"/>
      <c r="Z299" s="350">
        <f t="shared" si="51"/>
        <v>2.9</v>
      </c>
      <c r="AA299" s="366">
        <f t="shared" si="52"/>
        <v>0</v>
      </c>
      <c r="AC299" s="387"/>
    </row>
    <row r="300" spans="1:29" s="44" customFormat="1">
      <c r="A300" s="45">
        <v>24008</v>
      </c>
      <c r="B300" s="5">
        <v>45545</v>
      </c>
      <c r="C300" t="s">
        <v>357</v>
      </c>
      <c r="D300" s="350">
        <v>7.1</v>
      </c>
      <c r="E300" s="367"/>
      <c r="F300" s="368"/>
      <c r="G300" s="368"/>
      <c r="H300" s="413"/>
      <c r="I300" s="367"/>
      <c r="J300" s="413"/>
      <c r="K300" s="367"/>
      <c r="L300" s="367"/>
      <c r="M300" s="367"/>
      <c r="N300" s="367"/>
      <c r="O300" s="367"/>
      <c r="P300" s="367"/>
      <c r="Q300" s="367"/>
      <c r="R300" s="404">
        <f t="shared" si="56"/>
        <v>7.1</v>
      </c>
      <c r="S300" s="367"/>
      <c r="T300" s="367"/>
      <c r="U300" s="367"/>
      <c r="V300" s="367"/>
      <c r="W300" s="367"/>
      <c r="X300" s="385"/>
      <c r="Y300" s="386"/>
      <c r="Z300" s="350">
        <f t="shared" si="51"/>
        <v>7.1</v>
      </c>
      <c r="AA300" s="366">
        <f t="shared" si="52"/>
        <v>0</v>
      </c>
      <c r="AC300" s="387"/>
    </row>
    <row r="301" spans="1:29" s="44" customFormat="1">
      <c r="A301" s="45">
        <v>24007</v>
      </c>
      <c r="B301" s="5">
        <v>45544</v>
      </c>
      <c r="C301" t="s">
        <v>1121</v>
      </c>
      <c r="D301" s="350">
        <v>110.62</v>
      </c>
      <c r="E301" s="367"/>
      <c r="F301" s="368"/>
      <c r="G301" s="368"/>
      <c r="H301" s="413"/>
      <c r="I301" s="367"/>
      <c r="J301" s="413"/>
      <c r="K301" s="367"/>
      <c r="L301" s="367"/>
      <c r="M301" s="367"/>
      <c r="N301" s="367"/>
      <c r="O301" s="367"/>
      <c r="P301" s="367"/>
      <c r="Q301" s="367"/>
      <c r="R301" s="367"/>
      <c r="S301" s="367"/>
      <c r="T301" s="367"/>
      <c r="U301" s="367"/>
      <c r="V301" s="367"/>
      <c r="W301" s="367">
        <f>$D$301</f>
        <v>110.62</v>
      </c>
      <c r="X301" s="385"/>
      <c r="Y301" s="386"/>
      <c r="Z301" s="350">
        <f t="shared" si="51"/>
        <v>110.62</v>
      </c>
      <c r="AA301" s="366">
        <f t="shared" si="52"/>
        <v>0</v>
      </c>
      <c r="AC301" s="387"/>
    </row>
    <row r="302" spans="1:29" s="44" customFormat="1">
      <c r="A302" s="45">
        <v>24006</v>
      </c>
      <c r="B302" s="5">
        <v>45541</v>
      </c>
      <c r="C302" t="s">
        <v>1122</v>
      </c>
      <c r="D302" s="350">
        <v>225</v>
      </c>
      <c r="E302" s="367"/>
      <c r="F302" s="365">
        <f t="shared" ref="F302:F303" si="57">D302</f>
        <v>225</v>
      </c>
      <c r="G302" s="368"/>
      <c r="H302" s="413"/>
      <c r="I302" s="367"/>
      <c r="J302" s="413"/>
      <c r="K302" s="367"/>
      <c r="L302" s="367"/>
      <c r="M302" s="367"/>
      <c r="N302" s="367"/>
      <c r="O302" s="367"/>
      <c r="P302" s="367"/>
      <c r="Q302" s="367"/>
      <c r="R302" s="367"/>
      <c r="S302" s="367"/>
      <c r="T302" s="367"/>
      <c r="U302" s="367"/>
      <c r="V302" s="367"/>
      <c r="W302" s="367"/>
      <c r="X302" s="385"/>
      <c r="Y302" s="386"/>
      <c r="Z302" s="350">
        <f t="shared" si="51"/>
        <v>225</v>
      </c>
      <c r="AA302" s="366">
        <f t="shared" si="52"/>
        <v>0</v>
      </c>
      <c r="AC302" s="387"/>
    </row>
    <row r="303" spans="1:29" s="44" customFormat="1">
      <c r="A303" s="45">
        <v>24005</v>
      </c>
      <c r="B303" s="5">
        <v>45541</v>
      </c>
      <c r="C303" t="s">
        <v>1123</v>
      </c>
      <c r="D303" s="350">
        <v>212.5</v>
      </c>
      <c r="E303" s="367"/>
      <c r="F303" s="365">
        <f t="shared" si="57"/>
        <v>212.5</v>
      </c>
      <c r="G303" s="368"/>
      <c r="H303" s="413"/>
      <c r="I303" s="367"/>
      <c r="J303" s="413"/>
      <c r="K303" s="367"/>
      <c r="L303" s="367"/>
      <c r="M303" s="367"/>
      <c r="N303" s="367"/>
      <c r="O303" s="367"/>
      <c r="P303" s="367"/>
      <c r="Q303" s="367"/>
      <c r="R303" s="367"/>
      <c r="S303" s="367"/>
      <c r="T303" s="367"/>
      <c r="U303" s="367"/>
      <c r="V303" s="367"/>
      <c r="W303" s="367"/>
      <c r="X303" s="385"/>
      <c r="Y303" s="386"/>
      <c r="Z303" s="350">
        <f t="shared" si="51"/>
        <v>212.5</v>
      </c>
      <c r="AA303" s="366">
        <f t="shared" si="52"/>
        <v>0</v>
      </c>
      <c r="AC303" s="387"/>
    </row>
    <row r="304" spans="1:29" s="44" customFormat="1">
      <c r="A304" s="45">
        <v>24004</v>
      </c>
      <c r="B304" s="5">
        <v>45541</v>
      </c>
      <c r="C304" t="s">
        <v>1124</v>
      </c>
      <c r="D304" s="350">
        <v>20</v>
      </c>
      <c r="E304" s="367"/>
      <c r="F304" s="368"/>
      <c r="G304" s="368">
        <f>D304</f>
        <v>20</v>
      </c>
      <c r="H304" s="413"/>
      <c r="I304" s="367"/>
      <c r="J304" s="413"/>
      <c r="K304" s="367"/>
      <c r="L304" s="367"/>
      <c r="M304" s="367"/>
      <c r="N304" s="367"/>
      <c r="O304" s="367"/>
      <c r="P304" s="367"/>
      <c r="Q304" s="367"/>
      <c r="R304" s="367"/>
      <c r="S304" s="367"/>
      <c r="T304" s="367"/>
      <c r="U304" s="367"/>
      <c r="V304" s="367"/>
      <c r="W304" s="367"/>
      <c r="X304" s="385"/>
      <c r="Y304" s="386"/>
      <c r="Z304" s="350">
        <f t="shared" si="51"/>
        <v>20</v>
      </c>
      <c r="AA304" s="366">
        <f t="shared" si="52"/>
        <v>0</v>
      </c>
      <c r="AC304" s="387"/>
    </row>
    <row r="305" spans="1:30" s="44" customFormat="1">
      <c r="A305" s="45">
        <v>24003</v>
      </c>
      <c r="B305" s="520">
        <v>45540</v>
      </c>
      <c r="C305" s="518" t="s">
        <v>71</v>
      </c>
      <c r="D305" s="519">
        <v>1000</v>
      </c>
      <c r="E305" s="367"/>
      <c r="F305" s="368"/>
      <c r="G305" s="368"/>
      <c r="H305" s="413"/>
      <c r="I305" s="367"/>
      <c r="J305" s="413"/>
      <c r="K305" s="367"/>
      <c r="L305" s="367"/>
      <c r="M305" s="367"/>
      <c r="N305" s="367"/>
      <c r="O305" s="367"/>
      <c r="P305" s="367"/>
      <c r="Q305" s="367"/>
      <c r="R305" s="367"/>
      <c r="S305" s="367"/>
      <c r="T305" s="367"/>
      <c r="U305" s="367"/>
      <c r="V305" s="367"/>
      <c r="W305" s="367"/>
      <c r="X305" s="385"/>
      <c r="Y305" s="386"/>
      <c r="Z305" s="521">
        <f t="shared" si="51"/>
        <v>0</v>
      </c>
      <c r="AA305" s="366"/>
      <c r="AC305" s="387"/>
      <c r="AD305" s="44">
        <f t="shared" ref="AD305:AD306" si="58">D305</f>
        <v>1000</v>
      </c>
    </row>
    <row r="306" spans="1:30" s="44" customFormat="1">
      <c r="A306" s="45">
        <v>24002</v>
      </c>
      <c r="B306" s="520">
        <v>45540</v>
      </c>
      <c r="C306" s="518" t="s">
        <v>71</v>
      </c>
      <c r="D306" s="519">
        <v>4000</v>
      </c>
      <c r="E306" s="367"/>
      <c r="F306" s="368"/>
      <c r="G306" s="368"/>
      <c r="H306" s="413"/>
      <c r="I306" s="367"/>
      <c r="J306" s="413"/>
      <c r="K306" s="367"/>
      <c r="L306" s="367"/>
      <c r="M306" s="367"/>
      <c r="N306" s="367"/>
      <c r="O306" s="367"/>
      <c r="P306" s="367"/>
      <c r="Q306" s="367"/>
      <c r="R306" s="367"/>
      <c r="S306" s="367"/>
      <c r="T306" s="367"/>
      <c r="U306" s="367"/>
      <c r="V306" s="367"/>
      <c r="W306" s="367"/>
      <c r="X306" s="385"/>
      <c r="Y306" s="386"/>
      <c r="Z306" s="521">
        <f t="shared" si="51"/>
        <v>0</v>
      </c>
      <c r="AA306" s="366"/>
      <c r="AC306" s="387"/>
      <c r="AD306" s="44">
        <f t="shared" si="58"/>
        <v>4000</v>
      </c>
    </row>
    <row r="307" spans="1:30" s="44" customFormat="1">
      <c r="A307" s="45">
        <v>24001</v>
      </c>
      <c r="B307" s="5">
        <v>45538</v>
      </c>
      <c r="C307" t="s">
        <v>1125</v>
      </c>
      <c r="D307" s="350">
        <v>34.99</v>
      </c>
      <c r="E307" s="367"/>
      <c r="F307" s="368"/>
      <c r="G307" s="368"/>
      <c r="H307" s="413"/>
      <c r="I307" s="367"/>
      <c r="J307" s="413"/>
      <c r="K307" s="367"/>
      <c r="L307" s="367"/>
      <c r="M307" s="367"/>
      <c r="N307" s="367"/>
      <c r="O307" s="367">
        <f>D307</f>
        <v>34.99</v>
      </c>
      <c r="P307" s="367"/>
      <c r="Q307" s="367"/>
      <c r="R307" s="367"/>
      <c r="S307" s="367"/>
      <c r="T307" s="367"/>
      <c r="U307" s="367"/>
      <c r="V307" s="367"/>
      <c r="W307" s="367"/>
      <c r="X307" s="385"/>
      <c r="Y307" s="386"/>
      <c r="Z307" s="350">
        <f t="shared" si="51"/>
        <v>34.99</v>
      </c>
      <c r="AA307" s="366">
        <f t="shared" si="52"/>
        <v>0</v>
      </c>
      <c r="AC307" s="387"/>
    </row>
    <row r="308" spans="1:30" s="44" customFormat="1">
      <c r="A308" s="45"/>
      <c r="B308" s="5"/>
      <c r="C308"/>
      <c r="D308" s="350"/>
      <c r="E308" s="367"/>
      <c r="F308" s="368"/>
      <c r="G308" s="368"/>
      <c r="H308" s="413"/>
      <c r="I308" s="367"/>
      <c r="J308" s="413"/>
      <c r="K308" s="367"/>
      <c r="L308" s="367"/>
      <c r="M308" s="367"/>
      <c r="N308" s="367"/>
      <c r="O308" s="367"/>
      <c r="P308" s="367"/>
      <c r="Q308" s="367"/>
      <c r="R308" s="367"/>
      <c r="S308" s="367"/>
      <c r="T308" s="367"/>
      <c r="U308" s="367"/>
      <c r="V308" s="367"/>
      <c r="W308" s="367"/>
      <c r="X308" s="385"/>
      <c r="Y308" s="386"/>
      <c r="Z308" s="350"/>
      <c r="AA308" s="366"/>
      <c r="AC308" s="387"/>
    </row>
    <row r="309" spans="1:30" s="44" customFormat="1">
      <c r="A309" s="45"/>
      <c r="B309" s="5"/>
      <c r="C309"/>
      <c r="D309" s="350"/>
      <c r="E309" s="367"/>
      <c r="F309" s="368"/>
      <c r="G309" s="368"/>
      <c r="H309" s="413"/>
      <c r="I309" s="367"/>
      <c r="J309" s="413"/>
      <c r="K309" s="367"/>
      <c r="L309" s="367"/>
      <c r="M309" s="367"/>
      <c r="N309" s="367"/>
      <c r="O309" s="367"/>
      <c r="P309" s="367"/>
      <c r="Q309" s="367"/>
      <c r="R309" s="367"/>
      <c r="S309" s="367"/>
      <c r="T309" s="367"/>
      <c r="U309" s="367"/>
      <c r="V309" s="367"/>
      <c r="W309" s="367"/>
      <c r="X309" s="385"/>
      <c r="Y309" s="386"/>
      <c r="Z309" s="350"/>
      <c r="AA309" s="366"/>
      <c r="AC309" s="387"/>
    </row>
    <row r="310" spans="1:30" s="44" customFormat="1">
      <c r="A310" s="45"/>
      <c r="B310" s="5"/>
      <c r="C310"/>
      <c r="D310" s="350"/>
      <c r="E310" s="367"/>
      <c r="F310" s="368"/>
      <c r="G310" s="368"/>
      <c r="H310" s="413"/>
      <c r="I310" s="367"/>
      <c r="J310" s="413"/>
      <c r="K310" s="367"/>
      <c r="L310" s="367"/>
      <c r="M310" s="367"/>
      <c r="N310" s="367"/>
      <c r="O310" s="367"/>
      <c r="P310" s="367"/>
      <c r="Q310" s="367"/>
      <c r="R310" s="367"/>
      <c r="S310" s="367"/>
      <c r="T310" s="367"/>
      <c r="U310" s="367"/>
      <c r="V310" s="367"/>
      <c r="W310" s="367"/>
      <c r="X310" s="385"/>
      <c r="Y310" s="386"/>
      <c r="Z310" s="350"/>
      <c r="AA310" s="366"/>
      <c r="AC310" s="387"/>
    </row>
    <row r="311" spans="1:30" s="44" customFormat="1">
      <c r="A311" s="45"/>
      <c r="B311" s="5"/>
      <c r="C311"/>
      <c r="D311" s="350"/>
      <c r="E311" s="367"/>
      <c r="F311" s="368"/>
      <c r="G311" s="368"/>
      <c r="H311" s="413"/>
      <c r="I311" s="367"/>
      <c r="J311" s="413"/>
      <c r="K311" s="367"/>
      <c r="L311" s="367"/>
      <c r="M311" s="367"/>
      <c r="N311" s="367"/>
      <c r="O311" s="367"/>
      <c r="P311" s="367"/>
      <c r="Q311" s="367"/>
      <c r="R311" s="367"/>
      <c r="S311" s="367"/>
      <c r="T311" s="367"/>
      <c r="U311" s="367"/>
      <c r="V311" s="367"/>
      <c r="W311" s="367"/>
      <c r="X311" s="385"/>
      <c r="Y311" s="386"/>
      <c r="Z311" s="350"/>
      <c r="AA311" s="366"/>
      <c r="AC311" s="387"/>
    </row>
    <row r="312" spans="1:30" s="44" customFormat="1">
      <c r="A312" s="45"/>
      <c r="B312" s="5"/>
      <c r="C312"/>
      <c r="D312" s="350"/>
      <c r="E312" s="367"/>
      <c r="F312" s="368"/>
      <c r="G312" s="368"/>
      <c r="H312" s="413"/>
      <c r="I312" s="367"/>
      <c r="J312" s="413"/>
      <c r="K312" s="367"/>
      <c r="L312" s="367"/>
      <c r="M312" s="367"/>
      <c r="N312" s="367"/>
      <c r="O312" s="367"/>
      <c r="P312" s="367"/>
      <c r="Q312" s="367"/>
      <c r="R312" s="367"/>
      <c r="S312" s="367"/>
      <c r="T312" s="367"/>
      <c r="U312" s="367"/>
      <c r="V312" s="367"/>
      <c r="W312" s="367"/>
      <c r="X312" s="385"/>
      <c r="Y312" s="386"/>
      <c r="Z312" s="350"/>
      <c r="AA312" s="366"/>
      <c r="AC312" s="387"/>
    </row>
    <row r="313" spans="1:30" s="44" customFormat="1">
      <c r="A313" s="45"/>
      <c r="B313" s="5"/>
      <c r="C313"/>
      <c r="D313" s="350"/>
      <c r="E313" s="367"/>
      <c r="F313" s="368"/>
      <c r="G313" s="368"/>
      <c r="H313" s="413"/>
      <c r="I313" s="367"/>
      <c r="J313" s="413"/>
      <c r="K313" s="367"/>
      <c r="L313" s="367"/>
      <c r="M313" s="367"/>
      <c r="N313" s="367"/>
      <c r="O313" s="367"/>
      <c r="P313" s="367"/>
      <c r="Q313" s="367"/>
      <c r="R313" s="367"/>
      <c r="S313" s="367"/>
      <c r="T313" s="367"/>
      <c r="U313" s="367"/>
      <c r="V313" s="367"/>
      <c r="W313" s="367"/>
      <c r="X313" s="385"/>
      <c r="Y313" s="386"/>
      <c r="Z313" s="350"/>
      <c r="AA313" s="366"/>
      <c r="AC313" s="387"/>
    </row>
    <row r="314" spans="1:30" s="44" customFormat="1">
      <c r="A314" s="45"/>
      <c r="B314" s="5"/>
      <c r="C314"/>
      <c r="D314" s="350"/>
      <c r="E314" s="367"/>
      <c r="F314" s="368"/>
      <c r="G314" s="368"/>
      <c r="H314" s="413"/>
      <c r="I314" s="367"/>
      <c r="J314" s="413"/>
      <c r="K314" s="367"/>
      <c r="L314" s="367"/>
      <c r="M314" s="367"/>
      <c r="N314" s="367"/>
      <c r="O314" s="367"/>
      <c r="P314" s="367"/>
      <c r="Q314" s="367"/>
      <c r="R314" s="367"/>
      <c r="S314" s="367"/>
      <c r="T314" s="367"/>
      <c r="U314" s="367"/>
      <c r="V314" s="367"/>
      <c r="W314" s="367"/>
      <c r="X314" s="385"/>
      <c r="Y314" s="386"/>
      <c r="Z314" s="350"/>
      <c r="AA314" s="366"/>
      <c r="AC314" s="387"/>
    </row>
    <row r="315" spans="1:30" s="44" customFormat="1">
      <c r="A315" s="45"/>
      <c r="B315" s="5"/>
      <c r="C315"/>
      <c r="D315" s="350"/>
      <c r="E315" s="367"/>
      <c r="F315" s="368"/>
      <c r="G315" s="368"/>
      <c r="H315" s="413"/>
      <c r="I315" s="367"/>
      <c r="J315" s="367"/>
      <c r="K315" s="367"/>
      <c r="L315" s="367"/>
      <c r="M315" s="367"/>
      <c r="N315" s="367"/>
      <c r="O315" s="367"/>
      <c r="P315" s="367"/>
      <c r="Q315" s="367"/>
      <c r="R315" s="367"/>
      <c r="S315" s="367">
        <f>D315</f>
        <v>0</v>
      </c>
      <c r="T315" s="367"/>
      <c r="U315" s="367"/>
      <c r="V315" s="367"/>
      <c r="W315" s="367"/>
      <c r="X315" s="385"/>
      <c r="Y315" s="386"/>
      <c r="Z315" s="350">
        <f t="shared" si="49"/>
        <v>0</v>
      </c>
      <c r="AA315" s="366">
        <f t="shared" si="50"/>
        <v>0</v>
      </c>
      <c r="AC315" s="387">
        <f t="shared" ref="AC315:AC324" si="59">SUM(E315:Y315)-D315</f>
        <v>0</v>
      </c>
    </row>
    <row r="316" spans="1:30" s="44" customFormat="1" hidden="1">
      <c r="B316" s="5"/>
      <c r="C316"/>
      <c r="D316" s="343"/>
      <c r="E316" s="367"/>
      <c r="F316" s="368"/>
      <c r="G316" s="368"/>
      <c r="H316" s="367"/>
      <c r="I316" s="367"/>
      <c r="J316" s="367"/>
      <c r="K316" s="367"/>
      <c r="L316" s="367"/>
      <c r="M316" s="367"/>
      <c r="N316" s="367"/>
      <c r="O316" s="367"/>
      <c r="P316" s="367"/>
      <c r="Q316" s="367"/>
      <c r="R316" s="367"/>
      <c r="S316" s="367"/>
      <c r="T316" s="367"/>
      <c r="U316" s="367"/>
      <c r="V316" s="367"/>
      <c r="W316" s="343"/>
      <c r="X316" s="385"/>
      <c r="Y316" s="386"/>
      <c r="Z316" s="350">
        <f t="shared" si="49"/>
        <v>0</v>
      </c>
      <c r="AA316" s="366">
        <f t="shared" si="50"/>
        <v>0</v>
      </c>
      <c r="AC316" s="387">
        <f t="shared" si="59"/>
        <v>0</v>
      </c>
    </row>
    <row r="317" spans="1:30" s="44" customFormat="1" hidden="1">
      <c r="B317" s="5"/>
      <c r="C317"/>
      <c r="D317" s="343"/>
      <c r="E317" s="367"/>
      <c r="F317" s="368"/>
      <c r="G317" s="368"/>
      <c r="H317" s="367"/>
      <c r="I317" s="367"/>
      <c r="J317" s="367"/>
      <c r="K317" s="367"/>
      <c r="L317" s="367"/>
      <c r="M317" s="367"/>
      <c r="N317" s="367"/>
      <c r="O317" s="367"/>
      <c r="P317" s="367"/>
      <c r="Q317" s="367"/>
      <c r="R317" s="367"/>
      <c r="S317" s="367"/>
      <c r="T317" s="367"/>
      <c r="U317" s="367"/>
      <c r="V317" s="367"/>
      <c r="W317" s="343"/>
      <c r="X317" s="385"/>
      <c r="Y317" s="386"/>
      <c r="Z317" s="350">
        <f t="shared" si="49"/>
        <v>0</v>
      </c>
      <c r="AA317" s="366">
        <f t="shared" si="50"/>
        <v>0</v>
      </c>
      <c r="AC317" s="387">
        <f t="shared" si="59"/>
        <v>0</v>
      </c>
    </row>
    <row r="318" spans="1:30" hidden="1">
      <c r="B318" s="5"/>
      <c r="C318"/>
      <c r="E318" s="350"/>
      <c r="F318" s="368"/>
      <c r="G318" s="350"/>
      <c r="H318" s="368"/>
      <c r="I318" s="350"/>
      <c r="J318" s="368"/>
      <c r="K318" s="350"/>
      <c r="L318" s="368"/>
      <c r="M318" s="368"/>
      <c r="N318" s="350"/>
      <c r="O318" s="368"/>
      <c r="P318" s="350"/>
      <c r="Q318" s="368"/>
      <c r="R318" s="350"/>
      <c r="S318" s="368"/>
      <c r="T318" s="350"/>
      <c r="U318" s="368"/>
      <c r="V318" s="350"/>
      <c r="X318" s="350"/>
      <c r="Y318" s="368"/>
      <c r="Z318" s="350">
        <f t="shared" si="49"/>
        <v>0</v>
      </c>
      <c r="AA318" s="366">
        <f t="shared" si="50"/>
        <v>0</v>
      </c>
      <c r="AB318" s="44"/>
      <c r="AC318" s="387">
        <f t="shared" si="59"/>
        <v>0</v>
      </c>
    </row>
    <row r="319" spans="1:30" hidden="1">
      <c r="B319" s="5"/>
      <c r="C319"/>
      <c r="E319" s="350"/>
      <c r="F319" s="368"/>
      <c r="G319" s="368"/>
      <c r="H319" s="350"/>
      <c r="I319" s="350"/>
      <c r="J319" s="350"/>
      <c r="K319" s="350"/>
      <c r="L319" s="350"/>
      <c r="M319" s="350"/>
      <c r="N319" s="350"/>
      <c r="O319" s="350"/>
      <c r="P319" s="350"/>
      <c r="Q319" s="350"/>
      <c r="R319" s="350"/>
      <c r="S319" s="350"/>
      <c r="T319" s="350"/>
      <c r="U319" s="350"/>
      <c r="V319" s="350"/>
      <c r="X319" s="350"/>
      <c r="Y319" s="368"/>
      <c r="Z319" s="350">
        <f t="shared" si="49"/>
        <v>0</v>
      </c>
      <c r="AA319" s="366">
        <f t="shared" si="50"/>
        <v>0</v>
      </c>
      <c r="AB319" s="44"/>
      <c r="AC319" s="387">
        <f t="shared" si="59"/>
        <v>0</v>
      </c>
    </row>
    <row r="320" spans="1:30" hidden="1">
      <c r="B320" s="5"/>
      <c r="E320" s="350"/>
      <c r="F320" s="368"/>
      <c r="G320" s="368"/>
      <c r="H320" s="350"/>
      <c r="I320" s="350"/>
      <c r="J320" s="350"/>
      <c r="K320" s="350"/>
      <c r="L320" s="350"/>
      <c r="M320" s="350"/>
      <c r="N320" s="350"/>
      <c r="O320" s="350"/>
      <c r="P320" s="350"/>
      <c r="Q320" s="350"/>
      <c r="R320" s="350"/>
      <c r="S320" s="350"/>
      <c r="T320" s="350"/>
      <c r="U320" s="350"/>
      <c r="V320" s="350"/>
      <c r="W320" s="350"/>
      <c r="X320" s="350"/>
      <c r="Y320" s="368"/>
      <c r="Z320" s="350">
        <f t="shared" si="49"/>
        <v>0</v>
      </c>
      <c r="AA320" s="366">
        <f t="shared" si="50"/>
        <v>0</v>
      </c>
      <c r="AB320" s="44"/>
      <c r="AC320" s="387">
        <f t="shared" si="59"/>
        <v>0</v>
      </c>
    </row>
    <row r="321" spans="2:31" hidden="1">
      <c r="B321" s="5"/>
      <c r="C321"/>
      <c r="E321" s="350"/>
      <c r="F321" s="368"/>
      <c r="G321" s="368"/>
      <c r="H321" s="350"/>
      <c r="I321" s="350"/>
      <c r="J321" s="350"/>
      <c r="K321" s="350"/>
      <c r="L321" s="350"/>
      <c r="M321" s="350"/>
      <c r="N321" s="350"/>
      <c r="O321" s="350"/>
      <c r="P321" s="350"/>
      <c r="Q321" s="350"/>
      <c r="R321" s="350"/>
      <c r="S321" s="350"/>
      <c r="T321" s="350"/>
      <c r="U321" s="350"/>
      <c r="V321" s="350"/>
      <c r="W321" s="350"/>
      <c r="X321" s="350"/>
      <c r="Y321" s="368"/>
      <c r="Z321" s="350">
        <f t="shared" si="49"/>
        <v>0</v>
      </c>
      <c r="AA321" s="366">
        <f t="shared" si="50"/>
        <v>0</v>
      </c>
      <c r="AB321" s="44"/>
      <c r="AC321" s="387">
        <f t="shared" si="59"/>
        <v>0</v>
      </c>
    </row>
    <row r="322" spans="2:31" hidden="1">
      <c r="E322" s="350"/>
      <c r="F322" s="368"/>
      <c r="G322" s="368"/>
      <c r="H322" s="350"/>
      <c r="I322" s="350"/>
      <c r="J322" s="350"/>
      <c r="K322" s="350"/>
      <c r="L322" s="350"/>
      <c r="M322" s="350"/>
      <c r="N322" s="350"/>
      <c r="O322" s="350"/>
      <c r="P322" s="350"/>
      <c r="Q322" s="350"/>
      <c r="R322" s="350"/>
      <c r="S322" s="350"/>
      <c r="T322" s="350"/>
      <c r="U322" s="350"/>
      <c r="V322" s="350"/>
      <c r="W322" s="350"/>
      <c r="X322" s="350"/>
      <c r="Y322" s="368"/>
      <c r="Z322" s="350"/>
      <c r="AA322" s="366"/>
      <c r="AB322" s="44"/>
      <c r="AC322" s="387">
        <f t="shared" si="59"/>
        <v>0</v>
      </c>
    </row>
    <row r="323" spans="2:31" s="352" customFormat="1" ht="13.5" thickBot="1">
      <c r="B323" s="380" t="s">
        <v>32</v>
      </c>
      <c r="C323" s="380"/>
      <c r="D323" s="369">
        <f>SUM(D7:D321)</f>
        <v>112653.68000000002</v>
      </c>
      <c r="E323" s="369">
        <f t="shared" ref="E323:Z323" si="60">SUM(E7:E322)</f>
        <v>11019.5</v>
      </c>
      <c r="F323" s="370">
        <f t="shared" si="60"/>
        <v>18240.129999999997</v>
      </c>
      <c r="G323" s="370">
        <f t="shared" si="60"/>
        <v>1490</v>
      </c>
      <c r="H323" s="369">
        <f t="shared" si="60"/>
        <v>28901.4</v>
      </c>
      <c r="I323" s="369">
        <f t="shared" si="60"/>
        <v>200</v>
      </c>
      <c r="J323" s="369">
        <f t="shared" si="60"/>
        <v>0</v>
      </c>
      <c r="K323" s="369">
        <f t="shared" si="60"/>
        <v>686.94</v>
      </c>
      <c r="L323" s="369">
        <f t="shared" si="60"/>
        <v>0</v>
      </c>
      <c r="M323" s="369">
        <f>SUM(M7:M322)</f>
        <v>330</v>
      </c>
      <c r="N323" s="369">
        <f t="shared" si="60"/>
        <v>2581.9700000000003</v>
      </c>
      <c r="O323" s="369">
        <f t="shared" si="60"/>
        <v>4164.1099999999997</v>
      </c>
      <c r="P323" s="369">
        <f t="shared" si="60"/>
        <v>1285.43</v>
      </c>
      <c r="Q323" s="369">
        <f>SUM(Q7:Q322)</f>
        <v>0</v>
      </c>
      <c r="R323" s="369">
        <f t="shared" si="60"/>
        <v>225.47999999999996</v>
      </c>
      <c r="S323" s="369">
        <f t="shared" si="60"/>
        <v>444</v>
      </c>
      <c r="T323" s="369">
        <f t="shared" si="60"/>
        <v>600.33000000000004</v>
      </c>
      <c r="U323" s="369">
        <f t="shared" si="60"/>
        <v>1114.18</v>
      </c>
      <c r="V323" s="369">
        <f t="shared" si="60"/>
        <v>101.8</v>
      </c>
      <c r="W323" s="369">
        <f t="shared" si="60"/>
        <v>308.62</v>
      </c>
      <c r="X323" s="369">
        <f t="shared" si="60"/>
        <v>80</v>
      </c>
      <c r="Y323" s="370">
        <f t="shared" si="60"/>
        <v>226.48</v>
      </c>
      <c r="Z323" s="369">
        <f t="shared" si="60"/>
        <v>72000.37000000001</v>
      </c>
      <c r="AA323" s="371">
        <f>SUM(E323:Y323)</f>
        <v>72000.369999999981</v>
      </c>
      <c r="AC323" s="387"/>
      <c r="AD323" s="369">
        <f t="shared" ref="AD323:AE323" si="61">SUM(AD7:AD322)</f>
        <v>40500</v>
      </c>
      <c r="AE323" s="369">
        <f t="shared" si="61"/>
        <v>43.989999999999995</v>
      </c>
    </row>
    <row r="324" spans="2:31" ht="13.5" thickTop="1">
      <c r="Z324" s="343">
        <f>+Z323+AD323+AE323-D323</f>
        <v>-109.32000000000698</v>
      </c>
      <c r="AA324" s="343"/>
      <c r="AC324" s="387">
        <f t="shared" si="59"/>
        <v>0</v>
      </c>
    </row>
    <row r="326" spans="2:31">
      <c r="AA326" s="475"/>
      <c r="AD326" s="45">
        <f>SUM(AD10:AD315)</f>
        <v>40500</v>
      </c>
      <c r="AE326" s="45">
        <f>SUM(AE10:AE315)</f>
        <v>43.989999999999995</v>
      </c>
    </row>
    <row r="327" spans="2:31">
      <c r="AA327" s="475"/>
    </row>
  </sheetData>
  <phoneticPr fontId="0" type="noConversion"/>
  <printOptions gridLines="1"/>
  <pageMargins left="0.75" right="0.75" top="1" bottom="1" header="0.5" footer="0.5"/>
  <pageSetup paperSize="9" scale="21" fitToHeight="0"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963B-FAA3-44DD-BE73-05BDE591F360}">
  <sheetPr>
    <tabColor rgb="FFFFC000"/>
  </sheetPr>
  <dimension ref="B2:AK19"/>
  <sheetViews>
    <sheetView workbookViewId="0">
      <selection activeCell="D23" sqref="D23"/>
    </sheetView>
  </sheetViews>
  <sheetFormatPr defaultRowHeight="12.75"/>
  <cols>
    <col min="4" max="4" width="12.140625" bestFit="1" customWidth="1"/>
    <col min="5" max="5" width="4.140625" customWidth="1"/>
    <col min="6" max="6" width="10.85546875" bestFit="1" customWidth="1"/>
    <col min="7" max="37" width="3.42578125" customWidth="1"/>
  </cols>
  <sheetData>
    <row r="2" spans="2:37">
      <c r="D2" s="455">
        <v>12.5</v>
      </c>
    </row>
    <row r="3" spans="2:37" ht="13.5" thickBot="1">
      <c r="B3" s="457" t="s">
        <v>793</v>
      </c>
      <c r="D3" s="45" t="s">
        <v>794</v>
      </c>
      <c r="E3" s="45" t="s">
        <v>795</v>
      </c>
      <c r="F3" s="45" t="s">
        <v>796</v>
      </c>
      <c r="G3" s="16">
        <v>1</v>
      </c>
      <c r="H3" s="16">
        <v>2</v>
      </c>
      <c r="I3" s="16">
        <v>3</v>
      </c>
      <c r="J3" s="16">
        <v>4</v>
      </c>
      <c r="K3" s="16">
        <v>5</v>
      </c>
      <c r="L3" s="16">
        <v>6</v>
      </c>
      <c r="M3" s="16">
        <v>7</v>
      </c>
      <c r="N3" s="16">
        <v>8</v>
      </c>
      <c r="O3" s="16">
        <v>9</v>
      </c>
      <c r="P3" s="16">
        <v>10</v>
      </c>
      <c r="Q3" s="16">
        <v>11</v>
      </c>
      <c r="R3" s="16">
        <v>12</v>
      </c>
      <c r="S3" s="16">
        <v>13</v>
      </c>
      <c r="T3" s="16">
        <v>14</v>
      </c>
      <c r="U3" s="16">
        <v>15</v>
      </c>
      <c r="V3" s="16">
        <v>16</v>
      </c>
      <c r="W3" s="16">
        <v>17</v>
      </c>
      <c r="X3" s="16">
        <v>18</v>
      </c>
      <c r="Y3" s="16">
        <v>19</v>
      </c>
      <c r="Z3" s="16">
        <v>20</v>
      </c>
      <c r="AA3" s="16">
        <v>21</v>
      </c>
      <c r="AB3" s="16">
        <v>22</v>
      </c>
      <c r="AC3" s="16">
        <v>23</v>
      </c>
      <c r="AD3" s="16">
        <v>24</v>
      </c>
      <c r="AE3" s="16">
        <v>25</v>
      </c>
      <c r="AF3" s="16">
        <v>26</v>
      </c>
      <c r="AG3" s="16">
        <v>27</v>
      </c>
      <c r="AH3" s="16">
        <v>28</v>
      </c>
      <c r="AI3" s="16">
        <v>29</v>
      </c>
      <c r="AJ3" s="16">
        <v>30</v>
      </c>
      <c r="AK3" s="16">
        <v>31</v>
      </c>
    </row>
    <row r="4" spans="2:37">
      <c r="C4" s="49">
        <v>44927</v>
      </c>
      <c r="D4" s="456">
        <v>100</v>
      </c>
      <c r="E4">
        <f>SUM(G4:AK4)</f>
        <v>8</v>
      </c>
      <c r="F4">
        <f t="shared" ref="F4:F12" si="0">SUM(G4:AK4)*$D$2-D4</f>
        <v>0</v>
      </c>
      <c r="O4">
        <v>2</v>
      </c>
      <c r="V4">
        <v>2</v>
      </c>
      <c r="AC4">
        <v>2</v>
      </c>
      <c r="AJ4">
        <v>2</v>
      </c>
    </row>
    <row r="5" spans="2:37">
      <c r="C5" s="459">
        <v>44958</v>
      </c>
      <c r="D5" s="460">
        <v>62.5</v>
      </c>
      <c r="E5" s="461">
        <f t="shared" ref="E5:E12" si="1">SUM(G5:AK5)</f>
        <v>5</v>
      </c>
      <c r="F5" s="461">
        <f t="shared" si="0"/>
        <v>0</v>
      </c>
      <c r="G5" s="461"/>
      <c r="H5" s="461"/>
      <c r="I5" s="461"/>
      <c r="J5" s="461"/>
      <c r="K5" s="461"/>
      <c r="L5" s="461"/>
      <c r="M5" s="461"/>
      <c r="N5" s="461"/>
      <c r="O5" s="461"/>
      <c r="P5" s="461"/>
      <c r="Q5" s="461"/>
      <c r="R5" s="461"/>
      <c r="S5" s="461">
        <v>1</v>
      </c>
      <c r="T5" s="461"/>
      <c r="U5" s="461"/>
      <c r="V5" s="461"/>
      <c r="W5" s="461"/>
      <c r="X5" s="461"/>
      <c r="Y5" s="461"/>
      <c r="Z5" s="461">
        <v>2</v>
      </c>
      <c r="AA5" s="461"/>
      <c r="AB5" s="461"/>
      <c r="AC5" s="461"/>
      <c r="AD5" s="461"/>
      <c r="AE5" s="461"/>
      <c r="AF5" s="461"/>
      <c r="AG5" s="461">
        <v>2</v>
      </c>
      <c r="AH5" s="461"/>
      <c r="AI5" s="461"/>
      <c r="AJ5" s="461"/>
      <c r="AK5" s="461"/>
    </row>
    <row r="6" spans="2:37">
      <c r="C6" s="49">
        <v>44986</v>
      </c>
      <c r="D6" s="456">
        <v>75</v>
      </c>
      <c r="E6">
        <f t="shared" si="1"/>
        <v>6</v>
      </c>
      <c r="F6">
        <f t="shared" si="0"/>
        <v>0</v>
      </c>
      <c r="L6">
        <v>2</v>
      </c>
      <c r="S6">
        <v>2</v>
      </c>
      <c r="AG6">
        <v>2</v>
      </c>
    </row>
    <row r="7" spans="2:37">
      <c r="C7" s="459">
        <v>45017</v>
      </c>
      <c r="D7" s="462">
        <v>50</v>
      </c>
      <c r="E7" s="461">
        <f t="shared" si="1"/>
        <v>4</v>
      </c>
      <c r="F7" s="461">
        <f t="shared" si="0"/>
        <v>0</v>
      </c>
      <c r="G7" s="461"/>
      <c r="H7" s="461"/>
      <c r="I7" s="461"/>
      <c r="J7" s="461"/>
      <c r="K7" s="461"/>
      <c r="L7" s="461"/>
      <c r="M7" s="461"/>
      <c r="N7" s="461"/>
      <c r="O7" s="461"/>
      <c r="P7" s="461"/>
      <c r="Q7" s="461"/>
      <c r="R7" s="461"/>
      <c r="S7" s="461"/>
      <c r="T7" s="461"/>
      <c r="U7" s="461"/>
      <c r="V7" s="461"/>
      <c r="W7" s="461">
        <v>2</v>
      </c>
      <c r="X7" s="461"/>
      <c r="Y7" s="461"/>
      <c r="Z7" s="461"/>
      <c r="AA7" s="461"/>
      <c r="AB7" s="461"/>
      <c r="AC7" s="461"/>
      <c r="AD7" s="461">
        <v>2</v>
      </c>
      <c r="AE7" s="461"/>
      <c r="AF7" s="461"/>
      <c r="AG7" s="461"/>
      <c r="AH7" s="461"/>
      <c r="AI7" s="461"/>
      <c r="AJ7" s="461"/>
      <c r="AK7" s="461"/>
    </row>
    <row r="8" spans="2:37">
      <c r="C8" s="49">
        <v>45047</v>
      </c>
      <c r="D8" s="456">
        <v>50</v>
      </c>
      <c r="E8">
        <f t="shared" si="1"/>
        <v>4</v>
      </c>
      <c r="F8">
        <f t="shared" si="0"/>
        <v>0</v>
      </c>
      <c r="G8">
        <v>1</v>
      </c>
      <c r="N8">
        <v>1</v>
      </c>
      <c r="AI8">
        <v>2</v>
      </c>
    </row>
    <row r="9" spans="2:37">
      <c r="C9" s="459">
        <v>45078</v>
      </c>
      <c r="D9" s="462">
        <v>75</v>
      </c>
      <c r="E9" s="461">
        <f t="shared" si="1"/>
        <v>6</v>
      </c>
      <c r="F9" s="461">
        <f t="shared" si="0"/>
        <v>0</v>
      </c>
      <c r="G9" s="461"/>
      <c r="H9" s="461"/>
      <c r="I9" s="461"/>
      <c r="J9" s="461"/>
      <c r="K9" s="461"/>
      <c r="L9" s="461"/>
      <c r="M9" s="461"/>
      <c r="N9" s="461"/>
      <c r="O9" s="461"/>
      <c r="P9" s="461"/>
      <c r="Q9" s="461"/>
      <c r="R9" s="461">
        <v>2</v>
      </c>
      <c r="S9" s="461"/>
      <c r="T9" s="461"/>
      <c r="U9" s="461"/>
      <c r="V9" s="461"/>
      <c r="W9" s="461"/>
      <c r="X9" s="461"/>
      <c r="Y9" s="461">
        <v>2</v>
      </c>
      <c r="Z9" s="461"/>
      <c r="AA9" s="461"/>
      <c r="AB9" s="461"/>
      <c r="AC9" s="461"/>
      <c r="AD9" s="461"/>
      <c r="AE9" s="461"/>
      <c r="AF9" s="461">
        <v>2</v>
      </c>
      <c r="AG9" s="461"/>
      <c r="AH9" s="461"/>
      <c r="AI9" s="461"/>
      <c r="AJ9" s="461"/>
      <c r="AK9" s="461"/>
    </row>
    <row r="10" spans="2:37">
      <c r="C10" s="49">
        <v>45108</v>
      </c>
      <c r="D10" s="456">
        <v>50</v>
      </c>
      <c r="E10">
        <f t="shared" si="1"/>
        <v>4</v>
      </c>
      <c r="F10">
        <f t="shared" si="0"/>
        <v>0</v>
      </c>
      <c r="I10">
        <v>1</v>
      </c>
      <c r="P10">
        <v>1</v>
      </c>
      <c r="W10">
        <v>1</v>
      </c>
      <c r="AD10">
        <v>1</v>
      </c>
    </row>
    <row r="11" spans="2:37">
      <c r="C11" s="459">
        <v>45139</v>
      </c>
      <c r="D11" s="462">
        <v>50</v>
      </c>
      <c r="E11" s="461">
        <f t="shared" si="1"/>
        <v>4</v>
      </c>
      <c r="F11" s="461">
        <f t="shared" si="0"/>
        <v>0</v>
      </c>
      <c r="G11" s="461"/>
      <c r="H11" s="461"/>
      <c r="I11" s="461"/>
      <c r="J11" s="461"/>
      <c r="K11" s="461"/>
      <c r="L11" s="461"/>
      <c r="M11" s="461"/>
      <c r="N11" s="461"/>
      <c r="O11" s="461"/>
      <c r="P11" s="461"/>
      <c r="Q11" s="461"/>
      <c r="R11" s="461"/>
      <c r="S11" s="461"/>
      <c r="T11" s="461"/>
      <c r="U11" s="461"/>
      <c r="V11" s="461"/>
      <c r="W11" s="461"/>
      <c r="X11" s="461"/>
      <c r="Y11" s="461"/>
      <c r="Z11" s="461"/>
      <c r="AA11" s="461">
        <v>2</v>
      </c>
      <c r="AB11" s="461"/>
      <c r="AC11" s="461"/>
      <c r="AD11" s="461"/>
      <c r="AE11" s="461"/>
      <c r="AF11" s="461"/>
      <c r="AG11" s="461"/>
      <c r="AH11" s="461">
        <v>2</v>
      </c>
      <c r="AI11" s="461"/>
      <c r="AJ11" s="461"/>
      <c r="AK11" s="461"/>
    </row>
    <row r="12" spans="2:37" ht="13.5" thickBot="1">
      <c r="B12" s="458">
        <f>SUM(D4:D12)</f>
        <v>600</v>
      </c>
      <c r="C12" s="49">
        <v>45170</v>
      </c>
      <c r="D12" s="455">
        <v>87.5</v>
      </c>
      <c r="E12">
        <f t="shared" si="1"/>
        <v>7</v>
      </c>
      <c r="F12">
        <f t="shared" si="0"/>
        <v>0</v>
      </c>
      <c r="J12">
        <v>2</v>
      </c>
      <c r="Q12">
        <v>1</v>
      </c>
      <c r="X12">
        <v>2</v>
      </c>
      <c r="AE12">
        <v>2</v>
      </c>
    </row>
    <row r="13" spans="2:37" ht="13.5" thickTop="1">
      <c r="C13" s="49">
        <v>45200</v>
      </c>
    </row>
    <row r="14" spans="2:37">
      <c r="C14" s="49">
        <v>45231</v>
      </c>
    </row>
    <row r="15" spans="2:37">
      <c r="C15" s="49">
        <v>45261</v>
      </c>
    </row>
    <row r="16" spans="2:37">
      <c r="C16" s="49">
        <v>45292</v>
      </c>
    </row>
    <row r="17" spans="3:3">
      <c r="C17" s="49">
        <v>45323</v>
      </c>
    </row>
    <row r="18" spans="3:3">
      <c r="C18" s="49">
        <v>45352</v>
      </c>
    </row>
    <row r="19" spans="3:3">
      <c r="C19" s="49">
        <v>45383</v>
      </c>
    </row>
  </sheetData>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2:M25"/>
  <sheetViews>
    <sheetView zoomScale="85" zoomScaleNormal="85" workbookViewId="0">
      <pane ySplit="6" topLeftCell="A7" activePane="bottomLeft" state="frozen"/>
      <selection activeCell="R141" sqref="R141"/>
      <selection pane="bottomLeft" activeCell="M25" sqref="M25"/>
    </sheetView>
  </sheetViews>
  <sheetFormatPr defaultColWidth="8.85546875" defaultRowHeight="12.75"/>
  <cols>
    <col min="1" max="1" width="3.42578125" customWidth="1"/>
    <col min="2" max="2" width="10.5703125" style="5" customWidth="1"/>
    <col min="3" max="3" width="78.85546875" customWidth="1"/>
    <col min="4" max="4" width="13.28515625" style="42" bestFit="1" customWidth="1"/>
    <col min="5" max="5" width="12.42578125" style="42" customWidth="1"/>
    <col min="6" max="7" width="15.140625" style="42" customWidth="1"/>
    <col min="8" max="8" width="11.140625" style="42" customWidth="1"/>
    <col min="9" max="9" width="12.28515625" style="42" customWidth="1"/>
    <col min="10" max="10" width="9.28515625" customWidth="1"/>
    <col min="11" max="11" width="11.28515625" customWidth="1"/>
    <col min="12" max="13" width="11.7109375" bestFit="1" customWidth="1"/>
  </cols>
  <sheetData>
    <row r="2" spans="2:13" ht="18">
      <c r="B2" s="9" t="s">
        <v>797</v>
      </c>
    </row>
    <row r="3" spans="2:13" ht="15.75">
      <c r="B3" s="6" t="s">
        <v>725</v>
      </c>
    </row>
    <row r="4" spans="2:13" s="2" customFormat="1" ht="15">
      <c r="D4" s="349"/>
      <c r="E4" s="349"/>
      <c r="F4" s="349"/>
      <c r="G4" s="349"/>
      <c r="H4" s="349"/>
      <c r="I4" s="349"/>
    </row>
    <row r="5" spans="2:13" s="3" customFormat="1" ht="15">
      <c r="B5" s="10"/>
      <c r="C5" s="2" t="s">
        <v>568</v>
      </c>
      <c r="D5" s="354"/>
      <c r="E5" s="354"/>
      <c r="F5" s="354"/>
      <c r="G5" s="354"/>
      <c r="H5" s="354"/>
      <c r="I5" s="354"/>
    </row>
    <row r="6" spans="2:13" s="3" customFormat="1" ht="15.75" thickBot="1">
      <c r="B6" s="360" t="s">
        <v>726</v>
      </c>
      <c r="C6" s="359" t="s">
        <v>779</v>
      </c>
      <c r="D6" s="362" t="s">
        <v>650</v>
      </c>
      <c r="E6" s="362" t="s">
        <v>44</v>
      </c>
      <c r="F6" s="362" t="s">
        <v>742</v>
      </c>
      <c r="G6" s="362" t="s">
        <v>816</v>
      </c>
      <c r="H6" s="362" t="s">
        <v>31</v>
      </c>
      <c r="I6" s="362" t="s">
        <v>650</v>
      </c>
      <c r="J6" s="363"/>
      <c r="K6" s="359"/>
      <c r="L6" s="3" t="s">
        <v>798</v>
      </c>
      <c r="M6" s="3" t="s">
        <v>799</v>
      </c>
    </row>
    <row r="9" spans="2:13">
      <c r="B9" s="5">
        <v>45838</v>
      </c>
      <c r="C9" t="s">
        <v>1402</v>
      </c>
      <c r="D9"/>
      <c r="I9" s="42">
        <f t="shared" ref="I9:I19" si="0">SUM(E9:H9)</f>
        <v>0</v>
      </c>
      <c r="J9" s="42">
        <f t="shared" ref="J9:J19" si="1">SUM(E9:H9)</f>
        <v>0</v>
      </c>
      <c r="K9" s="352">
        <f>D9-J9</f>
        <v>0</v>
      </c>
      <c r="M9">
        <v>30000</v>
      </c>
    </row>
    <row r="10" spans="2:13">
      <c r="B10" s="5">
        <v>45800</v>
      </c>
      <c r="C10" t="s">
        <v>1403</v>
      </c>
      <c r="D10">
        <v>272</v>
      </c>
      <c r="E10" s="42">
        <f>D10</f>
        <v>272</v>
      </c>
      <c r="I10" s="42">
        <f t="shared" si="0"/>
        <v>272</v>
      </c>
      <c r="J10" s="42">
        <f t="shared" si="1"/>
        <v>272</v>
      </c>
      <c r="K10" s="352">
        <f>D10-J10</f>
        <v>0</v>
      </c>
    </row>
    <row r="11" spans="2:13">
      <c r="B11" s="5">
        <v>45799</v>
      </c>
      <c r="C11" t="s">
        <v>1404</v>
      </c>
      <c r="D11"/>
      <c r="E11"/>
      <c r="I11" s="42">
        <f t="shared" si="0"/>
        <v>0</v>
      </c>
      <c r="J11" s="42">
        <f t="shared" si="1"/>
        <v>0</v>
      </c>
      <c r="K11" s="352"/>
      <c r="L11">
        <v>20720</v>
      </c>
    </row>
    <row r="12" spans="2:13">
      <c r="B12" s="5">
        <v>45793</v>
      </c>
      <c r="C12" t="s">
        <v>1405</v>
      </c>
      <c r="D12">
        <v>213</v>
      </c>
      <c r="E12" s="42">
        <f>D12</f>
        <v>213</v>
      </c>
      <c r="I12" s="42">
        <f t="shared" si="0"/>
        <v>213</v>
      </c>
      <c r="J12" s="42">
        <f t="shared" si="1"/>
        <v>213</v>
      </c>
      <c r="K12" s="352">
        <f t="shared" ref="K12:K19" si="2">D12-J12</f>
        <v>0</v>
      </c>
    </row>
    <row r="13" spans="2:13">
      <c r="B13" s="5">
        <v>45786</v>
      </c>
      <c r="C13" t="s">
        <v>1406</v>
      </c>
      <c r="D13">
        <v>230</v>
      </c>
      <c r="E13" s="42">
        <f t="shared" ref="E13:E17" si="3">D13</f>
        <v>230</v>
      </c>
      <c r="I13" s="42">
        <f t="shared" si="0"/>
        <v>230</v>
      </c>
      <c r="J13" s="42">
        <f t="shared" si="1"/>
        <v>230</v>
      </c>
      <c r="K13" s="352">
        <f t="shared" si="2"/>
        <v>0</v>
      </c>
    </row>
    <row r="14" spans="2:13">
      <c r="B14" s="5">
        <v>45779</v>
      </c>
      <c r="C14" t="s">
        <v>1407</v>
      </c>
      <c r="D14">
        <v>175</v>
      </c>
      <c r="E14" s="42">
        <f t="shared" si="3"/>
        <v>175</v>
      </c>
      <c r="I14" s="42">
        <f t="shared" si="0"/>
        <v>175</v>
      </c>
      <c r="J14" s="42">
        <f t="shared" si="1"/>
        <v>175</v>
      </c>
      <c r="K14" s="352">
        <f t="shared" si="2"/>
        <v>0</v>
      </c>
    </row>
    <row r="15" spans="2:13">
      <c r="B15" s="5">
        <v>45772</v>
      </c>
      <c r="C15" t="s">
        <v>1408</v>
      </c>
      <c r="D15">
        <v>58</v>
      </c>
      <c r="E15" s="42">
        <f t="shared" si="3"/>
        <v>58</v>
      </c>
      <c r="I15" s="42">
        <f t="shared" si="0"/>
        <v>58</v>
      </c>
      <c r="J15" s="42">
        <f t="shared" si="1"/>
        <v>58</v>
      </c>
      <c r="K15" s="352">
        <f t="shared" si="2"/>
        <v>0</v>
      </c>
    </row>
    <row r="16" spans="2:13">
      <c r="B16" s="5">
        <v>45764</v>
      </c>
      <c r="C16" t="s">
        <v>1409</v>
      </c>
      <c r="D16">
        <v>89</v>
      </c>
      <c r="E16" s="42">
        <f t="shared" si="3"/>
        <v>89</v>
      </c>
      <c r="I16" s="42">
        <f t="shared" si="0"/>
        <v>89</v>
      </c>
      <c r="J16" s="42">
        <f t="shared" si="1"/>
        <v>89</v>
      </c>
      <c r="K16" s="352">
        <f t="shared" si="2"/>
        <v>0</v>
      </c>
    </row>
    <row r="17" spans="2:13">
      <c r="B17" s="5">
        <v>45758</v>
      </c>
      <c r="C17" t="s">
        <v>1410</v>
      </c>
      <c r="D17">
        <v>1306</v>
      </c>
      <c r="E17" s="42">
        <f t="shared" si="3"/>
        <v>1306</v>
      </c>
      <c r="I17" s="42">
        <f t="shared" si="0"/>
        <v>1306</v>
      </c>
      <c r="J17" s="42">
        <f t="shared" si="1"/>
        <v>1306</v>
      </c>
      <c r="K17" s="352">
        <f t="shared" si="2"/>
        <v>0</v>
      </c>
    </row>
    <row r="18" spans="2:13">
      <c r="B18" s="5">
        <v>45611</v>
      </c>
      <c r="C18" t="s">
        <v>1411</v>
      </c>
      <c r="D18">
        <v>88</v>
      </c>
      <c r="F18" s="42">
        <f>D18</f>
        <v>88</v>
      </c>
      <c r="I18" s="42">
        <f t="shared" si="0"/>
        <v>88</v>
      </c>
      <c r="J18" s="42">
        <f t="shared" si="1"/>
        <v>88</v>
      </c>
      <c r="K18" s="352">
        <f t="shared" si="2"/>
        <v>0</v>
      </c>
    </row>
    <row r="19" spans="2:13">
      <c r="B19" s="5">
        <v>45604</v>
      </c>
      <c r="C19" t="s">
        <v>1412</v>
      </c>
      <c r="D19">
        <v>3743.5</v>
      </c>
      <c r="E19"/>
      <c r="F19" s="42">
        <f>D19</f>
        <v>3743.5</v>
      </c>
      <c r="I19" s="42">
        <f t="shared" si="0"/>
        <v>3743.5</v>
      </c>
      <c r="J19" s="42">
        <f t="shared" si="1"/>
        <v>3743.5</v>
      </c>
      <c r="K19" s="352">
        <f t="shared" si="2"/>
        <v>0</v>
      </c>
    </row>
    <row r="20" spans="2:13">
      <c r="D20"/>
      <c r="E20"/>
      <c r="J20" s="42"/>
      <c r="K20" s="352"/>
    </row>
    <row r="21" spans="2:13">
      <c r="D21"/>
      <c r="E21"/>
      <c r="J21" s="42"/>
      <c r="K21" s="352"/>
    </row>
    <row r="22" spans="2:13">
      <c r="I22" s="42">
        <f>SUM(E22:H22)</f>
        <v>0</v>
      </c>
      <c r="J22" s="42">
        <f>SUM(E22:H22)</f>
        <v>0</v>
      </c>
      <c r="K22" s="352">
        <f>D22-J22</f>
        <v>0</v>
      </c>
    </row>
    <row r="23" spans="2:13" ht="15.75" thickBot="1">
      <c r="B23" s="50" t="s">
        <v>32</v>
      </c>
      <c r="C23" s="8"/>
      <c r="D23" s="351">
        <f t="shared" ref="D23:I23" si="4">SUM(D7:D22)</f>
        <v>6174.5</v>
      </c>
      <c r="E23" s="351">
        <f t="shared" si="4"/>
        <v>2343</v>
      </c>
      <c r="F23" s="351">
        <f t="shared" si="4"/>
        <v>3831.5</v>
      </c>
      <c r="G23" s="351">
        <f t="shared" si="4"/>
        <v>0</v>
      </c>
      <c r="H23" s="351">
        <f t="shared" si="4"/>
        <v>0</v>
      </c>
      <c r="I23" s="351">
        <f t="shared" si="4"/>
        <v>6174.5</v>
      </c>
      <c r="J23" s="42">
        <f>SUM(E23:H23)</f>
        <v>6174.5</v>
      </c>
      <c r="K23" s="352">
        <f>D23-J23</f>
        <v>0</v>
      </c>
      <c r="L23" s="351">
        <f t="shared" ref="L23:M23" si="5">SUM(L7:L22)</f>
        <v>20720</v>
      </c>
      <c r="M23" s="351">
        <f t="shared" si="5"/>
        <v>30000</v>
      </c>
    </row>
    <row r="24" spans="2:13" ht="13.5" thickTop="1">
      <c r="J24" s="355">
        <f>+I23-D23</f>
        <v>0</v>
      </c>
    </row>
    <row r="25" spans="2:13">
      <c r="M25" s="355">
        <f>L23-M23</f>
        <v>-9280</v>
      </c>
    </row>
  </sheetData>
  <printOptions gridLines="1"/>
  <pageMargins left="0.75" right="0.75" top="1" bottom="1" header="0.5" footer="0.5"/>
  <pageSetup scale="51" fitToHeight="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2:T41"/>
  <sheetViews>
    <sheetView zoomScale="85" zoomScaleNormal="85" workbookViewId="0">
      <pane xSplit="4" ySplit="6" topLeftCell="F7" activePane="bottomRight" state="frozen"/>
      <selection pane="topRight" activeCell="R141" sqref="R141"/>
      <selection pane="bottomLeft" activeCell="R141" sqref="R141"/>
      <selection pane="bottomRight" activeCell="O15" sqref="O15"/>
    </sheetView>
  </sheetViews>
  <sheetFormatPr defaultColWidth="8.85546875" defaultRowHeight="12.75"/>
  <cols>
    <col min="1" max="1" width="3.7109375" customWidth="1"/>
    <col min="2" max="2" width="11.28515625" customWidth="1"/>
    <col min="3" max="3" width="82.7109375" customWidth="1"/>
    <col min="4" max="4" width="12.7109375" style="33" bestFit="1" customWidth="1"/>
    <col min="5" max="5" width="25.7109375" style="33" customWidth="1"/>
    <col min="6" max="6" width="18" style="33" bestFit="1" customWidth="1"/>
    <col min="7" max="7" width="18" style="33" customWidth="1"/>
    <col min="8" max="8" width="13.140625" style="33" bestFit="1" customWidth="1"/>
    <col min="9" max="9" width="12.42578125" style="33" bestFit="1" customWidth="1"/>
    <col min="10" max="11" width="11.85546875" style="33" bestFit="1" customWidth="1"/>
    <col min="12" max="12" width="15.85546875" style="33" bestFit="1" customWidth="1"/>
    <col min="13" max="13" width="14" style="33" customWidth="1"/>
    <col min="14" max="14" width="10.7109375" style="33" customWidth="1"/>
    <col min="15" max="15" width="10.140625" style="33" customWidth="1"/>
    <col min="16" max="16" width="12.7109375" style="33" bestFit="1" customWidth="1"/>
    <col min="17" max="17" width="8.5703125" bestFit="1" customWidth="1"/>
    <col min="18" max="18" width="7.7109375" customWidth="1"/>
    <col min="19" max="19" width="3.7109375" customWidth="1"/>
    <col min="20" max="20" width="22.42578125" customWidth="1"/>
  </cols>
  <sheetData>
    <row r="2" spans="2:20" ht="18">
      <c r="B2" s="1" t="s">
        <v>800</v>
      </c>
      <c r="E2" s="6" t="s">
        <v>725</v>
      </c>
    </row>
    <row r="4" spans="2:20" ht="14.25">
      <c r="E4" s="7"/>
    </row>
    <row r="5" spans="2:20" s="2" customFormat="1" ht="15">
      <c r="D5" s="20"/>
      <c r="E5" s="47" t="s">
        <v>728</v>
      </c>
      <c r="F5" s="47"/>
      <c r="G5" s="47"/>
      <c r="H5" s="47" t="s">
        <v>801</v>
      </c>
      <c r="I5" s="47" t="s">
        <v>756</v>
      </c>
      <c r="J5" s="47" t="s">
        <v>802</v>
      </c>
      <c r="K5" s="20"/>
      <c r="L5" s="20"/>
      <c r="M5" s="20"/>
      <c r="N5" s="20"/>
      <c r="O5" s="20"/>
      <c r="P5" s="20"/>
    </row>
    <row r="6" spans="2:20" s="3" customFormat="1" ht="15.75" thickBot="1">
      <c r="B6" s="358" t="s">
        <v>726</v>
      </c>
      <c r="C6" s="359" t="s">
        <v>803</v>
      </c>
      <c r="D6" s="361" t="s">
        <v>650</v>
      </c>
      <c r="E6" s="361" t="s">
        <v>804</v>
      </c>
      <c r="F6" s="361" t="s">
        <v>729</v>
      </c>
      <c r="G6" s="361" t="s">
        <v>764</v>
      </c>
      <c r="H6" s="359" t="s">
        <v>805</v>
      </c>
      <c r="I6" s="361" t="s">
        <v>806</v>
      </c>
      <c r="J6" s="361" t="s">
        <v>807</v>
      </c>
      <c r="K6" s="361" t="s">
        <v>44</v>
      </c>
      <c r="L6" s="361" t="s">
        <v>808</v>
      </c>
      <c r="M6" s="361" t="s">
        <v>809</v>
      </c>
      <c r="N6" s="361" t="s">
        <v>16</v>
      </c>
      <c r="O6" s="361" t="s">
        <v>31</v>
      </c>
      <c r="P6" s="361" t="s">
        <v>650</v>
      </c>
      <c r="Q6" s="363" t="s">
        <v>810</v>
      </c>
      <c r="R6" s="363" t="s">
        <v>747</v>
      </c>
      <c r="S6" s="359"/>
      <c r="T6" s="359" t="s">
        <v>748</v>
      </c>
    </row>
    <row r="7" spans="2:20" s="4" customFormat="1" ht="14.25">
      <c r="D7" s="47"/>
      <c r="H7" s="47"/>
      <c r="K7" s="47"/>
      <c r="L7" s="47"/>
      <c r="M7" s="47"/>
      <c r="N7" s="47"/>
      <c r="O7" s="47"/>
      <c r="P7" s="47"/>
    </row>
    <row r="8" spans="2:20">
      <c r="B8" s="5">
        <v>45888</v>
      </c>
      <c r="C8" t="s">
        <v>1396</v>
      </c>
      <c r="D8">
        <v>4.25</v>
      </c>
      <c r="O8" s="33">
        <f>D8</f>
        <v>4.25</v>
      </c>
      <c r="P8" s="33">
        <f t="shared" ref="P8:P14" si="0">SUM(E8:O8)</f>
        <v>4.25</v>
      </c>
    </row>
    <row r="9" spans="2:20">
      <c r="B9" s="5">
        <v>45859</v>
      </c>
      <c r="C9" t="s">
        <v>1397</v>
      </c>
      <c r="D9">
        <v>4.25</v>
      </c>
      <c r="O9" s="33">
        <f t="shared" ref="O9:O13" si="1">D9</f>
        <v>4.25</v>
      </c>
      <c r="P9" s="33">
        <f t="shared" si="0"/>
        <v>4.25</v>
      </c>
      <c r="T9" s="45"/>
    </row>
    <row r="10" spans="2:20">
      <c r="B10" s="5">
        <v>45825</v>
      </c>
      <c r="C10" t="s">
        <v>1398</v>
      </c>
      <c r="D10">
        <v>4.25</v>
      </c>
      <c r="O10" s="33">
        <f t="shared" si="1"/>
        <v>4.25</v>
      </c>
      <c r="P10" s="33">
        <f t="shared" si="0"/>
        <v>4.25</v>
      </c>
      <c r="T10" s="45"/>
    </row>
    <row r="11" spans="2:20">
      <c r="B11" s="5">
        <v>45796</v>
      </c>
      <c r="C11" t="s">
        <v>1399</v>
      </c>
      <c r="D11">
        <v>4.25</v>
      </c>
      <c r="O11" s="33">
        <f t="shared" si="1"/>
        <v>4.25</v>
      </c>
      <c r="P11" s="33">
        <f t="shared" si="0"/>
        <v>4.25</v>
      </c>
      <c r="T11" s="45"/>
    </row>
    <row r="12" spans="2:20">
      <c r="B12" s="5">
        <v>45769</v>
      </c>
      <c r="C12" t="s">
        <v>1400</v>
      </c>
      <c r="D12">
        <v>4.25</v>
      </c>
      <c r="O12" s="33">
        <f t="shared" si="1"/>
        <v>4.25</v>
      </c>
      <c r="P12" s="33">
        <f t="shared" si="0"/>
        <v>4.25</v>
      </c>
      <c r="T12" s="45"/>
    </row>
    <row r="13" spans="2:20">
      <c r="B13" s="5">
        <v>45734</v>
      </c>
      <c r="C13" t="s">
        <v>1401</v>
      </c>
      <c r="D13">
        <v>4.25</v>
      </c>
      <c r="O13" s="33">
        <f t="shared" si="1"/>
        <v>4.25</v>
      </c>
      <c r="P13" s="33">
        <f t="shared" si="0"/>
        <v>4.25</v>
      </c>
      <c r="T13" s="45"/>
    </row>
    <row r="14" spans="2:20">
      <c r="B14" s="5"/>
      <c r="P14" s="33">
        <f t="shared" si="0"/>
        <v>0</v>
      </c>
      <c r="T14" s="45"/>
    </row>
    <row r="15" spans="2:20" ht="15.75" thickBot="1">
      <c r="B15" s="8" t="s">
        <v>32</v>
      </c>
      <c r="C15" s="8"/>
      <c r="D15" s="48">
        <f>SUM(D8:D14)</f>
        <v>25.5</v>
      </c>
      <c r="E15" s="48">
        <f t="shared" ref="E15:P15" si="2">SUM(E8:E14)</f>
        <v>0</v>
      </c>
      <c r="F15" s="48">
        <f>SUM(F8:F14)</f>
        <v>0</v>
      </c>
      <c r="G15" s="48">
        <f>SUM(G8:G14)</f>
        <v>0</v>
      </c>
      <c r="H15" s="48">
        <f t="shared" si="2"/>
        <v>0</v>
      </c>
      <c r="I15" s="48">
        <f t="shared" si="2"/>
        <v>0</v>
      </c>
      <c r="J15" s="48">
        <f t="shared" si="2"/>
        <v>0</v>
      </c>
      <c r="K15" s="48">
        <f t="shared" si="2"/>
        <v>0</v>
      </c>
      <c r="L15" s="48">
        <f t="shared" si="2"/>
        <v>0</v>
      </c>
      <c r="M15" s="48">
        <f t="shared" si="2"/>
        <v>0</v>
      </c>
      <c r="N15" s="48">
        <f t="shared" si="2"/>
        <v>0</v>
      </c>
      <c r="O15" s="48">
        <f t="shared" si="2"/>
        <v>25.5</v>
      </c>
      <c r="P15" s="48">
        <f t="shared" si="2"/>
        <v>25.5</v>
      </c>
    </row>
    <row r="16" spans="2:20" ht="13.5" thickTop="1"/>
    <row r="20" spans="7:7" ht="14.25">
      <c r="G20" s="12"/>
    </row>
    <row r="21" spans="7:7" ht="14.25">
      <c r="G21" s="12"/>
    </row>
    <row r="22" spans="7:7" ht="14.25">
      <c r="G22" s="12"/>
    </row>
    <row r="23" spans="7:7" ht="14.25">
      <c r="G23" s="12"/>
    </row>
    <row r="24" spans="7:7" ht="14.25">
      <c r="G24" s="12"/>
    </row>
    <row r="25" spans="7:7" ht="14.25">
      <c r="G25" s="12"/>
    </row>
    <row r="26" spans="7:7" ht="14.25">
      <c r="G26" s="12"/>
    </row>
    <row r="27" spans="7:7" ht="14.25">
      <c r="G27" s="12"/>
    </row>
    <row r="28" spans="7:7" ht="14.25">
      <c r="G28" s="12"/>
    </row>
    <row r="29" spans="7:7" ht="14.25">
      <c r="G29" s="12"/>
    </row>
    <row r="30" spans="7:7" ht="14.25">
      <c r="G30" s="12"/>
    </row>
    <row r="31" spans="7:7" ht="14.25">
      <c r="G31" s="12"/>
    </row>
    <row r="32" spans="7:7" ht="14.25">
      <c r="G32" s="12"/>
    </row>
    <row r="33" spans="7:7" ht="14.25">
      <c r="G33" s="12"/>
    </row>
    <row r="34" spans="7:7" ht="14.25">
      <c r="G34" s="12"/>
    </row>
    <row r="35" spans="7:7" ht="14.25">
      <c r="G35" s="12"/>
    </row>
    <row r="36" spans="7:7" ht="14.25">
      <c r="G36" s="12"/>
    </row>
    <row r="37" spans="7:7" ht="14.25">
      <c r="G37" s="12"/>
    </row>
    <row r="38" spans="7:7" ht="14.25">
      <c r="G38" s="12"/>
    </row>
    <row r="39" spans="7:7" ht="14.25">
      <c r="G39" s="12"/>
    </row>
    <row r="40" spans="7:7" ht="14.25">
      <c r="G40" s="12"/>
    </row>
    <row r="41" spans="7:7" ht="14.25">
      <c r="G41" s="12"/>
    </row>
  </sheetData>
  <printOptions gridLines="1"/>
  <pageMargins left="0.75" right="0.75" top="1" bottom="1" header="0.5" footer="0.5"/>
  <pageSetup paperSize="9" scale="26" fitToHeight="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B4AB-F8A9-4357-A7CF-605C546A0178}">
  <sheetPr>
    <tabColor rgb="FFFFC000"/>
    <pageSetUpPr fitToPage="1"/>
  </sheetPr>
  <dimension ref="A2:M95"/>
  <sheetViews>
    <sheetView zoomScale="85" zoomScaleNormal="85" workbookViewId="0">
      <pane ySplit="6" topLeftCell="A7" activePane="bottomLeft" state="frozen"/>
      <selection activeCell="R141" sqref="R141"/>
      <selection pane="bottomLeft" activeCell="A80" sqref="A80"/>
    </sheetView>
  </sheetViews>
  <sheetFormatPr defaultColWidth="8.85546875" defaultRowHeight="12.75"/>
  <cols>
    <col min="1" max="1" width="3.42578125" customWidth="1"/>
    <col min="2" max="2" width="11.7109375" style="5" customWidth="1"/>
    <col min="3" max="3" width="78.85546875" customWidth="1"/>
    <col min="4" max="4" width="13.28515625" style="42" bestFit="1" customWidth="1"/>
    <col min="5" max="5" width="12.42578125" style="42" customWidth="1"/>
    <col min="6" max="6" width="15.140625" style="42" customWidth="1"/>
    <col min="7" max="7" width="11.140625" style="42" customWidth="1"/>
    <col min="8" max="8" width="12.28515625" style="42" customWidth="1"/>
    <col min="9" max="9" width="11.140625" customWidth="1"/>
    <col min="10" max="10" width="11.28515625" customWidth="1"/>
    <col min="11" max="11" width="12.28515625" customWidth="1"/>
    <col min="12" max="12" width="11.42578125" customWidth="1"/>
    <col min="13" max="13" width="16.42578125" customWidth="1"/>
  </cols>
  <sheetData>
    <row r="2" spans="2:13" ht="18">
      <c r="B2" s="9" t="s">
        <v>811</v>
      </c>
    </row>
    <row r="3" spans="2:13" ht="15.75">
      <c r="B3" s="6" t="s">
        <v>725</v>
      </c>
    </row>
    <row r="4" spans="2:13" s="2" customFormat="1" ht="15">
      <c r="D4" s="349"/>
      <c r="E4" s="349"/>
      <c r="F4" s="349"/>
      <c r="G4" s="349"/>
      <c r="H4" s="349"/>
    </row>
    <row r="5" spans="2:13" s="3" customFormat="1" ht="15">
      <c r="B5" s="10"/>
      <c r="C5" s="2" t="s">
        <v>568</v>
      </c>
      <c r="D5" s="354"/>
      <c r="E5" s="354"/>
      <c r="F5" s="354"/>
      <c r="G5" s="354"/>
      <c r="H5" s="354"/>
    </row>
    <row r="6" spans="2:13" s="3" customFormat="1" ht="44.25" thickBot="1">
      <c r="B6" s="360" t="s">
        <v>812</v>
      </c>
      <c r="C6" s="359" t="s">
        <v>813</v>
      </c>
      <c r="D6" s="481" t="s">
        <v>814</v>
      </c>
      <c r="E6" s="481" t="s">
        <v>815</v>
      </c>
      <c r="F6" s="362" t="s">
        <v>816</v>
      </c>
      <c r="G6" s="481" t="s">
        <v>817</v>
      </c>
      <c r="H6" s="481" t="s">
        <v>818</v>
      </c>
      <c r="I6" s="481" t="s">
        <v>819</v>
      </c>
      <c r="J6" s="359"/>
      <c r="K6" s="3" t="s">
        <v>798</v>
      </c>
      <c r="L6" s="3" t="s">
        <v>799</v>
      </c>
      <c r="M6" s="3" t="s">
        <v>820</v>
      </c>
    </row>
    <row r="9" spans="2:13">
      <c r="B9" s="483" t="s">
        <v>821</v>
      </c>
      <c r="C9" s="364" t="s">
        <v>822</v>
      </c>
      <c r="D9" s="352">
        <v>0</v>
      </c>
      <c r="E9" s="350">
        <f>G19</f>
        <v>0</v>
      </c>
      <c r="F9" s="350">
        <f>F19</f>
        <v>94.51</v>
      </c>
      <c r="G9" s="350">
        <f>H19</f>
        <v>0</v>
      </c>
      <c r="H9" s="352">
        <f>I19</f>
        <v>9412.5799999999981</v>
      </c>
      <c r="I9" s="352">
        <f>SUM(E9:G9)</f>
        <v>94.51</v>
      </c>
      <c r="J9" s="352"/>
      <c r="K9" s="33">
        <f t="shared" ref="K9:L9" si="0">K19</f>
        <v>40500</v>
      </c>
      <c r="L9" s="33">
        <f t="shared" si="0"/>
        <v>40300</v>
      </c>
      <c r="M9" s="33">
        <f>K9-L9</f>
        <v>200</v>
      </c>
    </row>
    <row r="10" spans="2:13">
      <c r="B10" s="364" t="s">
        <v>823</v>
      </c>
      <c r="C10" s="364" t="s">
        <v>824</v>
      </c>
      <c r="D10" s="352">
        <v>0</v>
      </c>
      <c r="E10" s="350">
        <f>G69</f>
        <v>0</v>
      </c>
      <c r="F10" s="350">
        <f>F69</f>
        <v>232.6299999999992</v>
      </c>
      <c r="G10" s="350">
        <f>H69</f>
        <v>0</v>
      </c>
      <c r="H10" s="352">
        <f>I69</f>
        <v>10280.799999999999</v>
      </c>
      <c r="I10" s="352">
        <f>SUM(E10:G10)</f>
        <v>232.6299999999992</v>
      </c>
      <c r="J10" s="352"/>
      <c r="K10" s="33">
        <f>K69</f>
        <v>0</v>
      </c>
      <c r="L10" s="33">
        <f>L78</f>
        <v>0</v>
      </c>
      <c r="M10" s="33">
        <f t="shared" ref="M10:M12" si="1">K10-L10</f>
        <v>0</v>
      </c>
    </row>
    <row r="11" spans="2:13">
      <c r="B11" s="364" t="s">
        <v>825</v>
      </c>
      <c r="C11" s="364" t="s">
        <v>826</v>
      </c>
      <c r="D11" s="352">
        <v>0</v>
      </c>
      <c r="E11" s="350">
        <f>G79</f>
        <v>0</v>
      </c>
      <c r="F11" s="350">
        <f>F79</f>
        <v>354.71999999999935</v>
      </c>
      <c r="G11" s="350">
        <f>H79</f>
        <v>0</v>
      </c>
      <c r="H11" s="352">
        <f>I79</f>
        <v>10431.709999999999</v>
      </c>
      <c r="I11" s="352">
        <f>SUM(E11:G11)</f>
        <v>354.71999999999935</v>
      </c>
      <c r="J11" s="352"/>
      <c r="K11" s="33">
        <f>K79</f>
        <v>0</v>
      </c>
      <c r="L11" s="33">
        <f>L79</f>
        <v>0</v>
      </c>
      <c r="M11" s="33">
        <f t="shared" si="1"/>
        <v>0</v>
      </c>
    </row>
    <row r="12" spans="2:13">
      <c r="C12" s="364" t="s">
        <v>827</v>
      </c>
      <c r="D12" s="352">
        <v>0</v>
      </c>
      <c r="E12" s="350">
        <f>G89</f>
        <v>0</v>
      </c>
      <c r="F12" s="350">
        <f>F89</f>
        <v>720</v>
      </c>
      <c r="G12" s="350">
        <f>H89</f>
        <v>0</v>
      </c>
      <c r="H12" s="352">
        <f>I89</f>
        <v>30000</v>
      </c>
      <c r="I12" s="352">
        <f>SUM(E12:G12)</f>
        <v>720</v>
      </c>
      <c r="J12" s="352"/>
      <c r="K12" s="33">
        <f>K89</f>
        <v>30000</v>
      </c>
      <c r="L12" s="33">
        <f>L89</f>
        <v>20720</v>
      </c>
      <c r="M12" s="33">
        <f t="shared" si="1"/>
        <v>9280</v>
      </c>
    </row>
    <row r="13" spans="2:13">
      <c r="I13" s="42"/>
      <c r="J13" s="352"/>
    </row>
    <row r="14" spans="2:13" ht="15.75" thickBot="1">
      <c r="B14" s="50" t="s">
        <v>32</v>
      </c>
      <c r="C14" s="8"/>
      <c r="D14" s="351">
        <f>SUM(D7:D13)</f>
        <v>0</v>
      </c>
      <c r="E14" s="351">
        <f>SUM(E7:E13)</f>
        <v>0</v>
      </c>
      <c r="F14" s="351">
        <f>SUM(F7:F13)</f>
        <v>1401.8599999999985</v>
      </c>
      <c r="G14" s="351">
        <f>SUM(G7:G13)</f>
        <v>0</v>
      </c>
      <c r="H14" s="351">
        <f>SUM(H7:H13)</f>
        <v>60125.09</v>
      </c>
      <c r="I14" s="42">
        <f t="shared" ref="I14" si="2">SUM(E14:G14)</f>
        <v>1401.8599999999985</v>
      </c>
      <c r="J14" s="352"/>
      <c r="K14" s="351">
        <f>SUM(K7:K13)</f>
        <v>70500</v>
      </c>
      <c r="L14" s="351">
        <f>SUM(L7:L13)</f>
        <v>61020</v>
      </c>
      <c r="M14" s="351">
        <f>K14-L14</f>
        <v>9480</v>
      </c>
    </row>
    <row r="15" spans="2:13" ht="15.75" thickTop="1">
      <c r="B15" s="476"/>
      <c r="C15" s="2"/>
      <c r="D15" s="477"/>
      <c r="E15" s="477"/>
      <c r="F15" s="477"/>
      <c r="G15" s="477"/>
      <c r="H15" s="477"/>
      <c r="I15" s="42"/>
      <c r="J15" s="352"/>
      <c r="K15" s="477"/>
      <c r="L15" s="477"/>
    </row>
    <row r="16" spans="2:13" ht="15">
      <c r="B16" s="476"/>
      <c r="C16" s="2"/>
      <c r="D16" s="477"/>
      <c r="E16" s="477"/>
      <c r="F16" s="477"/>
      <c r="G16" s="477"/>
      <c r="H16" s="477"/>
      <c r="I16" s="42"/>
      <c r="J16" s="352"/>
      <c r="K16" s="477"/>
      <c r="L16" s="477"/>
    </row>
    <row r="17" spans="1:13" ht="15">
      <c r="B17" s="476"/>
      <c r="C17" s="2"/>
      <c r="D17" s="477"/>
      <c r="E17" s="477"/>
      <c r="F17" s="477"/>
      <c r="G17" s="477"/>
      <c r="H17" s="477"/>
      <c r="I17" s="42"/>
      <c r="J17" s="352"/>
      <c r="K17" s="477"/>
      <c r="L17" s="477"/>
    </row>
    <row r="18" spans="1:13" ht="15">
      <c r="B18" s="476"/>
      <c r="C18" s="2"/>
      <c r="D18" s="477"/>
      <c r="E18" s="477"/>
      <c r="F18" s="477"/>
      <c r="G18" s="477"/>
      <c r="H18" s="477"/>
      <c r="I18" s="42"/>
      <c r="J18" s="352"/>
      <c r="K18" s="477"/>
      <c r="L18" s="477"/>
    </row>
    <row r="19" spans="1:13" ht="26.25">
      <c r="A19" s="478" t="s">
        <v>828</v>
      </c>
      <c r="D19" s="482">
        <f>D64</f>
        <v>40300</v>
      </c>
      <c r="E19" s="482">
        <f t="shared" ref="E19:H19" si="3">E64</f>
        <v>40594.509999999995</v>
      </c>
      <c r="F19" s="482">
        <f t="shared" si="3"/>
        <v>94.51</v>
      </c>
      <c r="G19" s="482">
        <f t="shared" si="3"/>
        <v>0</v>
      </c>
      <c r="H19" s="482">
        <f t="shared" si="3"/>
        <v>0</v>
      </c>
      <c r="I19" s="33">
        <f>I21</f>
        <v>9412.5799999999981</v>
      </c>
      <c r="K19" s="482">
        <f t="shared" ref="K19:M19" si="4">K64</f>
        <v>40500</v>
      </c>
      <c r="L19" s="482">
        <f t="shared" si="4"/>
        <v>40300</v>
      </c>
      <c r="M19" s="482">
        <f t="shared" si="4"/>
        <v>200</v>
      </c>
    </row>
    <row r="20" spans="1:13" s="3" customFormat="1" ht="15.75" thickBot="1">
      <c r="B20" s="360" t="s">
        <v>829</v>
      </c>
      <c r="C20" s="359" t="s">
        <v>830</v>
      </c>
      <c r="D20" s="479" t="s">
        <v>66</v>
      </c>
      <c r="E20" s="479" t="s">
        <v>67</v>
      </c>
      <c r="F20" s="362" t="s">
        <v>816</v>
      </c>
      <c r="G20" s="362" t="s">
        <v>29</v>
      </c>
      <c r="H20" s="362" t="s">
        <v>817</v>
      </c>
      <c r="I20" s="362" t="s">
        <v>68</v>
      </c>
      <c r="J20" s="359"/>
      <c r="K20" s="3" t="s">
        <v>798</v>
      </c>
      <c r="L20" s="3" t="s">
        <v>799</v>
      </c>
      <c r="M20" s="3" t="s">
        <v>820</v>
      </c>
    </row>
    <row r="21" spans="1:13">
      <c r="B21" s="5">
        <v>45890</v>
      </c>
      <c r="C21" t="s">
        <v>831</v>
      </c>
      <c r="D21">
        <v>2000</v>
      </c>
      <c r="E21"/>
      <c r="F21" s="352"/>
      <c r="G21" s="352"/>
      <c r="H21" s="352"/>
      <c r="I21" s="352">
        <f t="shared" ref="I21:I62" si="5">I22-D21+E21</f>
        <v>9412.5799999999981</v>
      </c>
      <c r="J21" s="352"/>
      <c r="L21">
        <f>D21</f>
        <v>2000</v>
      </c>
    </row>
    <row r="22" spans="1:13">
      <c r="B22" s="5">
        <v>45890</v>
      </c>
      <c r="C22" t="s">
        <v>831</v>
      </c>
      <c r="D22">
        <v>1000</v>
      </c>
      <c r="E22"/>
      <c r="F22" s="352"/>
      <c r="G22" s="352"/>
      <c r="H22" s="352"/>
      <c r="I22" s="352">
        <f t="shared" si="5"/>
        <v>11412.579999999998</v>
      </c>
      <c r="J22" s="352"/>
      <c r="L22">
        <f>D22</f>
        <v>1000</v>
      </c>
    </row>
    <row r="23" spans="1:13">
      <c r="B23" s="5">
        <v>45880</v>
      </c>
      <c r="C23" t="s">
        <v>832</v>
      </c>
      <c r="D23"/>
      <c r="E23">
        <v>8.06</v>
      </c>
      <c r="F23" s="352">
        <f>E23</f>
        <v>8.06</v>
      </c>
      <c r="G23" s="352"/>
      <c r="H23" s="352"/>
      <c r="I23" s="352">
        <f t="shared" si="5"/>
        <v>12412.579999999998</v>
      </c>
      <c r="J23" s="352"/>
    </row>
    <row r="24" spans="1:13">
      <c r="B24" s="5">
        <v>45859</v>
      </c>
      <c r="C24" t="s">
        <v>1478</v>
      </c>
      <c r="D24">
        <v>1000</v>
      </c>
      <c r="E24"/>
      <c r="F24" s="352"/>
      <c r="G24" s="352"/>
      <c r="H24" s="352"/>
      <c r="I24" s="352">
        <f t="shared" si="5"/>
        <v>12404.519999999999</v>
      </c>
      <c r="J24" s="352"/>
      <c r="L24">
        <f>D24</f>
        <v>1000</v>
      </c>
    </row>
    <row r="25" spans="1:13">
      <c r="B25" s="5">
        <v>45847</v>
      </c>
      <c r="C25" t="s">
        <v>832</v>
      </c>
      <c r="D25"/>
      <c r="E25">
        <v>5.0999999999999996</v>
      </c>
      <c r="F25" s="352">
        <f>E25</f>
        <v>5.0999999999999996</v>
      </c>
      <c r="G25" s="352"/>
      <c r="H25" s="352"/>
      <c r="I25" s="352">
        <f t="shared" si="5"/>
        <v>13404.519999999999</v>
      </c>
      <c r="J25" s="352"/>
    </row>
    <row r="26" spans="1:13">
      <c r="B26" s="5">
        <v>45841</v>
      </c>
      <c r="C26" t="s">
        <v>831</v>
      </c>
      <c r="D26"/>
      <c r="E26">
        <v>2000</v>
      </c>
      <c r="F26" s="352"/>
      <c r="G26" s="352"/>
      <c r="H26" s="352"/>
      <c r="I26" s="352">
        <f t="shared" si="5"/>
        <v>13399.419999999998</v>
      </c>
      <c r="J26" s="352"/>
      <c r="K26">
        <f>E26</f>
        <v>2000</v>
      </c>
    </row>
    <row r="27" spans="1:13">
      <c r="B27" s="5">
        <v>45833</v>
      </c>
      <c r="C27" t="s">
        <v>831</v>
      </c>
      <c r="D27"/>
      <c r="E27">
        <v>6000</v>
      </c>
      <c r="F27" s="352"/>
      <c r="G27" s="352"/>
      <c r="H27" s="352"/>
      <c r="I27" s="352">
        <f t="shared" si="5"/>
        <v>11399.419999999998</v>
      </c>
      <c r="J27" s="352"/>
      <c r="K27">
        <f>E27</f>
        <v>6000</v>
      </c>
    </row>
    <row r="28" spans="1:13">
      <c r="B28" s="5">
        <v>45817</v>
      </c>
      <c r="C28" t="s">
        <v>832</v>
      </c>
      <c r="D28"/>
      <c r="E28">
        <v>4.88</v>
      </c>
      <c r="F28" s="352">
        <f>E28</f>
        <v>4.88</v>
      </c>
      <c r="G28" s="352"/>
      <c r="H28" s="352"/>
      <c r="I28" s="352">
        <f t="shared" si="5"/>
        <v>5399.4199999999992</v>
      </c>
      <c r="J28" s="352"/>
    </row>
    <row r="29" spans="1:13">
      <c r="B29" s="5">
        <v>45812</v>
      </c>
      <c r="C29" t="s">
        <v>831</v>
      </c>
      <c r="D29">
        <v>2000</v>
      </c>
      <c r="E29"/>
      <c r="F29" s="352"/>
      <c r="G29" s="352"/>
      <c r="H29" s="352"/>
      <c r="I29" s="352">
        <f t="shared" si="5"/>
        <v>5394.5399999999991</v>
      </c>
      <c r="J29" s="352"/>
      <c r="L29">
        <f>D29</f>
        <v>2000</v>
      </c>
    </row>
    <row r="30" spans="1:13">
      <c r="B30" s="5">
        <v>45799</v>
      </c>
      <c r="C30" t="s">
        <v>831</v>
      </c>
      <c r="D30">
        <v>1000</v>
      </c>
      <c r="E30"/>
      <c r="F30" s="352"/>
      <c r="G30" s="352"/>
      <c r="H30" s="352"/>
      <c r="I30" s="352">
        <f t="shared" si="5"/>
        <v>7394.5399999999991</v>
      </c>
      <c r="J30" s="352"/>
      <c r="L30">
        <f>D30</f>
        <v>1000</v>
      </c>
    </row>
    <row r="31" spans="1:13">
      <c r="B31" s="5">
        <v>45790</v>
      </c>
      <c r="C31" t="s">
        <v>831</v>
      </c>
      <c r="D31"/>
      <c r="E31">
        <v>1000</v>
      </c>
      <c r="F31" s="352"/>
      <c r="G31" s="352"/>
      <c r="H31" s="352"/>
      <c r="I31" s="352">
        <f t="shared" si="5"/>
        <v>8394.5399999999991</v>
      </c>
      <c r="J31" s="352"/>
      <c r="K31">
        <f>E31</f>
        <v>1000</v>
      </c>
    </row>
    <row r="32" spans="1:13">
      <c r="B32" s="5">
        <v>45786</v>
      </c>
      <c r="C32" t="s">
        <v>832</v>
      </c>
      <c r="D32"/>
      <c r="E32">
        <v>3.17</v>
      </c>
      <c r="F32" s="352">
        <f>E32</f>
        <v>3.17</v>
      </c>
      <c r="G32" s="352"/>
      <c r="H32" s="352"/>
      <c r="I32" s="352">
        <f t="shared" si="5"/>
        <v>7394.5399999999991</v>
      </c>
      <c r="J32" s="352"/>
    </row>
    <row r="33" spans="2:12">
      <c r="B33" s="5">
        <v>45776</v>
      </c>
      <c r="C33" t="s">
        <v>831</v>
      </c>
      <c r="D33"/>
      <c r="E33">
        <v>500</v>
      </c>
      <c r="F33" s="352"/>
      <c r="G33" s="352"/>
      <c r="H33" s="352"/>
      <c r="I33" s="352">
        <f t="shared" si="5"/>
        <v>7391.369999999999</v>
      </c>
      <c r="J33" s="352"/>
      <c r="K33">
        <f>E33</f>
        <v>500</v>
      </c>
    </row>
    <row r="34" spans="2:12">
      <c r="B34" s="5">
        <v>45771</v>
      </c>
      <c r="C34" t="s">
        <v>831</v>
      </c>
      <c r="D34"/>
      <c r="E34">
        <v>5000</v>
      </c>
      <c r="F34" s="352"/>
      <c r="G34" s="352"/>
      <c r="H34" s="352"/>
      <c r="I34" s="352">
        <f t="shared" si="5"/>
        <v>6891.369999999999</v>
      </c>
      <c r="J34" s="352"/>
      <c r="K34">
        <f>E34</f>
        <v>5000</v>
      </c>
    </row>
    <row r="35" spans="2:12">
      <c r="B35" s="5">
        <v>45756</v>
      </c>
      <c r="C35" t="s">
        <v>832</v>
      </c>
      <c r="D35"/>
      <c r="E35">
        <v>2.57</v>
      </c>
      <c r="F35" s="352">
        <f>E35</f>
        <v>2.57</v>
      </c>
      <c r="G35" s="352"/>
      <c r="H35" s="352"/>
      <c r="I35" s="352">
        <f t="shared" si="5"/>
        <v>1891.3699999999992</v>
      </c>
      <c r="J35" s="352"/>
    </row>
    <row r="36" spans="2:12">
      <c r="B36" s="5">
        <v>45748</v>
      </c>
      <c r="C36" t="s">
        <v>831</v>
      </c>
      <c r="D36">
        <v>1000</v>
      </c>
      <c r="E36"/>
      <c r="F36" s="352"/>
      <c r="G36" s="352"/>
      <c r="H36" s="352"/>
      <c r="I36" s="352">
        <f t="shared" si="5"/>
        <v>1888.7999999999993</v>
      </c>
      <c r="J36" s="352"/>
      <c r="L36">
        <f>D36</f>
        <v>1000</v>
      </c>
    </row>
    <row r="37" spans="2:12">
      <c r="B37" s="5">
        <v>45735</v>
      </c>
      <c r="C37" t="s">
        <v>831</v>
      </c>
      <c r="D37">
        <v>2000</v>
      </c>
      <c r="E37"/>
      <c r="F37" s="352"/>
      <c r="G37" s="352"/>
      <c r="H37" s="352"/>
      <c r="I37" s="352">
        <f t="shared" si="5"/>
        <v>2888.7999999999993</v>
      </c>
      <c r="J37" s="352"/>
      <c r="L37">
        <f>D37</f>
        <v>2000</v>
      </c>
    </row>
    <row r="38" spans="2:12">
      <c r="B38" s="5">
        <v>45726</v>
      </c>
      <c r="C38" t="s">
        <v>832</v>
      </c>
      <c r="D38"/>
      <c r="E38">
        <v>5.58</v>
      </c>
      <c r="F38" s="352">
        <f>E38</f>
        <v>5.58</v>
      </c>
      <c r="G38" s="352"/>
      <c r="H38" s="352"/>
      <c r="I38" s="352">
        <f t="shared" si="5"/>
        <v>4888.7999999999993</v>
      </c>
      <c r="J38" s="352"/>
    </row>
    <row r="39" spans="2:12">
      <c r="B39" s="5">
        <v>45726</v>
      </c>
      <c r="C39" t="s">
        <v>831</v>
      </c>
      <c r="D39">
        <v>3000</v>
      </c>
      <c r="E39"/>
      <c r="F39" s="352"/>
      <c r="G39" s="352"/>
      <c r="H39" s="352"/>
      <c r="I39" s="352">
        <f t="shared" si="5"/>
        <v>4883.2199999999993</v>
      </c>
      <c r="J39" s="352"/>
      <c r="L39">
        <f>D39</f>
        <v>3000</v>
      </c>
    </row>
    <row r="40" spans="2:12">
      <c r="B40" s="5">
        <v>45721</v>
      </c>
      <c r="C40" t="s">
        <v>831</v>
      </c>
      <c r="D40">
        <v>1000</v>
      </c>
      <c r="E40"/>
      <c r="F40" s="352"/>
      <c r="G40" s="352"/>
      <c r="H40" s="352"/>
      <c r="I40" s="352">
        <f t="shared" si="5"/>
        <v>7883.2199999999993</v>
      </c>
      <c r="J40" s="352"/>
      <c r="L40">
        <f>D40</f>
        <v>1000</v>
      </c>
    </row>
    <row r="41" spans="2:12">
      <c r="B41" s="5">
        <v>45705</v>
      </c>
      <c r="C41" t="s">
        <v>1479</v>
      </c>
      <c r="D41"/>
      <c r="E41">
        <v>6000</v>
      </c>
      <c r="F41" s="352"/>
      <c r="G41" s="352"/>
      <c r="H41" s="352"/>
      <c r="I41" s="352">
        <f t="shared" si="5"/>
        <v>8883.2199999999993</v>
      </c>
      <c r="J41" s="352"/>
      <c r="K41">
        <f>E41</f>
        <v>6000</v>
      </c>
    </row>
    <row r="42" spans="2:12">
      <c r="B42" s="5">
        <v>45698</v>
      </c>
      <c r="C42" t="s">
        <v>832</v>
      </c>
      <c r="D42"/>
      <c r="E42">
        <v>3.07</v>
      </c>
      <c r="F42" s="352">
        <f>E42</f>
        <v>3.07</v>
      </c>
      <c r="G42" s="352"/>
      <c r="H42" s="352"/>
      <c r="I42" s="352">
        <f t="shared" si="5"/>
        <v>2883.22</v>
      </c>
      <c r="J42" s="352"/>
    </row>
    <row r="43" spans="2:12">
      <c r="B43" s="5">
        <v>45673</v>
      </c>
      <c r="C43" t="s">
        <v>831</v>
      </c>
      <c r="D43">
        <v>1300</v>
      </c>
      <c r="E43"/>
      <c r="F43" s="352"/>
      <c r="G43" s="352"/>
      <c r="H43" s="352"/>
      <c r="I43" s="352">
        <f t="shared" si="5"/>
        <v>2880.1499999999996</v>
      </c>
      <c r="J43" s="352"/>
      <c r="L43">
        <f>D43</f>
        <v>1300</v>
      </c>
    </row>
    <row r="44" spans="2:12">
      <c r="B44" s="5">
        <v>45673</v>
      </c>
      <c r="C44" t="s">
        <v>831</v>
      </c>
      <c r="D44">
        <v>2000</v>
      </c>
      <c r="E44"/>
      <c r="F44" s="352"/>
      <c r="G44" s="352"/>
      <c r="H44" s="352"/>
      <c r="I44" s="352">
        <f t="shared" si="5"/>
        <v>4180.1499999999996</v>
      </c>
      <c r="J44" s="352"/>
      <c r="L44">
        <f>D44</f>
        <v>2000</v>
      </c>
    </row>
    <row r="45" spans="2:12">
      <c r="B45" s="5">
        <v>45666</v>
      </c>
      <c r="C45" t="s">
        <v>832</v>
      </c>
      <c r="D45"/>
      <c r="E45">
        <v>8.26</v>
      </c>
      <c r="F45" s="352">
        <f>E45</f>
        <v>8.26</v>
      </c>
      <c r="G45" s="352"/>
      <c r="H45" s="352"/>
      <c r="I45" s="352">
        <f t="shared" si="5"/>
        <v>6180.15</v>
      </c>
      <c r="J45" s="352"/>
    </row>
    <row r="46" spans="2:12">
      <c r="B46" s="5">
        <v>45665</v>
      </c>
      <c r="C46" t="s">
        <v>831</v>
      </c>
      <c r="D46">
        <v>2000</v>
      </c>
      <c r="E46"/>
      <c r="F46" s="352"/>
      <c r="G46" s="352"/>
      <c r="H46" s="352"/>
      <c r="I46" s="352">
        <f t="shared" si="5"/>
        <v>6171.8899999999994</v>
      </c>
      <c r="J46" s="352"/>
      <c r="L46">
        <f>D46</f>
        <v>2000</v>
      </c>
    </row>
    <row r="47" spans="2:12">
      <c r="B47" s="5">
        <v>45664</v>
      </c>
      <c r="C47" t="s">
        <v>831</v>
      </c>
      <c r="D47">
        <v>1000</v>
      </c>
      <c r="E47"/>
      <c r="F47" s="352"/>
      <c r="G47" s="352"/>
      <c r="H47" s="352"/>
      <c r="I47" s="352">
        <f t="shared" si="5"/>
        <v>8171.8899999999994</v>
      </c>
      <c r="J47" s="352"/>
      <c r="L47">
        <f>D47</f>
        <v>1000</v>
      </c>
    </row>
    <row r="48" spans="2:12">
      <c r="B48" s="5">
        <v>45660</v>
      </c>
      <c r="C48" t="s">
        <v>831</v>
      </c>
      <c r="D48">
        <v>1000</v>
      </c>
      <c r="E48"/>
      <c r="F48" s="352"/>
      <c r="G48" s="352"/>
      <c r="H48" s="352"/>
      <c r="I48" s="352">
        <f t="shared" si="5"/>
        <v>9171.89</v>
      </c>
      <c r="J48" s="352"/>
      <c r="L48">
        <f>D48</f>
        <v>1000</v>
      </c>
    </row>
    <row r="49" spans="2:13">
      <c r="B49" s="5">
        <v>45636</v>
      </c>
      <c r="C49" t="s">
        <v>831</v>
      </c>
      <c r="D49">
        <v>2000</v>
      </c>
      <c r="E49"/>
      <c r="F49" s="352"/>
      <c r="G49" s="352"/>
      <c r="H49" s="352"/>
      <c r="I49" s="352">
        <f t="shared" si="5"/>
        <v>10171.89</v>
      </c>
      <c r="J49" s="352"/>
      <c r="L49">
        <f>D49</f>
        <v>2000</v>
      </c>
    </row>
    <row r="50" spans="2:13">
      <c r="B50" s="5">
        <v>45635</v>
      </c>
      <c r="C50" t="s">
        <v>832</v>
      </c>
      <c r="D50"/>
      <c r="E50">
        <v>14.09</v>
      </c>
      <c r="F50" s="352">
        <f>E50</f>
        <v>14.09</v>
      </c>
      <c r="G50" s="352"/>
      <c r="H50" s="352"/>
      <c r="I50" s="352">
        <f t="shared" si="5"/>
        <v>12171.89</v>
      </c>
      <c r="J50" s="352"/>
    </row>
    <row r="51" spans="2:13">
      <c r="B51" s="5">
        <v>45623</v>
      </c>
      <c r="C51" t="s">
        <v>831</v>
      </c>
      <c r="D51">
        <v>12000</v>
      </c>
      <c r="E51"/>
      <c r="F51" s="352"/>
      <c r="G51" s="352"/>
      <c r="H51" s="352"/>
      <c r="I51" s="352">
        <f t="shared" si="5"/>
        <v>12157.8</v>
      </c>
      <c r="J51" s="352"/>
      <c r="L51">
        <f>D51</f>
        <v>12000</v>
      </c>
    </row>
    <row r="52" spans="2:13">
      <c r="B52" s="5">
        <v>45610</v>
      </c>
      <c r="C52" t="s">
        <v>831</v>
      </c>
      <c r="D52"/>
      <c r="E52">
        <v>3000</v>
      </c>
      <c r="F52" s="352"/>
      <c r="G52" s="352"/>
      <c r="H52" s="352"/>
      <c r="I52" s="352">
        <f t="shared" si="5"/>
        <v>24157.8</v>
      </c>
      <c r="J52" s="352"/>
      <c r="K52">
        <f>E52</f>
        <v>3000</v>
      </c>
    </row>
    <row r="53" spans="2:13">
      <c r="B53" s="5">
        <v>45607</v>
      </c>
      <c r="C53" t="s">
        <v>832</v>
      </c>
      <c r="D53"/>
      <c r="E53">
        <v>16.260000000000002</v>
      </c>
      <c r="F53" s="352">
        <f>E53</f>
        <v>16.260000000000002</v>
      </c>
      <c r="G53" s="352"/>
      <c r="H53" s="352"/>
      <c r="I53" s="352">
        <f t="shared" si="5"/>
        <v>21157.8</v>
      </c>
      <c r="J53" s="352"/>
    </row>
    <row r="54" spans="2:13">
      <c r="B54" s="5">
        <v>45607</v>
      </c>
      <c r="C54" t="s">
        <v>831</v>
      </c>
      <c r="D54"/>
      <c r="E54">
        <v>5000</v>
      </c>
      <c r="F54" s="352"/>
      <c r="G54" s="352"/>
      <c r="H54" s="352"/>
      <c r="I54" s="352">
        <f t="shared" si="5"/>
        <v>21141.54</v>
      </c>
      <c r="J54" s="352"/>
      <c r="K54">
        <f>E54</f>
        <v>5000</v>
      </c>
    </row>
    <row r="55" spans="2:13">
      <c r="B55" s="5">
        <v>45603</v>
      </c>
      <c r="C55" t="s">
        <v>831</v>
      </c>
      <c r="D55">
        <v>3000</v>
      </c>
      <c r="E55"/>
      <c r="F55" s="352"/>
      <c r="G55" s="352"/>
      <c r="H55" s="352"/>
      <c r="I55" s="352">
        <f t="shared" si="5"/>
        <v>16141.54</v>
      </c>
      <c r="J55" s="352"/>
      <c r="L55">
        <f>D55</f>
        <v>3000</v>
      </c>
    </row>
    <row r="56" spans="2:13">
      <c r="B56" s="5">
        <v>45582</v>
      </c>
      <c r="C56" t="s">
        <v>831</v>
      </c>
      <c r="D56"/>
      <c r="E56">
        <v>4000</v>
      </c>
      <c r="F56" s="352"/>
      <c r="G56" s="352"/>
      <c r="H56" s="352"/>
      <c r="I56" s="352">
        <f t="shared" si="5"/>
        <v>19141.54</v>
      </c>
      <c r="J56" s="352"/>
      <c r="K56">
        <f>E56</f>
        <v>4000</v>
      </c>
    </row>
    <row r="57" spans="2:13">
      <c r="B57" s="5">
        <v>45574</v>
      </c>
      <c r="C57" t="s">
        <v>832</v>
      </c>
      <c r="D57"/>
      <c r="E57">
        <v>12.33</v>
      </c>
      <c r="F57" s="352">
        <f t="shared" ref="F57:F60" si="6">E57</f>
        <v>12.33</v>
      </c>
      <c r="G57" s="352"/>
      <c r="H57" s="352"/>
      <c r="I57" s="352">
        <f t="shared" si="5"/>
        <v>15141.539999999999</v>
      </c>
      <c r="J57" s="352"/>
    </row>
    <row r="58" spans="2:13">
      <c r="B58" s="5">
        <v>45573</v>
      </c>
      <c r="C58" t="s">
        <v>831</v>
      </c>
      <c r="D58">
        <v>2000</v>
      </c>
      <c r="E58"/>
      <c r="F58" s="352"/>
      <c r="G58" s="352"/>
      <c r="H58" s="352"/>
      <c r="I58" s="352">
        <f t="shared" si="5"/>
        <v>15129.21</v>
      </c>
      <c r="J58" s="352"/>
      <c r="L58">
        <f>D58</f>
        <v>2000</v>
      </c>
    </row>
    <row r="59" spans="2:13">
      <c r="B59" s="5">
        <v>45565</v>
      </c>
      <c r="C59" t="s">
        <v>831</v>
      </c>
      <c r="D59"/>
      <c r="E59">
        <v>3000</v>
      </c>
      <c r="F59" s="352"/>
      <c r="G59" s="352"/>
      <c r="H59" s="352"/>
      <c r="I59" s="352">
        <f t="shared" si="5"/>
        <v>17129.21</v>
      </c>
      <c r="J59" s="352"/>
      <c r="K59">
        <f>E59</f>
        <v>3000</v>
      </c>
    </row>
    <row r="60" spans="2:13">
      <c r="B60" s="5">
        <v>45544</v>
      </c>
      <c r="C60" t="s">
        <v>832</v>
      </c>
      <c r="D60"/>
      <c r="E60">
        <v>11.14</v>
      </c>
      <c r="F60" s="352">
        <f t="shared" si="6"/>
        <v>11.14</v>
      </c>
      <c r="G60" s="352"/>
      <c r="H60" s="352"/>
      <c r="I60" s="352">
        <f t="shared" si="5"/>
        <v>14129.210000000001</v>
      </c>
      <c r="J60" s="352"/>
    </row>
    <row r="61" spans="2:13">
      <c r="B61" s="5">
        <v>45540</v>
      </c>
      <c r="C61" t="s">
        <v>831</v>
      </c>
      <c r="D61"/>
      <c r="E61">
        <v>1000</v>
      </c>
      <c r="F61" s="352"/>
      <c r="G61" s="352"/>
      <c r="H61" s="352"/>
      <c r="I61" s="352">
        <f t="shared" si="5"/>
        <v>14118.070000000002</v>
      </c>
      <c r="J61" s="352"/>
      <c r="K61">
        <f>E61</f>
        <v>1000</v>
      </c>
    </row>
    <row r="62" spans="2:13">
      <c r="B62" s="5">
        <v>45540</v>
      </c>
      <c r="C62" t="s">
        <v>831</v>
      </c>
      <c r="D62"/>
      <c r="E62">
        <v>4000</v>
      </c>
      <c r="F62" s="352"/>
      <c r="G62" s="352"/>
      <c r="H62" s="352"/>
      <c r="I62" s="352">
        <f t="shared" si="5"/>
        <v>13118.070000000002</v>
      </c>
      <c r="J62" s="352"/>
      <c r="K62">
        <f>E62</f>
        <v>4000</v>
      </c>
    </row>
    <row r="63" spans="2:13">
      <c r="B63" s="364" t="s">
        <v>1477</v>
      </c>
      <c r="F63" s="352"/>
      <c r="G63" s="352"/>
      <c r="H63" s="352"/>
      <c r="I63" s="352">
        <v>9118.0700000000015</v>
      </c>
      <c r="J63" s="352"/>
    </row>
    <row r="64" spans="2:13" ht="15.75" thickBot="1">
      <c r="B64" s="50" t="s">
        <v>32</v>
      </c>
      <c r="C64" s="8"/>
      <c r="D64" s="351">
        <f>SUM(D21:D63)</f>
        <v>40300</v>
      </c>
      <c r="E64" s="351">
        <f>SUM(E21:E63)</f>
        <v>40594.509999999995</v>
      </c>
      <c r="F64" s="480">
        <f>SUM(F21:F63)</f>
        <v>94.51</v>
      </c>
      <c r="G64" s="480">
        <f>SUM(G21:G63)</f>
        <v>0</v>
      </c>
      <c r="H64" s="480">
        <f>SUM(H21:H63)</f>
        <v>0</v>
      </c>
      <c r="I64" s="42">
        <v>0</v>
      </c>
      <c r="J64" s="352"/>
      <c r="K64" s="351">
        <f>SUM(K21:K63)</f>
        <v>40500</v>
      </c>
      <c r="L64" s="351">
        <f>SUM(L21:L63)</f>
        <v>40300</v>
      </c>
      <c r="M64" s="355">
        <f>K64-L64</f>
        <v>200</v>
      </c>
    </row>
    <row r="65" spans="1:13" ht="13.5" thickTop="1">
      <c r="E65" s="42">
        <f>E64-D64</f>
        <v>294.50999999999476</v>
      </c>
      <c r="F65" s="42">
        <f>F64+G64+M64</f>
        <v>294.51</v>
      </c>
      <c r="H65" s="42">
        <f>H21-H63</f>
        <v>0</v>
      </c>
    </row>
    <row r="69" spans="1:13" ht="26.25">
      <c r="A69" s="478" t="s">
        <v>833</v>
      </c>
      <c r="D69" s="482">
        <f>D74</f>
        <v>0</v>
      </c>
      <c r="E69" s="482">
        <f t="shared" ref="E69:H69" si="7">E74</f>
        <v>232.6299999999992</v>
      </c>
      <c r="F69" s="482">
        <f t="shared" si="7"/>
        <v>232.6299999999992</v>
      </c>
      <c r="G69" s="482">
        <f t="shared" si="7"/>
        <v>0</v>
      </c>
      <c r="H69" s="482">
        <f t="shared" si="7"/>
        <v>0</v>
      </c>
      <c r="I69" s="33">
        <f>I71</f>
        <v>10280.799999999999</v>
      </c>
      <c r="K69" s="482">
        <f t="shared" ref="K69:M69" si="8">K74</f>
        <v>0</v>
      </c>
      <c r="L69" s="482">
        <f t="shared" si="8"/>
        <v>0</v>
      </c>
      <c r="M69" s="482">
        <f t="shared" si="8"/>
        <v>0</v>
      </c>
    </row>
    <row r="70" spans="1:13" s="3" customFormat="1" ht="15.75" thickBot="1">
      <c r="B70" s="360" t="s">
        <v>829</v>
      </c>
      <c r="C70" s="359" t="s">
        <v>830</v>
      </c>
      <c r="D70" s="479" t="s">
        <v>66</v>
      </c>
      <c r="E70" s="479" t="s">
        <v>67</v>
      </c>
      <c r="F70" s="362" t="s">
        <v>816</v>
      </c>
      <c r="G70" s="362" t="s">
        <v>29</v>
      </c>
      <c r="H70" s="362" t="s">
        <v>817</v>
      </c>
      <c r="I70" s="362" t="s">
        <v>68</v>
      </c>
      <c r="J70" s="359"/>
      <c r="K70" s="3" t="s">
        <v>798</v>
      </c>
      <c r="L70" s="3" t="s">
        <v>799</v>
      </c>
      <c r="M70" s="3" t="s">
        <v>820</v>
      </c>
    </row>
    <row r="71" spans="1:13">
      <c r="B71" s="5">
        <v>45535</v>
      </c>
      <c r="C71" s="45" t="s">
        <v>834</v>
      </c>
      <c r="D71"/>
      <c r="E71" s="33">
        <f>10280.8-I73</f>
        <v>232.6299999999992</v>
      </c>
      <c r="F71" s="352">
        <f>E71</f>
        <v>232.6299999999992</v>
      </c>
      <c r="G71" s="352"/>
      <c r="H71" s="352"/>
      <c r="I71" s="352">
        <f t="shared" ref="I71" si="9">I72-D71+E71</f>
        <v>10280.799999999999</v>
      </c>
      <c r="J71" s="352"/>
    </row>
    <row r="72" spans="1:13">
      <c r="C72" s="45"/>
      <c r="D72"/>
      <c r="E72"/>
      <c r="F72" s="352"/>
      <c r="G72" s="352"/>
      <c r="H72" s="352"/>
      <c r="I72" s="352">
        <f>I73-D72+E72</f>
        <v>10048.17</v>
      </c>
      <c r="J72" s="352"/>
      <c r="K72">
        <f>E72</f>
        <v>0</v>
      </c>
    </row>
    <row r="73" spans="1:13">
      <c r="B73" s="364" t="s">
        <v>1477</v>
      </c>
      <c r="F73" s="352"/>
      <c r="G73" s="352"/>
      <c r="H73" s="352"/>
      <c r="I73" s="352">
        <v>10048.17</v>
      </c>
      <c r="J73" s="352"/>
    </row>
    <row r="74" spans="1:13" ht="15.75" thickBot="1">
      <c r="B74" s="50" t="s">
        <v>32</v>
      </c>
      <c r="C74" s="8"/>
      <c r="D74" s="351">
        <f>SUM(D71:D73)</f>
        <v>0</v>
      </c>
      <c r="E74" s="351">
        <f>SUM(E71:E73)</f>
        <v>232.6299999999992</v>
      </c>
      <c r="F74" s="480">
        <f>SUM(F71:F73)</f>
        <v>232.6299999999992</v>
      </c>
      <c r="G74" s="480">
        <f>SUM(G71:G73)</f>
        <v>0</v>
      </c>
      <c r="H74" s="480">
        <f>SUM(H71:H73)</f>
        <v>0</v>
      </c>
      <c r="I74" s="42">
        <v>0</v>
      </c>
      <c r="J74" s="352"/>
      <c r="K74" s="351">
        <f>SUM(K71:K73)</f>
        <v>0</v>
      </c>
      <c r="L74" s="351">
        <f>SUM(L71:L73)</f>
        <v>0</v>
      </c>
      <c r="M74" s="355">
        <f>K74-L74</f>
        <v>0</v>
      </c>
    </row>
    <row r="75" spans="1:13" ht="13.5" thickTop="1">
      <c r="E75" s="42">
        <f>E74-D74</f>
        <v>232.6299999999992</v>
      </c>
      <c r="F75" s="42">
        <f>F74+G74+M74</f>
        <v>232.6299999999992</v>
      </c>
      <c r="H75" s="42">
        <f>H71-H73</f>
        <v>0</v>
      </c>
    </row>
    <row r="79" spans="1:13" ht="26.25">
      <c r="A79" s="478" t="s">
        <v>1480</v>
      </c>
      <c r="D79" s="482">
        <f>D84</f>
        <v>0</v>
      </c>
      <c r="E79" s="482">
        <f t="shared" ref="E79:H79" si="10">E84</f>
        <v>354.71999999999935</v>
      </c>
      <c r="F79" s="482">
        <f t="shared" si="10"/>
        <v>354.71999999999935</v>
      </c>
      <c r="G79" s="482">
        <f t="shared" si="10"/>
        <v>0</v>
      </c>
      <c r="H79" s="482">
        <f t="shared" si="10"/>
        <v>0</v>
      </c>
      <c r="I79" s="33">
        <f>I81</f>
        <v>10431.709999999999</v>
      </c>
      <c r="K79" s="482">
        <f t="shared" ref="K79:M79" si="11">K84</f>
        <v>0</v>
      </c>
      <c r="L79" s="482">
        <f t="shared" si="11"/>
        <v>0</v>
      </c>
      <c r="M79" s="482">
        <f t="shared" si="11"/>
        <v>0</v>
      </c>
    </row>
    <row r="80" spans="1:13" s="3" customFormat="1" ht="15.75" thickBot="1">
      <c r="B80" s="360" t="s">
        <v>829</v>
      </c>
      <c r="C80" s="359" t="s">
        <v>830</v>
      </c>
      <c r="D80" s="479" t="s">
        <v>66</v>
      </c>
      <c r="E80" s="479" t="s">
        <v>67</v>
      </c>
      <c r="F80" s="362" t="s">
        <v>816</v>
      </c>
      <c r="G80" s="362" t="s">
        <v>29</v>
      </c>
      <c r="H80" s="362" t="s">
        <v>817</v>
      </c>
      <c r="I80" s="362" t="s">
        <v>68</v>
      </c>
      <c r="J80" s="359"/>
      <c r="K80" s="3" t="s">
        <v>798</v>
      </c>
      <c r="L80" s="3" t="s">
        <v>799</v>
      </c>
      <c r="M80" s="3" t="s">
        <v>820</v>
      </c>
    </row>
    <row r="81" spans="1:13">
      <c r="B81" s="5">
        <v>45869</v>
      </c>
      <c r="C81" s="45" t="s">
        <v>834</v>
      </c>
      <c r="D81"/>
      <c r="E81" s="33">
        <f>10431.71-I83</f>
        <v>354.71999999999935</v>
      </c>
      <c r="F81" s="352">
        <f>E81</f>
        <v>354.71999999999935</v>
      </c>
      <c r="G81" s="352"/>
      <c r="H81" s="352"/>
      <c r="I81" s="352">
        <f t="shared" ref="I81" si="12">I82-D81+E81</f>
        <v>10431.709999999999</v>
      </c>
      <c r="J81" s="352"/>
    </row>
    <row r="82" spans="1:13">
      <c r="C82" s="45"/>
      <c r="D82"/>
      <c r="E82"/>
      <c r="F82" s="352"/>
      <c r="G82" s="352"/>
      <c r="H82" s="352"/>
      <c r="I82" s="352">
        <f>I83-D82+E82</f>
        <v>10076.99</v>
      </c>
      <c r="J82" s="352"/>
    </row>
    <row r="83" spans="1:13">
      <c r="B83" s="364" t="s">
        <v>1477</v>
      </c>
      <c r="F83" s="352"/>
      <c r="G83" s="352"/>
      <c r="H83" s="352"/>
      <c r="I83" s="352">
        <v>10076.99</v>
      </c>
      <c r="J83" s="352"/>
    </row>
    <row r="84" spans="1:13" ht="15.75" thickBot="1">
      <c r="B84" s="50" t="s">
        <v>32</v>
      </c>
      <c r="C84" s="8"/>
      <c r="D84" s="351">
        <f>SUM(D81:D83)</f>
        <v>0</v>
      </c>
      <c r="E84" s="351">
        <f>SUM(E81:E83)</f>
        <v>354.71999999999935</v>
      </c>
      <c r="F84" s="480">
        <f>SUM(F81:F83)</f>
        <v>354.71999999999935</v>
      </c>
      <c r="G84" s="480">
        <f>SUM(G81:G83)</f>
        <v>0</v>
      </c>
      <c r="H84" s="480">
        <f>SUM(H81:H83)</f>
        <v>0</v>
      </c>
      <c r="I84" s="42">
        <v>0</v>
      </c>
      <c r="J84" s="352"/>
      <c r="K84" s="351">
        <f>SUM(K81:K83)</f>
        <v>0</v>
      </c>
      <c r="L84" s="351">
        <f>SUM(L81:L83)</f>
        <v>0</v>
      </c>
      <c r="M84" s="355">
        <f>K84-L84</f>
        <v>0</v>
      </c>
    </row>
    <row r="85" spans="1:13" ht="13.5" thickTop="1">
      <c r="E85" s="42">
        <f>E84-D84</f>
        <v>354.71999999999935</v>
      </c>
      <c r="F85" s="42">
        <f>F84+G84+M84</f>
        <v>354.71999999999935</v>
      </c>
      <c r="H85" s="42">
        <f>H81-H83</f>
        <v>0</v>
      </c>
    </row>
    <row r="89" spans="1:13" ht="26.25">
      <c r="A89" s="478" t="s">
        <v>835</v>
      </c>
      <c r="D89" s="482">
        <f>D94</f>
        <v>20000</v>
      </c>
      <c r="E89" s="482">
        <f t="shared" ref="E89:H89" si="13">E94</f>
        <v>30000</v>
      </c>
      <c r="F89" s="482">
        <f t="shared" si="13"/>
        <v>720</v>
      </c>
      <c r="G89" s="482">
        <f t="shared" si="13"/>
        <v>0</v>
      </c>
      <c r="H89" s="482">
        <f t="shared" si="13"/>
        <v>0</v>
      </c>
      <c r="I89" s="33">
        <f>I91</f>
        <v>30000</v>
      </c>
      <c r="K89" s="482">
        <f t="shared" ref="K89:M89" si="14">K94</f>
        <v>30000</v>
      </c>
      <c r="L89" s="482">
        <f t="shared" si="14"/>
        <v>20720</v>
      </c>
      <c r="M89" s="482">
        <f t="shared" si="14"/>
        <v>9280</v>
      </c>
    </row>
    <row r="90" spans="1:13" s="3" customFormat="1" ht="15.75" thickBot="1">
      <c r="B90" s="360" t="s">
        <v>829</v>
      </c>
      <c r="C90" s="359" t="s">
        <v>830</v>
      </c>
      <c r="D90" s="479" t="s">
        <v>66</v>
      </c>
      <c r="E90" s="479" t="s">
        <v>67</v>
      </c>
      <c r="F90" s="362" t="s">
        <v>816</v>
      </c>
      <c r="G90" s="362" t="s">
        <v>29</v>
      </c>
      <c r="H90" s="362" t="s">
        <v>817</v>
      </c>
      <c r="I90" s="362" t="s">
        <v>68</v>
      </c>
      <c r="J90" s="359"/>
      <c r="K90" s="3" t="s">
        <v>798</v>
      </c>
      <c r="L90" s="3" t="s">
        <v>799</v>
      </c>
      <c r="M90" s="3" t="s">
        <v>820</v>
      </c>
    </row>
    <row r="91" spans="1:13">
      <c r="B91" s="5">
        <v>45838</v>
      </c>
      <c r="C91" s="45" t="s">
        <v>5</v>
      </c>
      <c r="D91"/>
      <c r="E91">
        <v>30000</v>
      </c>
      <c r="F91" s="352"/>
      <c r="G91" s="352"/>
      <c r="H91" s="352"/>
      <c r="I91" s="352">
        <f>I92-D91+E91</f>
        <v>30000</v>
      </c>
      <c r="J91" s="352"/>
      <c r="K91">
        <v>30000</v>
      </c>
    </row>
    <row r="92" spans="1:13">
      <c r="B92" s="5">
        <v>45799</v>
      </c>
      <c r="C92" s="45" t="s">
        <v>5</v>
      </c>
      <c r="D92">
        <v>20000</v>
      </c>
      <c r="E92"/>
      <c r="F92" s="352">
        <v>720</v>
      </c>
      <c r="G92" s="352"/>
      <c r="H92" s="352"/>
      <c r="I92" s="352">
        <f>I93-D92+E92</f>
        <v>0</v>
      </c>
      <c r="J92" s="352"/>
      <c r="L92">
        <v>20720</v>
      </c>
    </row>
    <row r="93" spans="1:13">
      <c r="B93" s="364" t="s">
        <v>1477</v>
      </c>
      <c r="F93" s="352"/>
      <c r="G93" s="352"/>
      <c r="H93" s="352"/>
      <c r="I93" s="352">
        <v>20000</v>
      </c>
      <c r="J93" s="352"/>
    </row>
    <row r="94" spans="1:13" ht="15.75" thickBot="1">
      <c r="B94" s="50" t="s">
        <v>32</v>
      </c>
      <c r="C94" s="8"/>
      <c r="D94" s="351">
        <f>SUM(D91:D93)</f>
        <v>20000</v>
      </c>
      <c r="E94" s="351">
        <f>SUM(E91:E93)</f>
        <v>30000</v>
      </c>
      <c r="F94" s="480">
        <f>SUM(F91:F93)</f>
        <v>720</v>
      </c>
      <c r="G94" s="480">
        <f>SUM(G91:G93)</f>
        <v>0</v>
      </c>
      <c r="H94" s="480">
        <f>SUM(H91:H93)</f>
        <v>0</v>
      </c>
      <c r="I94" s="42">
        <v>0</v>
      </c>
      <c r="J94" s="352"/>
      <c r="K94" s="351">
        <f>SUM(K91:K93)</f>
        <v>30000</v>
      </c>
      <c r="L94" s="351">
        <f>SUM(L91:L93)</f>
        <v>20720</v>
      </c>
      <c r="M94" s="355">
        <f>K94-L94</f>
        <v>9280</v>
      </c>
    </row>
    <row r="95" spans="1:13" ht="13.5" thickTop="1">
      <c r="E95" s="42">
        <f>E94-D94</f>
        <v>10000</v>
      </c>
      <c r="H95" s="42">
        <f>H91-H93</f>
        <v>0</v>
      </c>
    </row>
  </sheetData>
  <printOptions gridLines="1"/>
  <pageMargins left="0.75" right="0.75" top="1" bottom="1" header="0.5" footer="0.5"/>
  <pageSetup scale="51" fitToHeight="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K142"/>
  <sheetViews>
    <sheetView workbookViewId="0">
      <selection activeCell="C4" sqref="C4"/>
    </sheetView>
  </sheetViews>
  <sheetFormatPr defaultRowHeight="12.75"/>
  <cols>
    <col min="1" max="1" width="10.7109375" customWidth="1"/>
    <col min="2" max="2" width="16.28515625" customWidth="1"/>
    <col min="3" max="3" width="16.140625" customWidth="1"/>
    <col min="4" max="4" width="16" bestFit="1" customWidth="1"/>
    <col min="5" max="5" width="35.42578125" customWidth="1"/>
    <col min="6" max="6" width="13.5703125" bestFit="1" customWidth="1"/>
    <col min="7" max="7" width="14.140625" bestFit="1" customWidth="1"/>
    <col min="8" max="8" width="8" bestFit="1" customWidth="1"/>
    <col min="9" max="9" width="8" customWidth="1"/>
    <col min="10" max="10" width="17" bestFit="1" customWidth="1"/>
  </cols>
  <sheetData>
    <row r="1" spans="1:11">
      <c r="F1">
        <f>SUM(F3:F141)</f>
        <v>430</v>
      </c>
      <c r="G1">
        <f>SUM(G3:G141)</f>
        <v>308</v>
      </c>
      <c r="H1">
        <f>G1-F1</f>
        <v>-122</v>
      </c>
    </row>
    <row r="2" spans="1:11">
      <c r="A2" t="s">
        <v>836</v>
      </c>
      <c r="B2" t="s">
        <v>837</v>
      </c>
      <c r="C2" t="s">
        <v>64</v>
      </c>
      <c r="D2" t="s">
        <v>838</v>
      </c>
      <c r="E2" t="s">
        <v>65</v>
      </c>
      <c r="F2" t="s">
        <v>66</v>
      </c>
      <c r="G2" t="s">
        <v>67</v>
      </c>
      <c r="H2" t="s">
        <v>68</v>
      </c>
      <c r="I2" t="s">
        <v>798</v>
      </c>
      <c r="J2" t="s">
        <v>839</v>
      </c>
      <c r="K2" t="s">
        <v>840</v>
      </c>
    </row>
    <row r="3" spans="1:11" ht="15">
      <c r="K3" s="46"/>
    </row>
    <row r="4" spans="1:11">
      <c r="A4" t="s">
        <v>841</v>
      </c>
      <c r="B4" t="s">
        <v>842</v>
      </c>
      <c r="C4" s="5">
        <v>45898</v>
      </c>
      <c r="D4" t="s">
        <v>1413</v>
      </c>
      <c r="E4" t="s">
        <v>1414</v>
      </c>
      <c r="G4">
        <v>2</v>
      </c>
      <c r="H4">
        <v>105.85</v>
      </c>
    </row>
    <row r="5" spans="1:11">
      <c r="A5" t="s">
        <v>841</v>
      </c>
      <c r="B5" t="s">
        <v>842</v>
      </c>
      <c r="C5" s="5">
        <v>45880</v>
      </c>
      <c r="D5" t="s">
        <v>1413</v>
      </c>
      <c r="E5" t="s">
        <v>1415</v>
      </c>
      <c r="G5">
        <v>2</v>
      </c>
      <c r="H5">
        <v>103.85</v>
      </c>
    </row>
    <row r="6" spans="1:11">
      <c r="A6" t="s">
        <v>841</v>
      </c>
      <c r="B6" t="s">
        <v>842</v>
      </c>
      <c r="C6" s="5">
        <v>45877</v>
      </c>
      <c r="D6" t="s">
        <v>1413</v>
      </c>
      <c r="E6" t="s">
        <v>1416</v>
      </c>
      <c r="G6">
        <v>2</v>
      </c>
      <c r="H6">
        <v>101.85</v>
      </c>
    </row>
    <row r="7" spans="1:11">
      <c r="A7" t="s">
        <v>841</v>
      </c>
      <c r="B7" t="s">
        <v>842</v>
      </c>
      <c r="C7" s="5">
        <v>45873</v>
      </c>
      <c r="D7" t="s">
        <v>1413</v>
      </c>
      <c r="E7" t="s">
        <v>1417</v>
      </c>
      <c r="G7">
        <v>4</v>
      </c>
      <c r="H7">
        <v>99.85</v>
      </c>
    </row>
    <row r="8" spans="1:11">
      <c r="A8" t="s">
        <v>841</v>
      </c>
      <c r="B8" t="s">
        <v>843</v>
      </c>
      <c r="C8" s="5">
        <v>45873</v>
      </c>
      <c r="D8" t="s">
        <v>1413</v>
      </c>
      <c r="E8" t="s">
        <v>845</v>
      </c>
      <c r="G8">
        <v>4</v>
      </c>
      <c r="H8">
        <v>95.85</v>
      </c>
    </row>
    <row r="9" spans="1:11">
      <c r="A9" t="s">
        <v>841</v>
      </c>
      <c r="B9" t="s">
        <v>842</v>
      </c>
      <c r="C9" s="5">
        <v>45870</v>
      </c>
      <c r="D9" t="s">
        <v>1413</v>
      </c>
      <c r="E9" t="s">
        <v>1418</v>
      </c>
      <c r="G9">
        <v>2</v>
      </c>
      <c r="H9">
        <v>91.85</v>
      </c>
    </row>
    <row r="10" spans="1:11">
      <c r="A10" t="s">
        <v>841</v>
      </c>
      <c r="B10" t="s">
        <v>843</v>
      </c>
      <c r="C10" s="5">
        <v>45870</v>
      </c>
      <c r="D10" t="s">
        <v>1413</v>
      </c>
      <c r="E10" t="s">
        <v>846</v>
      </c>
      <c r="G10">
        <v>4</v>
      </c>
      <c r="H10">
        <v>89.85</v>
      </c>
    </row>
    <row r="11" spans="1:11">
      <c r="A11" t="s">
        <v>841</v>
      </c>
      <c r="B11" t="s">
        <v>843</v>
      </c>
      <c r="C11" s="5">
        <v>45870</v>
      </c>
      <c r="D11" t="s">
        <v>1413</v>
      </c>
      <c r="E11" t="s">
        <v>847</v>
      </c>
      <c r="G11">
        <v>2</v>
      </c>
      <c r="H11">
        <v>85.85</v>
      </c>
    </row>
    <row r="12" spans="1:11">
      <c r="A12" t="s">
        <v>841</v>
      </c>
      <c r="B12" t="s">
        <v>843</v>
      </c>
      <c r="C12" s="5">
        <v>45870</v>
      </c>
      <c r="D12" t="s">
        <v>1413</v>
      </c>
      <c r="E12" t="s">
        <v>848</v>
      </c>
      <c r="G12">
        <v>2</v>
      </c>
      <c r="H12">
        <v>83.85</v>
      </c>
    </row>
    <row r="13" spans="1:11">
      <c r="A13" t="s">
        <v>841</v>
      </c>
      <c r="B13" t="s">
        <v>842</v>
      </c>
      <c r="C13" s="5">
        <v>45867</v>
      </c>
      <c r="D13" t="s">
        <v>1413</v>
      </c>
      <c r="E13" t="s">
        <v>1419</v>
      </c>
      <c r="G13">
        <v>2</v>
      </c>
      <c r="H13">
        <v>81.849999999999994</v>
      </c>
    </row>
    <row r="14" spans="1:11">
      <c r="A14" t="s">
        <v>841</v>
      </c>
      <c r="B14" t="s">
        <v>842</v>
      </c>
      <c r="C14" s="5">
        <v>45847</v>
      </c>
      <c r="D14" t="s">
        <v>1413</v>
      </c>
      <c r="E14" t="s">
        <v>1420</v>
      </c>
      <c r="G14">
        <v>2</v>
      </c>
      <c r="H14">
        <v>79.849999999999994</v>
      </c>
    </row>
    <row r="15" spans="1:11">
      <c r="A15" t="s">
        <v>841</v>
      </c>
      <c r="B15" t="s">
        <v>842</v>
      </c>
      <c r="C15" s="5">
        <v>45846</v>
      </c>
      <c r="D15" t="s">
        <v>1413</v>
      </c>
      <c r="E15" t="s">
        <v>1421</v>
      </c>
      <c r="G15">
        <v>2</v>
      </c>
      <c r="H15">
        <v>77.849999999999994</v>
      </c>
    </row>
    <row r="16" spans="1:11">
      <c r="A16" t="s">
        <v>841</v>
      </c>
      <c r="B16" t="s">
        <v>843</v>
      </c>
      <c r="C16" s="5">
        <v>45842</v>
      </c>
      <c r="D16" t="s">
        <v>1413</v>
      </c>
      <c r="E16" t="s">
        <v>845</v>
      </c>
      <c r="G16">
        <v>4</v>
      </c>
      <c r="H16">
        <v>75.849999999999994</v>
      </c>
    </row>
    <row r="17" spans="1:8">
      <c r="A17" t="s">
        <v>841</v>
      </c>
      <c r="B17" t="s">
        <v>842</v>
      </c>
      <c r="C17" s="5">
        <v>45840</v>
      </c>
      <c r="D17" t="s">
        <v>1413</v>
      </c>
      <c r="E17" t="s">
        <v>1422</v>
      </c>
      <c r="G17">
        <v>4</v>
      </c>
      <c r="H17">
        <v>71.849999999999994</v>
      </c>
    </row>
    <row r="18" spans="1:8">
      <c r="A18" t="s">
        <v>841</v>
      </c>
      <c r="B18" t="s">
        <v>842</v>
      </c>
      <c r="C18" s="5">
        <v>45839</v>
      </c>
      <c r="D18" t="s">
        <v>1413</v>
      </c>
      <c r="E18" t="s">
        <v>1423</v>
      </c>
      <c r="G18">
        <v>2</v>
      </c>
      <c r="H18">
        <v>67.849999999999994</v>
      </c>
    </row>
    <row r="19" spans="1:8">
      <c r="A19" t="s">
        <v>841</v>
      </c>
      <c r="B19" t="s">
        <v>843</v>
      </c>
      <c r="C19" s="5">
        <v>45839</v>
      </c>
      <c r="D19" t="s">
        <v>1413</v>
      </c>
      <c r="E19" t="s">
        <v>846</v>
      </c>
      <c r="G19">
        <v>4</v>
      </c>
      <c r="H19">
        <v>65.849999999999994</v>
      </c>
    </row>
    <row r="20" spans="1:8">
      <c r="A20" t="s">
        <v>841</v>
      </c>
      <c r="B20" t="s">
        <v>843</v>
      </c>
      <c r="C20" s="5">
        <v>45839</v>
      </c>
      <c r="D20" t="s">
        <v>1413</v>
      </c>
      <c r="E20" t="s">
        <v>847</v>
      </c>
      <c r="G20">
        <v>2</v>
      </c>
      <c r="H20">
        <v>61.85</v>
      </c>
    </row>
    <row r="21" spans="1:8">
      <c r="A21" t="s">
        <v>841</v>
      </c>
      <c r="B21" t="s">
        <v>843</v>
      </c>
      <c r="C21" s="5">
        <v>45839</v>
      </c>
      <c r="D21" t="s">
        <v>1413</v>
      </c>
      <c r="E21" t="s">
        <v>848</v>
      </c>
      <c r="G21">
        <v>2</v>
      </c>
      <c r="H21">
        <v>59.85</v>
      </c>
    </row>
    <row r="22" spans="1:8">
      <c r="A22" t="s">
        <v>841</v>
      </c>
      <c r="B22" t="s">
        <v>842</v>
      </c>
      <c r="C22" s="5">
        <v>45838</v>
      </c>
      <c r="D22" t="s">
        <v>1413</v>
      </c>
      <c r="E22" t="s">
        <v>1424</v>
      </c>
      <c r="G22">
        <v>2</v>
      </c>
      <c r="H22">
        <v>57.85</v>
      </c>
    </row>
    <row r="23" spans="1:8">
      <c r="A23" t="s">
        <v>841</v>
      </c>
      <c r="B23" t="s">
        <v>842</v>
      </c>
      <c r="C23" s="5">
        <v>45817</v>
      </c>
      <c r="D23" t="s">
        <v>1413</v>
      </c>
      <c r="E23" t="s">
        <v>1425</v>
      </c>
      <c r="G23">
        <v>2</v>
      </c>
      <c r="H23">
        <v>55.85</v>
      </c>
    </row>
    <row r="24" spans="1:8">
      <c r="A24" t="s">
        <v>841</v>
      </c>
      <c r="B24" t="s">
        <v>842</v>
      </c>
      <c r="C24" s="5">
        <v>45817</v>
      </c>
      <c r="D24" t="s">
        <v>1413</v>
      </c>
      <c r="E24" t="s">
        <v>1426</v>
      </c>
      <c r="G24">
        <v>2</v>
      </c>
      <c r="H24">
        <v>53.85</v>
      </c>
    </row>
    <row r="25" spans="1:8">
      <c r="A25" t="s">
        <v>841</v>
      </c>
      <c r="B25" t="s">
        <v>843</v>
      </c>
      <c r="C25" s="5">
        <v>45812</v>
      </c>
      <c r="D25" t="s">
        <v>1413</v>
      </c>
      <c r="E25" t="s">
        <v>845</v>
      </c>
      <c r="G25">
        <v>4</v>
      </c>
      <c r="H25">
        <v>51.85</v>
      </c>
    </row>
    <row r="26" spans="1:8">
      <c r="A26" t="s">
        <v>841</v>
      </c>
      <c r="B26" t="s">
        <v>842</v>
      </c>
      <c r="C26" s="5">
        <v>45810</v>
      </c>
      <c r="D26" t="s">
        <v>1413</v>
      </c>
      <c r="E26" t="s">
        <v>1427</v>
      </c>
      <c r="G26">
        <v>4</v>
      </c>
      <c r="H26">
        <v>47.85</v>
      </c>
    </row>
    <row r="27" spans="1:8">
      <c r="A27" t="s">
        <v>841</v>
      </c>
      <c r="B27" t="s">
        <v>842</v>
      </c>
      <c r="C27" s="5">
        <v>45810</v>
      </c>
      <c r="D27" t="s">
        <v>1413</v>
      </c>
      <c r="E27" t="s">
        <v>1428</v>
      </c>
      <c r="G27">
        <v>2</v>
      </c>
      <c r="H27">
        <v>43.85</v>
      </c>
    </row>
    <row r="28" spans="1:8">
      <c r="A28" t="s">
        <v>841</v>
      </c>
      <c r="B28" t="s">
        <v>843</v>
      </c>
      <c r="C28" s="5">
        <v>45810</v>
      </c>
      <c r="D28" t="s">
        <v>1413</v>
      </c>
      <c r="E28" t="s">
        <v>847</v>
      </c>
      <c r="G28">
        <v>2</v>
      </c>
      <c r="H28">
        <v>41.85</v>
      </c>
    </row>
    <row r="29" spans="1:8">
      <c r="A29" t="s">
        <v>841</v>
      </c>
      <c r="B29" t="s">
        <v>843</v>
      </c>
      <c r="C29" s="5">
        <v>45810</v>
      </c>
      <c r="D29" t="s">
        <v>1413</v>
      </c>
      <c r="E29" t="s">
        <v>846</v>
      </c>
      <c r="G29">
        <v>4</v>
      </c>
      <c r="H29">
        <v>39.85</v>
      </c>
    </row>
    <row r="30" spans="1:8">
      <c r="A30" t="s">
        <v>841</v>
      </c>
      <c r="B30" t="s">
        <v>843</v>
      </c>
      <c r="C30" s="5">
        <v>45810</v>
      </c>
      <c r="D30" t="s">
        <v>1413</v>
      </c>
      <c r="E30" t="s">
        <v>848</v>
      </c>
      <c r="G30">
        <v>2</v>
      </c>
      <c r="H30">
        <v>35.85</v>
      </c>
    </row>
    <row r="31" spans="1:8">
      <c r="A31" t="s">
        <v>841</v>
      </c>
      <c r="B31" t="s">
        <v>842</v>
      </c>
      <c r="C31" s="5">
        <v>45806</v>
      </c>
      <c r="D31" t="s">
        <v>1413</v>
      </c>
      <c r="E31" t="s">
        <v>1429</v>
      </c>
      <c r="G31">
        <v>2</v>
      </c>
      <c r="H31">
        <v>33.85</v>
      </c>
    </row>
    <row r="32" spans="1:8">
      <c r="A32" t="s">
        <v>841</v>
      </c>
      <c r="B32" t="s">
        <v>842</v>
      </c>
      <c r="C32" s="5">
        <v>45786</v>
      </c>
      <c r="D32" t="s">
        <v>1413</v>
      </c>
      <c r="E32" t="s">
        <v>1430</v>
      </c>
      <c r="G32">
        <v>2</v>
      </c>
      <c r="H32">
        <v>31.85</v>
      </c>
    </row>
    <row r="33" spans="1:11">
      <c r="A33" t="s">
        <v>841</v>
      </c>
      <c r="B33" t="s">
        <v>842</v>
      </c>
      <c r="C33" s="5">
        <v>45785</v>
      </c>
      <c r="D33" t="s">
        <v>1413</v>
      </c>
      <c r="E33" t="s">
        <v>1431</v>
      </c>
      <c r="G33">
        <v>2</v>
      </c>
      <c r="H33">
        <v>29.85</v>
      </c>
    </row>
    <row r="34" spans="1:11">
      <c r="A34" t="s">
        <v>841</v>
      </c>
      <c r="B34" t="s">
        <v>843</v>
      </c>
      <c r="C34" s="5">
        <v>45783</v>
      </c>
      <c r="D34" t="s">
        <v>1413</v>
      </c>
      <c r="E34" t="s">
        <v>845</v>
      </c>
      <c r="G34">
        <v>4</v>
      </c>
      <c r="H34">
        <v>27.85</v>
      </c>
    </row>
    <row r="35" spans="1:11">
      <c r="A35" t="s">
        <v>841</v>
      </c>
      <c r="B35" t="s">
        <v>842</v>
      </c>
      <c r="C35" s="5">
        <v>45779</v>
      </c>
      <c r="D35" t="s">
        <v>1413</v>
      </c>
      <c r="E35" t="s">
        <v>1432</v>
      </c>
      <c r="G35">
        <v>4</v>
      </c>
      <c r="H35">
        <v>23.85</v>
      </c>
    </row>
    <row r="36" spans="1:11">
      <c r="A36" t="s">
        <v>841</v>
      </c>
      <c r="B36" t="s">
        <v>842</v>
      </c>
      <c r="C36" s="5">
        <v>45778</v>
      </c>
      <c r="D36" t="s">
        <v>1413</v>
      </c>
      <c r="E36" t="s">
        <v>1433</v>
      </c>
      <c r="G36">
        <v>2</v>
      </c>
      <c r="H36">
        <v>19.850000000000001</v>
      </c>
    </row>
    <row r="37" spans="1:11">
      <c r="A37" t="s">
        <v>841</v>
      </c>
      <c r="B37" t="s">
        <v>843</v>
      </c>
      <c r="C37" s="5">
        <v>45778</v>
      </c>
      <c r="D37" t="s">
        <v>1413</v>
      </c>
      <c r="E37" t="s">
        <v>846</v>
      </c>
      <c r="G37">
        <v>4</v>
      </c>
      <c r="H37">
        <v>17.850000000000001</v>
      </c>
    </row>
    <row r="38" spans="1:11">
      <c r="A38" t="s">
        <v>841</v>
      </c>
      <c r="B38" t="s">
        <v>843</v>
      </c>
      <c r="C38" s="5">
        <v>45778</v>
      </c>
      <c r="D38" t="s">
        <v>1413</v>
      </c>
      <c r="E38" t="s">
        <v>847</v>
      </c>
      <c r="G38">
        <v>2</v>
      </c>
      <c r="H38">
        <v>13.85</v>
      </c>
    </row>
    <row r="39" spans="1:11">
      <c r="A39" t="s">
        <v>841</v>
      </c>
      <c r="B39" t="s">
        <v>843</v>
      </c>
      <c r="C39" s="5">
        <v>45778</v>
      </c>
      <c r="D39" t="s">
        <v>1413</v>
      </c>
      <c r="E39" t="s">
        <v>848</v>
      </c>
      <c r="G39">
        <v>2</v>
      </c>
      <c r="H39">
        <v>11.85</v>
      </c>
    </row>
    <row r="40" spans="1:11">
      <c r="A40" t="s">
        <v>841</v>
      </c>
      <c r="B40" t="s">
        <v>849</v>
      </c>
      <c r="C40" s="5">
        <v>45776</v>
      </c>
      <c r="D40" t="s">
        <v>1413</v>
      </c>
      <c r="E40" t="s">
        <v>259</v>
      </c>
      <c r="F40">
        <v>430</v>
      </c>
      <c r="H40">
        <v>9.85</v>
      </c>
      <c r="J40">
        <f>F40</f>
        <v>430</v>
      </c>
      <c r="K40" s="45" t="s">
        <v>4</v>
      </c>
    </row>
    <row r="41" spans="1:11">
      <c r="A41" t="s">
        <v>841</v>
      </c>
      <c r="B41" t="s">
        <v>842</v>
      </c>
      <c r="C41" s="5">
        <v>45776</v>
      </c>
      <c r="D41" t="s">
        <v>1413</v>
      </c>
      <c r="E41" t="s">
        <v>1434</v>
      </c>
      <c r="G41">
        <v>2</v>
      </c>
      <c r="H41">
        <v>439.85</v>
      </c>
    </row>
    <row r="42" spans="1:11">
      <c r="A42" t="s">
        <v>841</v>
      </c>
      <c r="B42" t="s">
        <v>842</v>
      </c>
      <c r="C42" s="5">
        <v>45756</v>
      </c>
      <c r="D42" t="s">
        <v>1413</v>
      </c>
      <c r="E42" t="s">
        <v>1435</v>
      </c>
      <c r="G42">
        <v>2</v>
      </c>
      <c r="H42">
        <v>437.85</v>
      </c>
    </row>
    <row r="43" spans="1:11">
      <c r="A43" t="s">
        <v>841</v>
      </c>
      <c r="B43" t="s">
        <v>842</v>
      </c>
      <c r="C43" s="5">
        <v>45755</v>
      </c>
      <c r="D43" t="s">
        <v>1413</v>
      </c>
      <c r="E43" t="s">
        <v>1436</v>
      </c>
      <c r="G43">
        <v>2</v>
      </c>
      <c r="H43">
        <v>435.85</v>
      </c>
    </row>
    <row r="44" spans="1:11">
      <c r="A44" t="s">
        <v>841</v>
      </c>
      <c r="B44" t="s">
        <v>843</v>
      </c>
      <c r="C44" s="5">
        <v>45751</v>
      </c>
      <c r="D44" t="s">
        <v>1413</v>
      </c>
      <c r="E44" t="s">
        <v>845</v>
      </c>
      <c r="G44">
        <v>4</v>
      </c>
      <c r="H44">
        <v>433.85</v>
      </c>
    </row>
    <row r="45" spans="1:11">
      <c r="A45" t="s">
        <v>841</v>
      </c>
      <c r="B45" t="s">
        <v>842</v>
      </c>
      <c r="C45" s="5">
        <v>45749</v>
      </c>
      <c r="D45" t="s">
        <v>1413</v>
      </c>
      <c r="E45" t="s">
        <v>1437</v>
      </c>
      <c r="G45">
        <v>4</v>
      </c>
      <c r="H45">
        <v>429.85</v>
      </c>
    </row>
    <row r="46" spans="1:11">
      <c r="A46" t="s">
        <v>841</v>
      </c>
      <c r="B46" t="s">
        <v>842</v>
      </c>
      <c r="C46" s="5">
        <v>45748</v>
      </c>
      <c r="D46" t="s">
        <v>1413</v>
      </c>
      <c r="E46" t="s">
        <v>1438</v>
      </c>
      <c r="G46">
        <v>2</v>
      </c>
      <c r="H46">
        <v>425.85</v>
      </c>
    </row>
    <row r="47" spans="1:11">
      <c r="A47" t="s">
        <v>841</v>
      </c>
      <c r="B47" t="s">
        <v>843</v>
      </c>
      <c r="C47" s="5">
        <v>45748</v>
      </c>
      <c r="D47" t="s">
        <v>1413</v>
      </c>
      <c r="E47" t="s">
        <v>846</v>
      </c>
      <c r="G47">
        <v>4</v>
      </c>
      <c r="H47">
        <v>423.85</v>
      </c>
    </row>
    <row r="48" spans="1:11">
      <c r="A48" t="s">
        <v>841</v>
      </c>
      <c r="B48" t="s">
        <v>843</v>
      </c>
      <c r="C48" s="5">
        <v>45748</v>
      </c>
      <c r="D48" t="s">
        <v>1413</v>
      </c>
      <c r="E48" t="s">
        <v>847</v>
      </c>
      <c r="G48">
        <v>2</v>
      </c>
      <c r="H48">
        <v>419.85</v>
      </c>
    </row>
    <row r="49" spans="1:8">
      <c r="A49" t="s">
        <v>841</v>
      </c>
      <c r="B49" t="s">
        <v>843</v>
      </c>
      <c r="C49" s="5">
        <v>45748</v>
      </c>
      <c r="D49" t="s">
        <v>1413</v>
      </c>
      <c r="E49" t="s">
        <v>848</v>
      </c>
      <c r="G49">
        <v>2</v>
      </c>
      <c r="H49">
        <v>417.85</v>
      </c>
    </row>
    <row r="50" spans="1:8">
      <c r="A50" t="s">
        <v>841</v>
      </c>
      <c r="B50" t="s">
        <v>842</v>
      </c>
      <c r="C50" s="5">
        <v>45747</v>
      </c>
      <c r="D50" t="s">
        <v>1413</v>
      </c>
      <c r="E50" t="s">
        <v>1439</v>
      </c>
      <c r="G50">
        <v>2</v>
      </c>
      <c r="H50">
        <v>415.85</v>
      </c>
    </row>
    <row r="51" spans="1:8">
      <c r="A51" t="s">
        <v>841</v>
      </c>
      <c r="B51" t="s">
        <v>842</v>
      </c>
      <c r="C51" s="5">
        <v>45726</v>
      </c>
      <c r="D51" t="s">
        <v>1413</v>
      </c>
      <c r="E51" t="s">
        <v>1440</v>
      </c>
      <c r="G51">
        <v>2</v>
      </c>
      <c r="H51">
        <v>413.85</v>
      </c>
    </row>
    <row r="52" spans="1:8">
      <c r="A52" t="s">
        <v>841</v>
      </c>
      <c r="B52" t="s">
        <v>842</v>
      </c>
      <c r="C52" s="5">
        <v>45726</v>
      </c>
      <c r="D52" t="s">
        <v>1413</v>
      </c>
      <c r="E52" t="s">
        <v>1441</v>
      </c>
      <c r="G52">
        <v>2</v>
      </c>
      <c r="H52">
        <v>411.85</v>
      </c>
    </row>
    <row r="53" spans="1:8">
      <c r="A53" t="s">
        <v>841</v>
      </c>
      <c r="B53" t="s">
        <v>843</v>
      </c>
      <c r="C53" s="5">
        <v>45720</v>
      </c>
      <c r="D53" t="s">
        <v>1413</v>
      </c>
      <c r="E53" t="s">
        <v>845</v>
      </c>
      <c r="G53">
        <v>4</v>
      </c>
      <c r="H53">
        <v>409.85</v>
      </c>
    </row>
    <row r="54" spans="1:8">
      <c r="A54" t="s">
        <v>841</v>
      </c>
      <c r="B54" t="s">
        <v>842</v>
      </c>
      <c r="C54" s="5">
        <v>45719</v>
      </c>
      <c r="D54" t="s">
        <v>1413</v>
      </c>
      <c r="E54" t="s">
        <v>1442</v>
      </c>
      <c r="G54">
        <v>2</v>
      </c>
      <c r="H54">
        <v>405.85</v>
      </c>
    </row>
    <row r="55" spans="1:8">
      <c r="A55" t="s">
        <v>841</v>
      </c>
      <c r="B55" t="s">
        <v>842</v>
      </c>
      <c r="C55" s="5">
        <v>45719</v>
      </c>
      <c r="D55" t="s">
        <v>1413</v>
      </c>
      <c r="E55" t="s">
        <v>1443</v>
      </c>
      <c r="G55">
        <v>4</v>
      </c>
      <c r="H55">
        <v>403.85</v>
      </c>
    </row>
    <row r="56" spans="1:8">
      <c r="A56" t="s">
        <v>841</v>
      </c>
      <c r="B56" t="s">
        <v>843</v>
      </c>
      <c r="C56" s="5">
        <v>45719</v>
      </c>
      <c r="D56" t="s">
        <v>1413</v>
      </c>
      <c r="E56" t="s">
        <v>846</v>
      </c>
      <c r="G56">
        <v>4</v>
      </c>
      <c r="H56">
        <v>399.85</v>
      </c>
    </row>
    <row r="57" spans="1:8">
      <c r="A57" t="s">
        <v>841</v>
      </c>
      <c r="B57" t="s">
        <v>843</v>
      </c>
      <c r="C57" s="5">
        <v>45719</v>
      </c>
      <c r="D57" t="s">
        <v>1413</v>
      </c>
      <c r="E57" t="s">
        <v>847</v>
      </c>
      <c r="G57">
        <v>2</v>
      </c>
      <c r="H57">
        <v>395.85</v>
      </c>
    </row>
    <row r="58" spans="1:8">
      <c r="A58" t="s">
        <v>841</v>
      </c>
      <c r="B58" t="s">
        <v>843</v>
      </c>
      <c r="C58" s="5">
        <v>45719</v>
      </c>
      <c r="D58" t="s">
        <v>1413</v>
      </c>
      <c r="E58" t="s">
        <v>848</v>
      </c>
      <c r="G58">
        <v>2</v>
      </c>
      <c r="H58">
        <v>393.85</v>
      </c>
    </row>
    <row r="59" spans="1:8">
      <c r="A59" t="s">
        <v>841</v>
      </c>
      <c r="B59" t="s">
        <v>842</v>
      </c>
      <c r="C59" s="5">
        <v>45716</v>
      </c>
      <c r="D59" t="s">
        <v>1413</v>
      </c>
      <c r="E59" t="s">
        <v>1444</v>
      </c>
      <c r="G59">
        <v>2</v>
      </c>
      <c r="H59">
        <v>391.85</v>
      </c>
    </row>
    <row r="60" spans="1:8">
      <c r="A60" t="s">
        <v>841</v>
      </c>
      <c r="B60" t="s">
        <v>842</v>
      </c>
      <c r="C60" s="5">
        <v>45698</v>
      </c>
      <c r="D60" t="s">
        <v>1413</v>
      </c>
      <c r="E60" t="s">
        <v>1445</v>
      </c>
      <c r="G60">
        <v>2</v>
      </c>
      <c r="H60">
        <v>389.85</v>
      </c>
    </row>
    <row r="61" spans="1:8">
      <c r="A61" t="s">
        <v>841</v>
      </c>
      <c r="B61" t="s">
        <v>842</v>
      </c>
      <c r="C61" s="5">
        <v>45698</v>
      </c>
      <c r="D61" t="s">
        <v>1413</v>
      </c>
      <c r="E61" t="s">
        <v>1446</v>
      </c>
      <c r="G61">
        <v>2</v>
      </c>
      <c r="H61">
        <v>387.85</v>
      </c>
    </row>
    <row r="62" spans="1:8">
      <c r="A62" t="s">
        <v>841</v>
      </c>
      <c r="B62" t="s">
        <v>843</v>
      </c>
      <c r="C62" s="5">
        <v>45692</v>
      </c>
      <c r="D62" t="s">
        <v>1413</v>
      </c>
      <c r="E62" t="s">
        <v>845</v>
      </c>
      <c r="G62">
        <v>4</v>
      </c>
      <c r="H62">
        <v>385.85</v>
      </c>
    </row>
    <row r="63" spans="1:8">
      <c r="A63" t="s">
        <v>841</v>
      </c>
      <c r="B63" t="s">
        <v>842</v>
      </c>
      <c r="C63" s="5">
        <v>45691</v>
      </c>
      <c r="D63" t="s">
        <v>1413</v>
      </c>
      <c r="E63" t="s">
        <v>1447</v>
      </c>
      <c r="G63">
        <v>2</v>
      </c>
      <c r="H63">
        <v>381.85</v>
      </c>
    </row>
    <row r="64" spans="1:8">
      <c r="A64" t="s">
        <v>841</v>
      </c>
      <c r="B64" t="s">
        <v>842</v>
      </c>
      <c r="C64" s="5">
        <v>45691</v>
      </c>
      <c r="D64" t="s">
        <v>1413</v>
      </c>
      <c r="E64" t="s">
        <v>1448</v>
      </c>
      <c r="G64">
        <v>4</v>
      </c>
      <c r="H64">
        <v>379.85</v>
      </c>
    </row>
    <row r="65" spans="1:8">
      <c r="A65" t="s">
        <v>841</v>
      </c>
      <c r="B65" t="s">
        <v>843</v>
      </c>
      <c r="C65" s="5">
        <v>45691</v>
      </c>
      <c r="D65" t="s">
        <v>1413</v>
      </c>
      <c r="E65" t="s">
        <v>846</v>
      </c>
      <c r="G65">
        <v>4</v>
      </c>
      <c r="H65">
        <v>375.85</v>
      </c>
    </row>
    <row r="66" spans="1:8">
      <c r="A66" t="s">
        <v>841</v>
      </c>
      <c r="B66" t="s">
        <v>843</v>
      </c>
      <c r="C66" s="5">
        <v>45691</v>
      </c>
      <c r="D66" t="s">
        <v>1413</v>
      </c>
      <c r="E66" t="s">
        <v>847</v>
      </c>
      <c r="G66">
        <v>2</v>
      </c>
      <c r="H66">
        <v>371.85</v>
      </c>
    </row>
    <row r="67" spans="1:8">
      <c r="A67" t="s">
        <v>841</v>
      </c>
      <c r="B67" t="s">
        <v>843</v>
      </c>
      <c r="C67" s="5">
        <v>45691</v>
      </c>
      <c r="D67" t="s">
        <v>1413</v>
      </c>
      <c r="E67" t="s">
        <v>848</v>
      </c>
      <c r="G67">
        <v>2</v>
      </c>
      <c r="H67">
        <v>369.85</v>
      </c>
    </row>
    <row r="68" spans="1:8">
      <c r="A68" t="s">
        <v>841</v>
      </c>
      <c r="B68" t="s">
        <v>842</v>
      </c>
      <c r="C68" s="5">
        <v>45686</v>
      </c>
      <c r="D68" t="s">
        <v>1413</v>
      </c>
      <c r="E68" t="s">
        <v>1449</v>
      </c>
      <c r="G68">
        <v>2</v>
      </c>
      <c r="H68">
        <v>367.85</v>
      </c>
    </row>
    <row r="69" spans="1:8">
      <c r="A69" t="s">
        <v>841</v>
      </c>
      <c r="B69" t="s">
        <v>843</v>
      </c>
      <c r="C69" s="5">
        <v>45667</v>
      </c>
      <c r="D69" t="s">
        <v>1413</v>
      </c>
      <c r="E69" t="s">
        <v>844</v>
      </c>
      <c r="G69">
        <v>4</v>
      </c>
      <c r="H69">
        <v>365.85</v>
      </c>
    </row>
    <row r="70" spans="1:8">
      <c r="A70" t="s">
        <v>841</v>
      </c>
      <c r="B70" t="s">
        <v>842</v>
      </c>
      <c r="C70" s="5">
        <v>45666</v>
      </c>
      <c r="D70" t="s">
        <v>1413</v>
      </c>
      <c r="E70" t="s">
        <v>1450</v>
      </c>
      <c r="G70">
        <v>2</v>
      </c>
      <c r="H70">
        <v>361.85</v>
      </c>
    </row>
    <row r="71" spans="1:8">
      <c r="A71" t="s">
        <v>841</v>
      </c>
      <c r="B71" t="s">
        <v>842</v>
      </c>
      <c r="C71" s="5">
        <v>45665</v>
      </c>
      <c r="D71" t="s">
        <v>1413</v>
      </c>
      <c r="E71" t="s">
        <v>1451</v>
      </c>
      <c r="G71">
        <v>2</v>
      </c>
      <c r="H71">
        <v>359.85</v>
      </c>
    </row>
    <row r="72" spans="1:8">
      <c r="A72" t="s">
        <v>841</v>
      </c>
      <c r="B72" t="s">
        <v>843</v>
      </c>
      <c r="C72" s="5">
        <v>45663</v>
      </c>
      <c r="D72" t="s">
        <v>1413</v>
      </c>
      <c r="E72" t="s">
        <v>845</v>
      </c>
      <c r="G72">
        <v>4</v>
      </c>
      <c r="H72">
        <v>357.85</v>
      </c>
    </row>
    <row r="73" spans="1:8">
      <c r="A73" t="s">
        <v>841</v>
      </c>
      <c r="B73" t="s">
        <v>842</v>
      </c>
      <c r="C73" s="5">
        <v>45659</v>
      </c>
      <c r="D73" t="s">
        <v>1413</v>
      </c>
      <c r="E73" t="s">
        <v>1452</v>
      </c>
      <c r="G73">
        <v>2</v>
      </c>
      <c r="H73">
        <v>353.85</v>
      </c>
    </row>
    <row r="74" spans="1:8">
      <c r="A74" t="s">
        <v>841</v>
      </c>
      <c r="B74" t="s">
        <v>842</v>
      </c>
      <c r="C74" s="5">
        <v>45659</v>
      </c>
      <c r="D74" t="s">
        <v>1413</v>
      </c>
      <c r="E74" t="s">
        <v>1453</v>
      </c>
      <c r="G74">
        <v>4</v>
      </c>
      <c r="H74">
        <v>351.85</v>
      </c>
    </row>
    <row r="75" spans="1:8">
      <c r="A75" t="s">
        <v>841</v>
      </c>
      <c r="B75" t="s">
        <v>843</v>
      </c>
      <c r="C75" s="5">
        <v>45659</v>
      </c>
      <c r="D75" t="s">
        <v>1413</v>
      </c>
      <c r="E75" t="s">
        <v>846</v>
      </c>
      <c r="G75">
        <v>4</v>
      </c>
      <c r="H75">
        <v>347.85</v>
      </c>
    </row>
    <row r="76" spans="1:8">
      <c r="A76" t="s">
        <v>841</v>
      </c>
      <c r="B76" t="s">
        <v>843</v>
      </c>
      <c r="C76" s="5">
        <v>45659</v>
      </c>
      <c r="D76" t="s">
        <v>1413</v>
      </c>
      <c r="E76" t="s">
        <v>847</v>
      </c>
      <c r="G76">
        <v>2</v>
      </c>
      <c r="H76">
        <v>343.85</v>
      </c>
    </row>
    <row r="77" spans="1:8">
      <c r="A77" t="s">
        <v>841</v>
      </c>
      <c r="B77" t="s">
        <v>843</v>
      </c>
      <c r="C77" s="5">
        <v>45659</v>
      </c>
      <c r="D77" t="s">
        <v>1413</v>
      </c>
      <c r="E77" t="s">
        <v>848</v>
      </c>
      <c r="G77">
        <v>2</v>
      </c>
      <c r="H77">
        <v>341.85</v>
      </c>
    </row>
    <row r="78" spans="1:8">
      <c r="A78" t="s">
        <v>841</v>
      </c>
      <c r="B78" t="s">
        <v>842</v>
      </c>
      <c r="C78" s="5">
        <v>45656</v>
      </c>
      <c r="D78" t="s">
        <v>1413</v>
      </c>
      <c r="E78" t="s">
        <v>1454</v>
      </c>
      <c r="G78">
        <v>2</v>
      </c>
      <c r="H78">
        <v>339.85</v>
      </c>
    </row>
    <row r="79" spans="1:8">
      <c r="A79" t="s">
        <v>841</v>
      </c>
      <c r="B79" t="s">
        <v>843</v>
      </c>
      <c r="C79" s="5">
        <v>45636</v>
      </c>
      <c r="D79" t="s">
        <v>1413</v>
      </c>
      <c r="E79" t="s">
        <v>844</v>
      </c>
      <c r="G79">
        <v>4</v>
      </c>
      <c r="H79">
        <v>337.85</v>
      </c>
    </row>
    <row r="80" spans="1:8">
      <c r="A80" t="s">
        <v>841</v>
      </c>
      <c r="B80" t="s">
        <v>842</v>
      </c>
      <c r="C80" s="5">
        <v>45635</v>
      </c>
      <c r="D80" t="s">
        <v>1413</v>
      </c>
      <c r="E80" t="s">
        <v>1455</v>
      </c>
      <c r="G80">
        <v>2</v>
      </c>
      <c r="H80">
        <v>333.85</v>
      </c>
    </row>
    <row r="81" spans="1:8">
      <c r="A81" t="s">
        <v>841</v>
      </c>
      <c r="B81" t="s">
        <v>842</v>
      </c>
      <c r="C81" s="5">
        <v>45635</v>
      </c>
      <c r="D81" t="s">
        <v>1413</v>
      </c>
      <c r="E81" t="s">
        <v>1456</v>
      </c>
      <c r="G81">
        <v>2</v>
      </c>
      <c r="H81">
        <v>331.85</v>
      </c>
    </row>
    <row r="82" spans="1:8">
      <c r="A82" t="s">
        <v>841</v>
      </c>
      <c r="B82" t="s">
        <v>843</v>
      </c>
      <c r="C82" s="5">
        <v>45630</v>
      </c>
      <c r="D82" t="s">
        <v>1413</v>
      </c>
      <c r="E82" t="s">
        <v>845</v>
      </c>
      <c r="G82">
        <v>4</v>
      </c>
      <c r="H82">
        <v>329.85</v>
      </c>
    </row>
    <row r="83" spans="1:8">
      <c r="A83" t="s">
        <v>841</v>
      </c>
      <c r="B83" t="s">
        <v>842</v>
      </c>
      <c r="C83" s="5">
        <v>45628</v>
      </c>
      <c r="D83" t="s">
        <v>1413</v>
      </c>
      <c r="E83" t="s">
        <v>1457</v>
      </c>
      <c r="G83">
        <v>2</v>
      </c>
      <c r="H83">
        <v>325.85000000000002</v>
      </c>
    </row>
    <row r="84" spans="1:8">
      <c r="A84" t="s">
        <v>841</v>
      </c>
      <c r="B84" t="s">
        <v>842</v>
      </c>
      <c r="C84" s="5">
        <v>45628</v>
      </c>
      <c r="D84" t="s">
        <v>1413</v>
      </c>
      <c r="E84" t="s">
        <v>1458</v>
      </c>
      <c r="G84">
        <v>4</v>
      </c>
      <c r="H84">
        <v>323.85000000000002</v>
      </c>
    </row>
    <row r="85" spans="1:8">
      <c r="A85" t="s">
        <v>841</v>
      </c>
      <c r="B85" t="s">
        <v>843</v>
      </c>
      <c r="C85" s="5">
        <v>45628</v>
      </c>
      <c r="D85" t="s">
        <v>1413</v>
      </c>
      <c r="E85" t="s">
        <v>846</v>
      </c>
      <c r="G85">
        <v>4</v>
      </c>
      <c r="H85">
        <v>319.85000000000002</v>
      </c>
    </row>
    <row r="86" spans="1:8">
      <c r="A86" t="s">
        <v>841</v>
      </c>
      <c r="B86" t="s">
        <v>843</v>
      </c>
      <c r="C86" s="5">
        <v>45628</v>
      </c>
      <c r="D86" t="s">
        <v>1413</v>
      </c>
      <c r="E86" t="s">
        <v>847</v>
      </c>
      <c r="G86">
        <v>2</v>
      </c>
      <c r="H86">
        <v>315.85000000000002</v>
      </c>
    </row>
    <row r="87" spans="1:8">
      <c r="A87" t="s">
        <v>841</v>
      </c>
      <c r="B87" t="s">
        <v>843</v>
      </c>
      <c r="C87" s="5">
        <v>45628</v>
      </c>
      <c r="D87" t="s">
        <v>1413</v>
      </c>
      <c r="E87" t="s">
        <v>848</v>
      </c>
      <c r="G87">
        <v>2</v>
      </c>
      <c r="H87">
        <v>313.85000000000002</v>
      </c>
    </row>
    <row r="88" spans="1:8">
      <c r="A88" t="s">
        <v>841</v>
      </c>
      <c r="B88" t="s">
        <v>842</v>
      </c>
      <c r="C88" s="5">
        <v>45625</v>
      </c>
      <c r="D88" t="s">
        <v>1413</v>
      </c>
      <c r="E88" t="s">
        <v>1459</v>
      </c>
      <c r="G88">
        <v>2</v>
      </c>
      <c r="H88">
        <v>311.85000000000002</v>
      </c>
    </row>
    <row r="89" spans="1:8">
      <c r="A89" t="s">
        <v>841</v>
      </c>
      <c r="B89" t="s">
        <v>842</v>
      </c>
      <c r="C89" s="5">
        <v>45607</v>
      </c>
      <c r="D89" t="s">
        <v>1413</v>
      </c>
      <c r="E89" t="s">
        <v>1460</v>
      </c>
      <c r="G89">
        <v>2</v>
      </c>
      <c r="H89">
        <v>309.85000000000002</v>
      </c>
    </row>
    <row r="90" spans="1:8">
      <c r="A90" t="s">
        <v>841</v>
      </c>
      <c r="B90" t="s">
        <v>843</v>
      </c>
      <c r="C90" s="5">
        <v>45607</v>
      </c>
      <c r="D90" t="s">
        <v>1413</v>
      </c>
      <c r="E90" t="s">
        <v>844</v>
      </c>
      <c r="G90">
        <v>4</v>
      </c>
      <c r="H90">
        <v>307.85000000000002</v>
      </c>
    </row>
    <row r="91" spans="1:8">
      <c r="A91" t="s">
        <v>841</v>
      </c>
      <c r="B91" t="s">
        <v>842</v>
      </c>
      <c r="C91" s="5">
        <v>45604</v>
      </c>
      <c r="D91" t="s">
        <v>1413</v>
      </c>
      <c r="E91" t="s">
        <v>1461</v>
      </c>
      <c r="G91">
        <v>2</v>
      </c>
      <c r="H91">
        <v>303.85000000000002</v>
      </c>
    </row>
    <row r="92" spans="1:8">
      <c r="A92" t="s">
        <v>841</v>
      </c>
      <c r="B92" t="s">
        <v>842</v>
      </c>
      <c r="C92" s="5">
        <v>45600</v>
      </c>
      <c r="D92" t="s">
        <v>1413</v>
      </c>
      <c r="E92" t="s">
        <v>1462</v>
      </c>
      <c r="G92">
        <v>4</v>
      </c>
      <c r="H92">
        <v>301.85000000000002</v>
      </c>
    </row>
    <row r="93" spans="1:8">
      <c r="A93" t="s">
        <v>841</v>
      </c>
      <c r="B93" t="s">
        <v>843</v>
      </c>
      <c r="C93" s="5">
        <v>45600</v>
      </c>
      <c r="D93" t="s">
        <v>1413</v>
      </c>
      <c r="E93" t="s">
        <v>845</v>
      </c>
      <c r="G93">
        <v>4</v>
      </c>
      <c r="H93">
        <v>297.85000000000002</v>
      </c>
    </row>
    <row r="94" spans="1:8">
      <c r="A94" t="s">
        <v>841</v>
      </c>
      <c r="B94" t="s">
        <v>842</v>
      </c>
      <c r="C94" s="5">
        <v>45597</v>
      </c>
      <c r="D94" t="s">
        <v>1413</v>
      </c>
      <c r="E94" t="s">
        <v>1463</v>
      </c>
      <c r="G94">
        <v>2</v>
      </c>
      <c r="H94">
        <v>293.85000000000002</v>
      </c>
    </row>
    <row r="95" spans="1:8">
      <c r="A95" t="s">
        <v>841</v>
      </c>
      <c r="B95" t="s">
        <v>843</v>
      </c>
      <c r="C95" s="5">
        <v>45597</v>
      </c>
      <c r="D95" t="s">
        <v>1413</v>
      </c>
      <c r="E95" t="s">
        <v>846</v>
      </c>
      <c r="G95">
        <v>4</v>
      </c>
      <c r="H95">
        <v>291.85000000000002</v>
      </c>
    </row>
    <row r="96" spans="1:8">
      <c r="A96" t="s">
        <v>841</v>
      </c>
      <c r="B96" t="s">
        <v>843</v>
      </c>
      <c r="C96" s="5">
        <v>45597</v>
      </c>
      <c r="D96" t="s">
        <v>1413</v>
      </c>
      <c r="E96" t="s">
        <v>847</v>
      </c>
      <c r="G96">
        <v>2</v>
      </c>
      <c r="H96">
        <v>287.85000000000002</v>
      </c>
    </row>
    <row r="97" spans="1:8">
      <c r="A97" t="s">
        <v>841</v>
      </c>
      <c r="B97" t="s">
        <v>843</v>
      </c>
      <c r="C97" s="5">
        <v>45597</v>
      </c>
      <c r="D97" t="s">
        <v>1413</v>
      </c>
      <c r="E97" t="s">
        <v>848</v>
      </c>
      <c r="G97">
        <v>2</v>
      </c>
      <c r="H97">
        <v>285.85000000000002</v>
      </c>
    </row>
    <row r="98" spans="1:8">
      <c r="A98" t="s">
        <v>841</v>
      </c>
      <c r="B98" t="s">
        <v>842</v>
      </c>
      <c r="C98" s="5">
        <v>45594</v>
      </c>
      <c r="D98" t="s">
        <v>1413</v>
      </c>
      <c r="E98" t="s">
        <v>1464</v>
      </c>
      <c r="G98">
        <v>2</v>
      </c>
      <c r="H98">
        <v>283.85000000000002</v>
      </c>
    </row>
    <row r="99" spans="1:8">
      <c r="A99" t="s">
        <v>841</v>
      </c>
      <c r="B99" t="s">
        <v>843</v>
      </c>
      <c r="C99" s="5">
        <v>45575</v>
      </c>
      <c r="D99" t="s">
        <v>1413</v>
      </c>
      <c r="E99" t="s">
        <v>844</v>
      </c>
      <c r="G99">
        <v>4</v>
      </c>
      <c r="H99">
        <v>281.85000000000002</v>
      </c>
    </row>
    <row r="100" spans="1:8">
      <c r="A100" t="s">
        <v>841</v>
      </c>
      <c r="B100" t="s">
        <v>842</v>
      </c>
      <c r="C100" s="5">
        <v>45574</v>
      </c>
      <c r="D100" t="s">
        <v>1413</v>
      </c>
      <c r="E100" t="s">
        <v>1465</v>
      </c>
      <c r="G100">
        <v>2</v>
      </c>
      <c r="H100">
        <v>277.85000000000002</v>
      </c>
    </row>
    <row r="101" spans="1:8">
      <c r="A101" t="s">
        <v>841</v>
      </c>
      <c r="B101" t="s">
        <v>842</v>
      </c>
      <c r="C101" s="5">
        <v>45573</v>
      </c>
      <c r="D101" t="s">
        <v>1413</v>
      </c>
      <c r="E101" t="s">
        <v>1466</v>
      </c>
      <c r="G101">
        <v>2</v>
      </c>
      <c r="H101">
        <v>275.85000000000002</v>
      </c>
    </row>
    <row r="102" spans="1:8">
      <c r="A102" t="s">
        <v>841</v>
      </c>
      <c r="B102" t="s">
        <v>843</v>
      </c>
      <c r="C102" s="5">
        <v>45569</v>
      </c>
      <c r="D102" t="s">
        <v>1413</v>
      </c>
      <c r="E102" t="s">
        <v>845</v>
      </c>
      <c r="G102">
        <v>4</v>
      </c>
      <c r="H102">
        <v>273.85000000000002</v>
      </c>
    </row>
    <row r="103" spans="1:8">
      <c r="A103" t="s">
        <v>841</v>
      </c>
      <c r="B103" t="s">
        <v>842</v>
      </c>
      <c r="C103" s="5">
        <v>45567</v>
      </c>
      <c r="D103" t="s">
        <v>1413</v>
      </c>
      <c r="E103" t="s">
        <v>1467</v>
      </c>
      <c r="G103">
        <v>4</v>
      </c>
      <c r="H103">
        <v>269.85000000000002</v>
      </c>
    </row>
    <row r="104" spans="1:8">
      <c r="A104" t="s">
        <v>841</v>
      </c>
      <c r="B104" t="s">
        <v>842</v>
      </c>
      <c r="C104" s="5">
        <v>45566</v>
      </c>
      <c r="D104" t="s">
        <v>1413</v>
      </c>
      <c r="E104" t="s">
        <v>1468</v>
      </c>
      <c r="G104">
        <v>2</v>
      </c>
      <c r="H104">
        <v>265.85000000000002</v>
      </c>
    </row>
    <row r="105" spans="1:8">
      <c r="A105" t="s">
        <v>841</v>
      </c>
      <c r="B105" t="s">
        <v>843</v>
      </c>
      <c r="C105" s="5">
        <v>45566</v>
      </c>
      <c r="D105" t="s">
        <v>1413</v>
      </c>
      <c r="E105" t="s">
        <v>846</v>
      </c>
      <c r="G105">
        <v>4</v>
      </c>
      <c r="H105">
        <v>263.85000000000002</v>
      </c>
    </row>
    <row r="106" spans="1:8">
      <c r="A106" t="s">
        <v>841</v>
      </c>
      <c r="B106" t="s">
        <v>843</v>
      </c>
      <c r="C106" s="5">
        <v>45566</v>
      </c>
      <c r="D106" t="s">
        <v>1413</v>
      </c>
      <c r="E106" t="s">
        <v>847</v>
      </c>
      <c r="G106">
        <v>2</v>
      </c>
      <c r="H106">
        <v>259.85000000000002</v>
      </c>
    </row>
    <row r="107" spans="1:8">
      <c r="A107" t="s">
        <v>841</v>
      </c>
      <c r="B107" t="s">
        <v>843</v>
      </c>
      <c r="C107" s="5">
        <v>45566</v>
      </c>
      <c r="D107" t="s">
        <v>1413</v>
      </c>
      <c r="E107" t="s">
        <v>848</v>
      </c>
      <c r="G107">
        <v>2</v>
      </c>
      <c r="H107">
        <v>257.85000000000002</v>
      </c>
    </row>
    <row r="108" spans="1:8">
      <c r="A108" t="s">
        <v>841</v>
      </c>
      <c r="B108" t="s">
        <v>842</v>
      </c>
      <c r="C108" s="5">
        <v>45565</v>
      </c>
      <c r="D108" t="s">
        <v>1413</v>
      </c>
      <c r="E108" t="s">
        <v>1469</v>
      </c>
      <c r="G108">
        <v>2</v>
      </c>
      <c r="H108">
        <v>255.85</v>
      </c>
    </row>
    <row r="109" spans="1:8">
      <c r="A109" t="s">
        <v>841</v>
      </c>
      <c r="B109" t="s">
        <v>843</v>
      </c>
      <c r="C109" s="5">
        <v>45545</v>
      </c>
      <c r="D109" t="s">
        <v>1413</v>
      </c>
      <c r="E109" t="s">
        <v>844</v>
      </c>
      <c r="G109">
        <v>4</v>
      </c>
      <c r="H109">
        <v>253.85</v>
      </c>
    </row>
    <row r="110" spans="1:8">
      <c r="A110" t="s">
        <v>841</v>
      </c>
      <c r="B110" t="s">
        <v>842</v>
      </c>
      <c r="C110" s="5">
        <v>45544</v>
      </c>
      <c r="D110" t="s">
        <v>1413</v>
      </c>
      <c r="E110" t="s">
        <v>1470</v>
      </c>
      <c r="G110">
        <v>2</v>
      </c>
      <c r="H110">
        <v>249.85</v>
      </c>
    </row>
    <row r="111" spans="1:8">
      <c r="A111" t="s">
        <v>841</v>
      </c>
      <c r="B111" t="s">
        <v>842</v>
      </c>
      <c r="C111" s="5">
        <v>45544</v>
      </c>
      <c r="D111" t="s">
        <v>1413</v>
      </c>
      <c r="E111" t="s">
        <v>1471</v>
      </c>
      <c r="G111">
        <v>2</v>
      </c>
      <c r="H111">
        <v>247.85</v>
      </c>
    </row>
    <row r="112" spans="1:8">
      <c r="A112" t="s">
        <v>841</v>
      </c>
      <c r="B112" t="s">
        <v>843</v>
      </c>
      <c r="C112" s="5">
        <v>45539</v>
      </c>
      <c r="D112" t="s">
        <v>1413</v>
      </c>
      <c r="E112" t="s">
        <v>845</v>
      </c>
      <c r="G112">
        <v>4</v>
      </c>
      <c r="H112">
        <v>245.85</v>
      </c>
    </row>
    <row r="113" spans="1:8">
      <c r="A113" t="s">
        <v>841</v>
      </c>
      <c r="B113" t="s">
        <v>842</v>
      </c>
      <c r="C113" s="5">
        <v>45537</v>
      </c>
      <c r="D113" t="s">
        <v>1413</v>
      </c>
      <c r="E113" t="s">
        <v>1472</v>
      </c>
      <c r="G113">
        <v>2</v>
      </c>
      <c r="H113">
        <v>241.85</v>
      </c>
    </row>
    <row r="114" spans="1:8">
      <c r="A114" t="s">
        <v>841</v>
      </c>
      <c r="B114" t="s">
        <v>842</v>
      </c>
      <c r="C114" s="5">
        <v>45537</v>
      </c>
      <c r="D114" t="s">
        <v>1413</v>
      </c>
      <c r="E114" t="s">
        <v>1473</v>
      </c>
      <c r="G114">
        <v>4</v>
      </c>
      <c r="H114">
        <v>239.85</v>
      </c>
    </row>
    <row r="115" spans="1:8">
      <c r="A115" t="s">
        <v>841</v>
      </c>
      <c r="B115" t="s">
        <v>843</v>
      </c>
      <c r="C115" s="5">
        <v>45537</v>
      </c>
      <c r="D115" t="s">
        <v>1413</v>
      </c>
      <c r="E115" t="s">
        <v>846</v>
      </c>
      <c r="G115">
        <v>4</v>
      </c>
      <c r="H115">
        <v>235.85</v>
      </c>
    </row>
    <row r="116" spans="1:8">
      <c r="A116" t="s">
        <v>841</v>
      </c>
      <c r="B116" t="s">
        <v>843</v>
      </c>
      <c r="C116" s="5">
        <v>45537</v>
      </c>
      <c r="D116" t="s">
        <v>1413</v>
      </c>
      <c r="E116" t="s">
        <v>847</v>
      </c>
      <c r="G116">
        <v>2</v>
      </c>
      <c r="H116">
        <v>231.85</v>
      </c>
    </row>
    <row r="117" spans="1:8">
      <c r="A117" t="s">
        <v>841</v>
      </c>
      <c r="B117" t="s">
        <v>843</v>
      </c>
      <c r="C117" s="5">
        <v>45537</v>
      </c>
      <c r="D117" t="s">
        <v>1413</v>
      </c>
      <c r="E117" t="s">
        <v>848</v>
      </c>
      <c r="G117">
        <v>2</v>
      </c>
      <c r="H117">
        <v>229.85</v>
      </c>
    </row>
    <row r="118" spans="1:8">
      <c r="C118" s="5"/>
    </row>
    <row r="119" spans="1:8">
      <c r="C119" s="5"/>
    </row>
    <row r="120" spans="1:8">
      <c r="C120" s="5"/>
    </row>
    <row r="121" spans="1:8">
      <c r="C121" s="5"/>
    </row>
    <row r="122" spans="1:8">
      <c r="C122" s="5"/>
    </row>
    <row r="123" spans="1:8">
      <c r="C123" s="5"/>
    </row>
    <row r="124" spans="1:8">
      <c r="C124" s="5"/>
    </row>
    <row r="125" spans="1:8">
      <c r="C125" s="5"/>
    </row>
    <row r="126" spans="1:8">
      <c r="C126" s="5"/>
    </row>
    <row r="127" spans="1:8">
      <c r="C127" s="5"/>
    </row>
    <row r="128" spans="1:8">
      <c r="C128" s="5"/>
    </row>
    <row r="129" spans="3:10">
      <c r="C129" s="5"/>
    </row>
    <row r="130" spans="3:10">
      <c r="C130" s="5"/>
    </row>
    <row r="131" spans="3:10">
      <c r="C131" s="5"/>
    </row>
    <row r="132" spans="3:10">
      <c r="C132" s="5"/>
    </row>
    <row r="133" spans="3:10">
      <c r="C133" s="5"/>
    </row>
    <row r="134" spans="3:10">
      <c r="C134" s="5"/>
    </row>
    <row r="135" spans="3:10">
      <c r="C135" s="5"/>
    </row>
    <row r="136" spans="3:10">
      <c r="C136" s="5"/>
    </row>
    <row r="137" spans="3:10">
      <c r="C137" s="5"/>
    </row>
    <row r="138" spans="3:10">
      <c r="C138" s="5"/>
    </row>
    <row r="139" spans="3:10">
      <c r="C139" s="49"/>
      <c r="H139">
        <f t="shared" ref="H139" si="0">H140+G139-F139</f>
        <v>6582.85</v>
      </c>
    </row>
    <row r="140" spans="3:10">
      <c r="F140" t="s">
        <v>851</v>
      </c>
      <c r="H140">
        <v>6582.85</v>
      </c>
    </row>
    <row r="142" spans="3:10">
      <c r="F142" t="s">
        <v>568</v>
      </c>
      <c r="G142" s="348">
        <f>SUM(G4:G139)</f>
        <v>308</v>
      </c>
      <c r="I142" s="348">
        <f>SUM(I4:I139)</f>
        <v>0</v>
      </c>
      <c r="J142" s="348">
        <f>SUM(J4:J139)</f>
        <v>430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F5A2-297F-43FE-B1D7-31590F14597D}">
  <sheetPr>
    <tabColor theme="3" tint="0.39997558519241921"/>
  </sheetPr>
  <dimension ref="A1:E563"/>
  <sheetViews>
    <sheetView topLeftCell="A4" zoomScale="85" zoomScaleNormal="85" workbookViewId="0">
      <selection activeCell="N40" sqref="N40"/>
    </sheetView>
  </sheetViews>
  <sheetFormatPr defaultRowHeight="12.75"/>
  <cols>
    <col min="1" max="1" width="15.140625" bestFit="1" customWidth="1"/>
    <col min="2" max="2" width="87.28515625" bestFit="1" customWidth="1"/>
    <col min="3" max="3" width="13.7109375" style="42" bestFit="1" customWidth="1"/>
    <col min="4" max="4" width="14.42578125" style="42" bestFit="1" customWidth="1"/>
    <col min="5" max="5" width="16.42578125" style="42" customWidth="1"/>
    <col min="7" max="7" width="10.7109375" customWidth="1"/>
  </cols>
  <sheetData>
    <row r="1" spans="1:5">
      <c r="C1" s="42">
        <f>SUM(C4:C562)</f>
        <v>75220.880000000019</v>
      </c>
      <c r="D1" s="42">
        <f>SUM(D4:D562)</f>
        <v>70604.889999999985</v>
      </c>
      <c r="E1" s="395">
        <f>D1-C1</f>
        <v>-4615.9900000000343</v>
      </c>
    </row>
    <row r="2" spans="1:5">
      <c r="A2" t="s">
        <v>64</v>
      </c>
      <c r="B2" t="s">
        <v>65</v>
      </c>
      <c r="C2" t="s">
        <v>66</v>
      </c>
      <c r="D2" s="45" t="s">
        <v>67</v>
      </c>
      <c r="E2" t="s">
        <v>68</v>
      </c>
    </row>
    <row r="3" spans="1:5">
      <c r="C3"/>
      <c r="D3" s="45"/>
      <c r="E3"/>
    </row>
    <row r="4" spans="1:5">
      <c r="A4" s="5">
        <v>45534</v>
      </c>
      <c r="B4" t="s">
        <v>69</v>
      </c>
      <c r="C4"/>
      <c r="D4">
        <v>4.5199999999999996</v>
      </c>
      <c r="E4" s="355">
        <f t="shared" ref="E4:E67" si="0">E5-C4+D4</f>
        <v>1925.5599999999888</v>
      </c>
    </row>
    <row r="5" spans="1:5">
      <c r="A5" s="5">
        <v>45533</v>
      </c>
      <c r="B5" t="s">
        <v>70</v>
      </c>
      <c r="C5"/>
      <c r="D5">
        <v>5.28</v>
      </c>
      <c r="E5" s="355">
        <f t="shared" si="0"/>
        <v>1921.0399999999888</v>
      </c>
    </row>
    <row r="6" spans="1:5">
      <c r="A6" s="5">
        <v>45533</v>
      </c>
      <c r="B6" t="s">
        <v>71</v>
      </c>
      <c r="C6"/>
      <c r="D6">
        <v>2000</v>
      </c>
      <c r="E6" s="355">
        <f t="shared" si="0"/>
        <v>1915.7599999999888</v>
      </c>
    </row>
    <row r="7" spans="1:5">
      <c r="A7" s="5">
        <v>45532</v>
      </c>
      <c r="B7" t="s">
        <v>72</v>
      </c>
      <c r="C7"/>
      <c r="D7">
        <v>15.57</v>
      </c>
      <c r="E7" s="355">
        <f t="shared" si="0"/>
        <v>-84.240000000011065</v>
      </c>
    </row>
    <row r="8" spans="1:5">
      <c r="A8" s="5">
        <v>45531</v>
      </c>
      <c r="B8" t="s">
        <v>73</v>
      </c>
      <c r="C8"/>
      <c r="D8">
        <v>1.76</v>
      </c>
      <c r="E8" s="355">
        <f t="shared" si="0"/>
        <v>-99.810000000011073</v>
      </c>
    </row>
    <row r="9" spans="1:5">
      <c r="A9" s="5">
        <v>45531</v>
      </c>
      <c r="B9" t="s">
        <v>74</v>
      </c>
      <c r="C9"/>
      <c r="D9">
        <v>1000</v>
      </c>
      <c r="E9" s="355">
        <f t="shared" si="0"/>
        <v>-101.57000000001108</v>
      </c>
    </row>
    <row r="10" spans="1:5">
      <c r="A10" s="5">
        <v>45531</v>
      </c>
      <c r="B10" t="s">
        <v>74</v>
      </c>
      <c r="C10"/>
      <c r="D10">
        <v>2000</v>
      </c>
      <c r="E10" s="355">
        <f t="shared" si="0"/>
        <v>-1101.5700000000111</v>
      </c>
    </row>
    <row r="11" spans="1:5">
      <c r="A11" s="5">
        <v>45527</v>
      </c>
      <c r="B11" t="s">
        <v>75</v>
      </c>
      <c r="C11"/>
      <c r="D11">
        <v>16.559999999999999</v>
      </c>
      <c r="E11" s="355">
        <f t="shared" si="0"/>
        <v>-3101.5700000000111</v>
      </c>
    </row>
    <row r="12" spans="1:5">
      <c r="A12" s="5">
        <v>45526</v>
      </c>
      <c r="B12" t="s">
        <v>76</v>
      </c>
      <c r="C12"/>
      <c r="D12">
        <v>2.76</v>
      </c>
      <c r="E12" s="355">
        <f t="shared" si="0"/>
        <v>-3118.130000000011</v>
      </c>
    </row>
    <row r="13" spans="1:5">
      <c r="A13" s="5">
        <v>45525</v>
      </c>
      <c r="B13" t="s">
        <v>77</v>
      </c>
      <c r="C13"/>
      <c r="D13">
        <v>13.81</v>
      </c>
      <c r="E13" s="355">
        <f t="shared" si="0"/>
        <v>-3120.8900000000112</v>
      </c>
    </row>
    <row r="14" spans="1:5">
      <c r="A14" s="5">
        <v>45524</v>
      </c>
      <c r="B14" t="s">
        <v>78</v>
      </c>
      <c r="C14"/>
      <c r="D14">
        <v>6.28</v>
      </c>
      <c r="E14" s="355">
        <f t="shared" si="0"/>
        <v>-3134.7000000000112</v>
      </c>
    </row>
    <row r="15" spans="1:5">
      <c r="A15" s="5">
        <v>45524</v>
      </c>
      <c r="B15" t="s">
        <v>71</v>
      </c>
      <c r="C15"/>
      <c r="D15">
        <v>1000</v>
      </c>
      <c r="E15" s="355">
        <f t="shared" si="0"/>
        <v>-3140.9800000000114</v>
      </c>
    </row>
    <row r="16" spans="1:5">
      <c r="A16" s="5">
        <v>45523</v>
      </c>
      <c r="B16" t="s">
        <v>79</v>
      </c>
      <c r="C16"/>
      <c r="D16">
        <v>9.2799999999999994</v>
      </c>
      <c r="E16" s="355">
        <f t="shared" si="0"/>
        <v>-4140.9800000000114</v>
      </c>
    </row>
    <row r="17" spans="1:5">
      <c r="A17" s="5">
        <v>45520</v>
      </c>
      <c r="B17" t="s">
        <v>80</v>
      </c>
      <c r="C17"/>
      <c r="D17">
        <v>39.6</v>
      </c>
      <c r="E17" s="355">
        <f t="shared" si="0"/>
        <v>-4150.2600000000111</v>
      </c>
    </row>
    <row r="18" spans="1:5">
      <c r="A18" s="5">
        <v>45519</v>
      </c>
      <c r="B18" t="s">
        <v>81</v>
      </c>
      <c r="C18"/>
      <c r="D18">
        <v>39.840000000000003</v>
      </c>
      <c r="E18" s="355">
        <f t="shared" si="0"/>
        <v>-4189.8600000000115</v>
      </c>
    </row>
    <row r="19" spans="1:5">
      <c r="A19" s="5">
        <v>45518</v>
      </c>
      <c r="B19" t="s">
        <v>82</v>
      </c>
      <c r="C19"/>
      <c r="D19">
        <v>36.090000000000003</v>
      </c>
      <c r="E19" s="355">
        <f t="shared" si="0"/>
        <v>-4229.7000000000116</v>
      </c>
    </row>
    <row r="20" spans="1:5">
      <c r="A20" s="5">
        <v>45517</v>
      </c>
      <c r="B20" t="s">
        <v>83</v>
      </c>
      <c r="C20"/>
      <c r="D20">
        <v>58.76</v>
      </c>
      <c r="E20" s="355">
        <f t="shared" si="0"/>
        <v>-4265.7900000000118</v>
      </c>
    </row>
    <row r="21" spans="1:5">
      <c r="A21" s="5">
        <v>45517</v>
      </c>
      <c r="B21" t="s">
        <v>84</v>
      </c>
      <c r="C21"/>
      <c r="D21">
        <v>103.08</v>
      </c>
      <c r="E21" s="355">
        <f t="shared" si="0"/>
        <v>-4324.550000000012</v>
      </c>
    </row>
    <row r="22" spans="1:5">
      <c r="A22" s="5">
        <v>45516</v>
      </c>
      <c r="B22" t="s">
        <v>85</v>
      </c>
      <c r="C22"/>
      <c r="D22">
        <v>12.5</v>
      </c>
      <c r="E22" s="355">
        <f t="shared" si="0"/>
        <v>-4427.6300000000119</v>
      </c>
    </row>
    <row r="23" spans="1:5">
      <c r="A23" s="5">
        <v>45516</v>
      </c>
      <c r="B23" t="s">
        <v>86</v>
      </c>
      <c r="C23"/>
      <c r="D23">
        <v>67.12</v>
      </c>
      <c r="E23" s="355">
        <f t="shared" si="0"/>
        <v>-4440.1300000000119</v>
      </c>
    </row>
    <row r="24" spans="1:5">
      <c r="A24" s="5">
        <v>45513</v>
      </c>
      <c r="B24" t="s">
        <v>87</v>
      </c>
      <c r="C24"/>
      <c r="D24">
        <v>83.8</v>
      </c>
      <c r="E24" s="355">
        <f t="shared" si="0"/>
        <v>-4507.2500000000118</v>
      </c>
    </row>
    <row r="25" spans="1:5">
      <c r="A25" s="5">
        <v>45512</v>
      </c>
      <c r="B25" t="s">
        <v>88</v>
      </c>
      <c r="C25"/>
      <c r="D25">
        <v>74.930000000000007</v>
      </c>
      <c r="E25" s="355">
        <f t="shared" si="0"/>
        <v>-4591.050000000012</v>
      </c>
    </row>
    <row r="26" spans="1:5">
      <c r="A26" s="5">
        <v>45511</v>
      </c>
      <c r="B26" t="s">
        <v>89</v>
      </c>
      <c r="C26"/>
      <c r="D26">
        <v>46.27</v>
      </c>
      <c r="E26" s="355">
        <f t="shared" si="0"/>
        <v>-4665.9800000000123</v>
      </c>
    </row>
    <row r="27" spans="1:5">
      <c r="A27" s="5">
        <v>45510</v>
      </c>
      <c r="B27" t="s">
        <v>90</v>
      </c>
      <c r="C27"/>
      <c r="D27">
        <v>59.24</v>
      </c>
      <c r="E27" s="355">
        <f t="shared" si="0"/>
        <v>-4712.2500000000127</v>
      </c>
    </row>
    <row r="28" spans="1:5">
      <c r="A28" s="5">
        <v>45509</v>
      </c>
      <c r="B28" t="s">
        <v>91</v>
      </c>
      <c r="C28"/>
      <c r="D28">
        <v>11.4</v>
      </c>
      <c r="E28" s="355">
        <f t="shared" si="0"/>
        <v>-4771.4900000000125</v>
      </c>
    </row>
    <row r="29" spans="1:5">
      <c r="A29" s="5">
        <v>45506</v>
      </c>
      <c r="B29" t="s">
        <v>92</v>
      </c>
      <c r="C29"/>
      <c r="D29">
        <v>216.24</v>
      </c>
      <c r="E29" s="355">
        <f t="shared" si="0"/>
        <v>-4782.8900000000122</v>
      </c>
    </row>
    <row r="30" spans="1:5">
      <c r="A30" s="5">
        <v>45505</v>
      </c>
      <c r="B30" t="s">
        <v>93</v>
      </c>
      <c r="C30"/>
      <c r="D30">
        <v>11.28</v>
      </c>
      <c r="E30" s="355">
        <f t="shared" si="0"/>
        <v>-4999.1300000000119</v>
      </c>
    </row>
    <row r="31" spans="1:5">
      <c r="A31" s="5">
        <v>45504</v>
      </c>
      <c r="B31" t="s">
        <v>94</v>
      </c>
      <c r="C31"/>
      <c r="D31">
        <v>83.7</v>
      </c>
      <c r="E31" s="355">
        <f t="shared" si="0"/>
        <v>-5010.4100000000117</v>
      </c>
    </row>
    <row r="32" spans="1:5">
      <c r="A32" s="5">
        <v>45503</v>
      </c>
      <c r="B32" t="s">
        <v>95</v>
      </c>
      <c r="C32"/>
      <c r="D32">
        <v>110.72</v>
      </c>
      <c r="E32" s="355">
        <f t="shared" si="0"/>
        <v>-5094.1100000000115</v>
      </c>
    </row>
    <row r="33" spans="1:5">
      <c r="A33" s="5">
        <v>45502</v>
      </c>
      <c r="B33" t="s">
        <v>96</v>
      </c>
      <c r="C33"/>
      <c r="D33">
        <v>54.78</v>
      </c>
      <c r="E33" s="355">
        <f t="shared" si="0"/>
        <v>-5204.8300000000118</v>
      </c>
    </row>
    <row r="34" spans="1:5">
      <c r="A34" s="5">
        <v>45499</v>
      </c>
      <c r="B34" t="s">
        <v>97</v>
      </c>
      <c r="C34"/>
      <c r="D34">
        <v>5.52</v>
      </c>
      <c r="E34" s="355">
        <f t="shared" si="0"/>
        <v>-5259.6100000000115</v>
      </c>
    </row>
    <row r="35" spans="1:5">
      <c r="A35" s="5">
        <v>45498</v>
      </c>
      <c r="B35" t="s">
        <v>98</v>
      </c>
      <c r="C35"/>
      <c r="D35">
        <v>7.28</v>
      </c>
      <c r="E35" s="355">
        <f t="shared" si="0"/>
        <v>-5265.1300000000119</v>
      </c>
    </row>
    <row r="36" spans="1:5">
      <c r="A36" s="5">
        <v>45497</v>
      </c>
      <c r="B36" t="s">
        <v>99</v>
      </c>
      <c r="C36"/>
      <c r="D36">
        <v>42.25</v>
      </c>
      <c r="E36" s="355">
        <f t="shared" si="0"/>
        <v>-5272.4100000000117</v>
      </c>
    </row>
    <row r="37" spans="1:5">
      <c r="A37" s="5">
        <v>45497</v>
      </c>
      <c r="B37" t="s">
        <v>71</v>
      </c>
      <c r="C37"/>
      <c r="D37">
        <v>1000</v>
      </c>
      <c r="E37" s="355">
        <f t="shared" si="0"/>
        <v>-5314.6600000000117</v>
      </c>
    </row>
    <row r="38" spans="1:5">
      <c r="A38" s="5">
        <v>45496</v>
      </c>
      <c r="B38" t="s">
        <v>100</v>
      </c>
      <c r="C38"/>
      <c r="D38">
        <v>67.31</v>
      </c>
      <c r="E38" s="355">
        <f t="shared" si="0"/>
        <v>-6314.6600000000117</v>
      </c>
    </row>
    <row r="39" spans="1:5">
      <c r="A39" s="5">
        <v>45495</v>
      </c>
      <c r="B39" t="s">
        <v>101</v>
      </c>
      <c r="C39"/>
      <c r="D39">
        <v>122.74</v>
      </c>
      <c r="E39" s="355">
        <f t="shared" si="0"/>
        <v>-6381.9700000000121</v>
      </c>
    </row>
    <row r="40" spans="1:5">
      <c r="A40" s="5">
        <v>45492</v>
      </c>
      <c r="B40" t="s">
        <v>102</v>
      </c>
      <c r="C40"/>
      <c r="D40">
        <v>2.76</v>
      </c>
      <c r="E40" s="355">
        <f t="shared" si="0"/>
        <v>-6504.7100000000119</v>
      </c>
    </row>
    <row r="41" spans="1:5">
      <c r="A41" s="5">
        <v>45491</v>
      </c>
      <c r="B41" t="s">
        <v>103</v>
      </c>
      <c r="C41"/>
      <c r="D41">
        <v>1.76</v>
      </c>
      <c r="E41" s="355">
        <f t="shared" si="0"/>
        <v>-6507.4700000000121</v>
      </c>
    </row>
    <row r="42" spans="1:5">
      <c r="A42" s="5">
        <v>45490</v>
      </c>
      <c r="B42" t="s">
        <v>104</v>
      </c>
      <c r="C42"/>
      <c r="D42">
        <v>45.14</v>
      </c>
      <c r="E42" s="355">
        <f t="shared" si="0"/>
        <v>-6509.2300000000123</v>
      </c>
    </row>
    <row r="43" spans="1:5">
      <c r="A43" s="5">
        <v>45489</v>
      </c>
      <c r="B43" t="s">
        <v>105</v>
      </c>
      <c r="C43"/>
      <c r="D43">
        <v>36.200000000000003</v>
      </c>
      <c r="E43" s="355">
        <f t="shared" si="0"/>
        <v>-6554.3700000000126</v>
      </c>
    </row>
    <row r="44" spans="1:5">
      <c r="A44" s="5">
        <v>45488</v>
      </c>
      <c r="B44" t="s">
        <v>106</v>
      </c>
      <c r="C44"/>
      <c r="D44">
        <v>1.76</v>
      </c>
      <c r="E44" s="355">
        <f t="shared" si="0"/>
        <v>-6590.5700000000124</v>
      </c>
    </row>
    <row r="45" spans="1:5">
      <c r="A45" s="5">
        <v>45485</v>
      </c>
      <c r="B45" t="s">
        <v>107</v>
      </c>
      <c r="C45"/>
      <c r="D45">
        <v>15.56</v>
      </c>
      <c r="E45" s="355">
        <f t="shared" si="0"/>
        <v>-6592.3300000000127</v>
      </c>
    </row>
    <row r="46" spans="1:5">
      <c r="A46" s="5">
        <v>45485</v>
      </c>
      <c r="B46" t="s">
        <v>108</v>
      </c>
      <c r="C46"/>
      <c r="D46">
        <v>150</v>
      </c>
      <c r="E46" s="355">
        <f t="shared" si="0"/>
        <v>-6607.8900000000131</v>
      </c>
    </row>
    <row r="47" spans="1:5">
      <c r="A47" s="5">
        <v>45484</v>
      </c>
      <c r="B47" t="s">
        <v>109</v>
      </c>
      <c r="C47"/>
      <c r="D47">
        <v>88.22</v>
      </c>
      <c r="E47" s="355">
        <f t="shared" si="0"/>
        <v>-6757.8900000000131</v>
      </c>
    </row>
    <row r="48" spans="1:5">
      <c r="A48" s="5">
        <v>45483</v>
      </c>
      <c r="B48" t="s">
        <v>110</v>
      </c>
      <c r="C48"/>
      <c r="D48">
        <v>38.200000000000003</v>
      </c>
      <c r="E48" s="355">
        <f t="shared" si="0"/>
        <v>-6846.1100000000133</v>
      </c>
    </row>
    <row r="49" spans="1:5">
      <c r="A49" s="5">
        <v>45482</v>
      </c>
      <c r="B49" t="s">
        <v>111</v>
      </c>
      <c r="C49"/>
      <c r="D49">
        <v>163.28</v>
      </c>
      <c r="E49" s="355">
        <f t="shared" si="0"/>
        <v>-6884.3100000000131</v>
      </c>
    </row>
    <row r="50" spans="1:5">
      <c r="A50" s="5">
        <v>45481</v>
      </c>
      <c r="B50" t="s">
        <v>112</v>
      </c>
      <c r="C50"/>
      <c r="D50">
        <v>103.68</v>
      </c>
      <c r="E50" s="355">
        <f t="shared" si="0"/>
        <v>-7047.5900000000129</v>
      </c>
    </row>
    <row r="51" spans="1:5">
      <c r="A51" s="5">
        <v>45478</v>
      </c>
      <c r="B51" t="s">
        <v>113</v>
      </c>
      <c r="C51"/>
      <c r="D51">
        <v>214.69</v>
      </c>
      <c r="E51" s="355">
        <f t="shared" si="0"/>
        <v>-7151.2700000000132</v>
      </c>
    </row>
    <row r="52" spans="1:5">
      <c r="A52" s="5">
        <v>45477</v>
      </c>
      <c r="B52" t="s">
        <v>114</v>
      </c>
      <c r="C52"/>
      <c r="D52">
        <v>240.7</v>
      </c>
      <c r="E52" s="355">
        <f t="shared" si="0"/>
        <v>-7365.9600000000128</v>
      </c>
    </row>
    <row r="53" spans="1:5">
      <c r="A53" s="5">
        <v>45476</v>
      </c>
      <c r="B53" t="s">
        <v>115</v>
      </c>
      <c r="C53"/>
      <c r="D53">
        <v>75.19</v>
      </c>
      <c r="E53" s="355">
        <f t="shared" si="0"/>
        <v>-7606.6600000000126</v>
      </c>
    </row>
    <row r="54" spans="1:5">
      <c r="A54" s="5">
        <v>45475</v>
      </c>
      <c r="B54" t="s">
        <v>116</v>
      </c>
      <c r="C54"/>
      <c r="D54">
        <v>252.93</v>
      </c>
      <c r="E54" s="355">
        <f t="shared" si="0"/>
        <v>-7681.8500000000122</v>
      </c>
    </row>
    <row r="55" spans="1:5">
      <c r="A55" s="5">
        <v>45474</v>
      </c>
      <c r="B55" t="s">
        <v>117</v>
      </c>
      <c r="C55"/>
      <c r="D55">
        <v>59.6</v>
      </c>
      <c r="E55" s="355">
        <f t="shared" si="0"/>
        <v>-7934.7800000000125</v>
      </c>
    </row>
    <row r="56" spans="1:5">
      <c r="A56" s="5">
        <v>45471</v>
      </c>
      <c r="B56" t="s">
        <v>118</v>
      </c>
      <c r="C56"/>
      <c r="D56">
        <v>20.440000000000001</v>
      </c>
      <c r="E56" s="355">
        <f t="shared" si="0"/>
        <v>-7994.3800000000128</v>
      </c>
    </row>
    <row r="57" spans="1:5">
      <c r="A57" s="5">
        <v>45470</v>
      </c>
      <c r="B57" t="s">
        <v>119</v>
      </c>
      <c r="C57"/>
      <c r="D57">
        <v>109.11</v>
      </c>
      <c r="E57" s="355">
        <f t="shared" si="0"/>
        <v>-8014.8200000000124</v>
      </c>
    </row>
    <row r="58" spans="1:5">
      <c r="A58" s="5">
        <v>45470</v>
      </c>
      <c r="B58" t="s">
        <v>120</v>
      </c>
      <c r="C58"/>
      <c r="D58">
        <v>109.11</v>
      </c>
      <c r="E58" s="355">
        <f t="shared" si="0"/>
        <v>-8123.9300000000121</v>
      </c>
    </row>
    <row r="59" spans="1:5">
      <c r="A59" s="5">
        <v>45470</v>
      </c>
      <c r="B59" t="s">
        <v>121</v>
      </c>
      <c r="C59"/>
      <c r="D59">
        <v>500</v>
      </c>
      <c r="E59" s="355">
        <f t="shared" si="0"/>
        <v>-8233.0400000000118</v>
      </c>
    </row>
    <row r="60" spans="1:5">
      <c r="A60" s="5">
        <v>45469</v>
      </c>
      <c r="B60" t="s">
        <v>122</v>
      </c>
      <c r="C60"/>
      <c r="D60">
        <v>77.95</v>
      </c>
      <c r="E60" s="355">
        <f t="shared" si="0"/>
        <v>-8733.0400000000118</v>
      </c>
    </row>
    <row r="61" spans="1:5">
      <c r="A61" s="5">
        <v>45468</v>
      </c>
      <c r="B61" t="s">
        <v>123</v>
      </c>
      <c r="C61"/>
      <c r="D61">
        <v>274.39999999999998</v>
      </c>
      <c r="E61" s="355">
        <f t="shared" si="0"/>
        <v>-8810.9900000000125</v>
      </c>
    </row>
    <row r="62" spans="1:5">
      <c r="A62" s="5">
        <v>45467</v>
      </c>
      <c r="B62" t="s">
        <v>124</v>
      </c>
      <c r="C62"/>
      <c r="D62">
        <v>254.49</v>
      </c>
      <c r="E62" s="355">
        <f t="shared" si="0"/>
        <v>-9085.3900000000122</v>
      </c>
    </row>
    <row r="63" spans="1:5">
      <c r="A63" s="5">
        <v>45464</v>
      </c>
      <c r="B63" t="s">
        <v>125</v>
      </c>
      <c r="C63"/>
      <c r="D63">
        <v>27.5</v>
      </c>
      <c r="E63" s="355">
        <f t="shared" si="0"/>
        <v>-9339.8800000000119</v>
      </c>
    </row>
    <row r="64" spans="1:5">
      <c r="A64" s="5">
        <v>45464</v>
      </c>
      <c r="B64" t="s">
        <v>126</v>
      </c>
      <c r="C64"/>
      <c r="D64">
        <v>279.32</v>
      </c>
      <c r="E64" s="355">
        <f t="shared" si="0"/>
        <v>-9367.3800000000119</v>
      </c>
    </row>
    <row r="65" spans="1:5">
      <c r="A65" s="5">
        <v>45463</v>
      </c>
      <c r="B65" t="s">
        <v>127</v>
      </c>
      <c r="C65"/>
      <c r="D65">
        <v>409.75</v>
      </c>
      <c r="E65" s="355">
        <f t="shared" si="0"/>
        <v>-9646.7000000000116</v>
      </c>
    </row>
    <row r="66" spans="1:5">
      <c r="A66" s="5">
        <v>45462</v>
      </c>
      <c r="B66" t="s">
        <v>128</v>
      </c>
      <c r="C66"/>
      <c r="D66">
        <v>5123.54</v>
      </c>
      <c r="E66" s="355">
        <f t="shared" si="0"/>
        <v>-10056.450000000012</v>
      </c>
    </row>
    <row r="67" spans="1:5">
      <c r="A67" s="5">
        <v>45461</v>
      </c>
      <c r="B67" t="s">
        <v>129</v>
      </c>
      <c r="C67"/>
      <c r="D67">
        <v>111.32</v>
      </c>
      <c r="E67" s="355">
        <f t="shared" si="0"/>
        <v>-15179.990000000011</v>
      </c>
    </row>
    <row r="68" spans="1:5">
      <c r="A68" s="5">
        <v>45460</v>
      </c>
      <c r="B68" t="s">
        <v>130</v>
      </c>
      <c r="C68"/>
      <c r="D68">
        <v>51.79</v>
      </c>
      <c r="E68" s="355">
        <f t="shared" ref="E68:E131" si="1">E69-C68+D68</f>
        <v>-15291.31000000001</v>
      </c>
    </row>
    <row r="69" spans="1:5">
      <c r="A69" s="5">
        <v>45457</v>
      </c>
      <c r="B69" t="s">
        <v>131</v>
      </c>
      <c r="C69"/>
      <c r="D69">
        <v>8.2799999999999994</v>
      </c>
      <c r="E69" s="355">
        <f t="shared" si="1"/>
        <v>-15343.100000000011</v>
      </c>
    </row>
    <row r="70" spans="1:5">
      <c r="A70" s="5">
        <v>45456</v>
      </c>
      <c r="B70" t="s">
        <v>132</v>
      </c>
      <c r="C70"/>
      <c r="D70">
        <v>72.64</v>
      </c>
      <c r="E70" s="355">
        <f t="shared" si="1"/>
        <v>-15351.380000000012</v>
      </c>
    </row>
    <row r="71" spans="1:5">
      <c r="A71" s="5">
        <v>45455</v>
      </c>
      <c r="B71" t="s">
        <v>133</v>
      </c>
      <c r="C71"/>
      <c r="D71">
        <v>21.04</v>
      </c>
      <c r="E71" s="355">
        <f t="shared" si="1"/>
        <v>-15424.020000000011</v>
      </c>
    </row>
    <row r="72" spans="1:5">
      <c r="A72" s="5">
        <v>45454</v>
      </c>
      <c r="B72" t="s">
        <v>134</v>
      </c>
      <c r="C72"/>
      <c r="D72">
        <v>59.53</v>
      </c>
      <c r="E72" s="355">
        <f t="shared" si="1"/>
        <v>-15445.060000000012</v>
      </c>
    </row>
    <row r="73" spans="1:5">
      <c r="A73" s="5">
        <v>45453</v>
      </c>
      <c r="B73" t="s">
        <v>135</v>
      </c>
      <c r="C73"/>
      <c r="D73">
        <v>67.959999999999994</v>
      </c>
      <c r="E73" s="355">
        <f t="shared" si="1"/>
        <v>-15504.590000000013</v>
      </c>
    </row>
    <row r="74" spans="1:5">
      <c r="A74" s="5">
        <v>45450</v>
      </c>
      <c r="B74" t="s">
        <v>136</v>
      </c>
      <c r="C74"/>
      <c r="D74">
        <v>40.22</v>
      </c>
      <c r="E74" s="355">
        <f t="shared" si="1"/>
        <v>-15572.550000000012</v>
      </c>
    </row>
    <row r="75" spans="1:5">
      <c r="A75" s="5">
        <v>45449</v>
      </c>
      <c r="B75" t="s">
        <v>137</v>
      </c>
      <c r="C75"/>
      <c r="D75">
        <v>12.04</v>
      </c>
      <c r="E75" s="355">
        <f t="shared" si="1"/>
        <v>-15612.770000000011</v>
      </c>
    </row>
    <row r="76" spans="1:5">
      <c r="A76" s="5">
        <v>45448</v>
      </c>
      <c r="B76" t="s">
        <v>138</v>
      </c>
      <c r="C76"/>
      <c r="D76">
        <v>78.930000000000007</v>
      </c>
      <c r="E76" s="355">
        <f t="shared" si="1"/>
        <v>-15624.810000000012</v>
      </c>
    </row>
    <row r="77" spans="1:5">
      <c r="A77" s="5">
        <v>45447</v>
      </c>
      <c r="B77" t="s">
        <v>139</v>
      </c>
      <c r="C77"/>
      <c r="D77">
        <v>56.61</v>
      </c>
      <c r="E77" s="355">
        <f t="shared" si="1"/>
        <v>-15703.740000000013</v>
      </c>
    </row>
    <row r="78" spans="1:5">
      <c r="A78" s="5">
        <v>45446</v>
      </c>
      <c r="B78" t="s">
        <v>140</v>
      </c>
      <c r="C78"/>
      <c r="D78">
        <v>89.48</v>
      </c>
      <c r="E78" s="355">
        <f t="shared" si="1"/>
        <v>-15760.350000000013</v>
      </c>
    </row>
    <row r="79" spans="1:5">
      <c r="A79" s="5">
        <v>45443</v>
      </c>
      <c r="B79" t="s">
        <v>141</v>
      </c>
      <c r="C79"/>
      <c r="D79">
        <v>1.76</v>
      </c>
      <c r="E79" s="355">
        <f t="shared" si="1"/>
        <v>-15849.830000000013</v>
      </c>
    </row>
    <row r="80" spans="1:5">
      <c r="A80" s="5">
        <v>45442</v>
      </c>
      <c r="B80" t="s">
        <v>142</v>
      </c>
      <c r="C80"/>
      <c r="D80">
        <v>30.68</v>
      </c>
      <c r="E80" s="355">
        <f t="shared" si="1"/>
        <v>-15851.590000000013</v>
      </c>
    </row>
    <row r="81" spans="1:5">
      <c r="A81" s="5">
        <v>45441</v>
      </c>
      <c r="B81" t="s">
        <v>143</v>
      </c>
      <c r="C81"/>
      <c r="D81">
        <v>130.24</v>
      </c>
      <c r="E81" s="355">
        <f t="shared" si="1"/>
        <v>-15882.270000000013</v>
      </c>
    </row>
    <row r="82" spans="1:5">
      <c r="A82" s="5">
        <v>45440</v>
      </c>
      <c r="B82" t="s">
        <v>144</v>
      </c>
      <c r="C82"/>
      <c r="D82">
        <v>115.03</v>
      </c>
      <c r="E82" s="355">
        <f t="shared" si="1"/>
        <v>-16012.510000000013</v>
      </c>
    </row>
    <row r="83" spans="1:5">
      <c r="A83" s="5">
        <v>45436</v>
      </c>
      <c r="B83" t="s">
        <v>145</v>
      </c>
      <c r="C83"/>
      <c r="D83">
        <v>12.8</v>
      </c>
      <c r="E83" s="355">
        <f t="shared" si="1"/>
        <v>-16127.540000000014</v>
      </c>
    </row>
    <row r="84" spans="1:5">
      <c r="A84" s="5">
        <v>45435</v>
      </c>
      <c r="B84" t="s">
        <v>146</v>
      </c>
      <c r="C84"/>
      <c r="D84">
        <v>2.76</v>
      </c>
      <c r="E84" s="355">
        <f t="shared" si="1"/>
        <v>-16140.340000000013</v>
      </c>
    </row>
    <row r="85" spans="1:5">
      <c r="A85" s="5">
        <v>45434</v>
      </c>
      <c r="B85" t="s">
        <v>147</v>
      </c>
      <c r="C85"/>
      <c r="D85">
        <v>201.47</v>
      </c>
      <c r="E85" s="355">
        <f t="shared" si="1"/>
        <v>-16143.100000000013</v>
      </c>
    </row>
    <row r="86" spans="1:5">
      <c r="A86" s="5">
        <v>45433</v>
      </c>
      <c r="B86" t="s">
        <v>148</v>
      </c>
      <c r="C86"/>
      <c r="D86">
        <v>128.78</v>
      </c>
      <c r="E86" s="355">
        <f t="shared" si="1"/>
        <v>-16344.570000000012</v>
      </c>
    </row>
    <row r="87" spans="1:5">
      <c r="A87" s="5">
        <v>45432</v>
      </c>
      <c r="B87" t="s">
        <v>149</v>
      </c>
      <c r="C87"/>
      <c r="D87">
        <v>69.239999999999995</v>
      </c>
      <c r="E87" s="355">
        <f t="shared" si="1"/>
        <v>-16473.350000000013</v>
      </c>
    </row>
    <row r="88" spans="1:5">
      <c r="A88" s="5">
        <v>45432</v>
      </c>
      <c r="B88" t="s">
        <v>150</v>
      </c>
      <c r="C88"/>
      <c r="D88">
        <v>500</v>
      </c>
      <c r="E88" s="355">
        <f t="shared" si="1"/>
        <v>-16542.590000000015</v>
      </c>
    </row>
    <row r="89" spans="1:5">
      <c r="A89" s="5">
        <v>45429</v>
      </c>
      <c r="B89" t="s">
        <v>151</v>
      </c>
      <c r="C89"/>
      <c r="D89">
        <v>76.55</v>
      </c>
      <c r="E89" s="355">
        <f t="shared" si="1"/>
        <v>-17042.590000000015</v>
      </c>
    </row>
    <row r="90" spans="1:5">
      <c r="A90" s="5">
        <v>45428</v>
      </c>
      <c r="B90" t="s">
        <v>152</v>
      </c>
      <c r="C90"/>
      <c r="D90">
        <v>1.76</v>
      </c>
      <c r="E90" s="355">
        <f t="shared" si="1"/>
        <v>-17119.140000000014</v>
      </c>
    </row>
    <row r="91" spans="1:5">
      <c r="A91" s="5">
        <v>45427</v>
      </c>
      <c r="B91" t="s">
        <v>153</v>
      </c>
      <c r="C91"/>
      <c r="D91">
        <v>122.96</v>
      </c>
      <c r="E91" s="355">
        <f t="shared" si="1"/>
        <v>-17120.900000000012</v>
      </c>
    </row>
    <row r="92" spans="1:5">
      <c r="A92" s="5">
        <v>45426</v>
      </c>
      <c r="B92" t="s">
        <v>154</v>
      </c>
      <c r="C92"/>
      <c r="D92">
        <v>50.76</v>
      </c>
      <c r="E92" s="355">
        <f t="shared" si="1"/>
        <v>-17243.860000000011</v>
      </c>
    </row>
    <row r="93" spans="1:5">
      <c r="A93" s="5">
        <v>45426</v>
      </c>
      <c r="B93" t="s">
        <v>155</v>
      </c>
      <c r="C93"/>
      <c r="D93">
        <v>105.87</v>
      </c>
      <c r="E93" s="355">
        <f t="shared" si="1"/>
        <v>-17294.62000000001</v>
      </c>
    </row>
    <row r="94" spans="1:5">
      <c r="A94" s="5">
        <v>45425</v>
      </c>
      <c r="B94" t="s">
        <v>156</v>
      </c>
      <c r="C94"/>
      <c r="D94">
        <v>74.98</v>
      </c>
      <c r="E94" s="355">
        <f t="shared" si="1"/>
        <v>-17400.490000000009</v>
      </c>
    </row>
    <row r="95" spans="1:5">
      <c r="A95" s="5">
        <v>45422</v>
      </c>
      <c r="B95" t="s">
        <v>157</v>
      </c>
      <c r="C95"/>
      <c r="D95">
        <v>36.96</v>
      </c>
      <c r="E95" s="355">
        <f t="shared" si="1"/>
        <v>-17475.470000000008</v>
      </c>
    </row>
    <row r="96" spans="1:5">
      <c r="A96" s="5">
        <v>45421</v>
      </c>
      <c r="B96" t="s">
        <v>158</v>
      </c>
      <c r="C96"/>
      <c r="D96">
        <v>140.72999999999999</v>
      </c>
      <c r="E96" s="355">
        <f t="shared" si="1"/>
        <v>-17512.430000000008</v>
      </c>
    </row>
    <row r="97" spans="1:5">
      <c r="A97" s="5">
        <v>45421</v>
      </c>
      <c r="B97" t="s">
        <v>159</v>
      </c>
      <c r="C97"/>
      <c r="D97">
        <v>200</v>
      </c>
      <c r="E97" s="355">
        <f t="shared" si="1"/>
        <v>-17653.160000000007</v>
      </c>
    </row>
    <row r="98" spans="1:5">
      <c r="A98" s="5">
        <v>45420</v>
      </c>
      <c r="B98" t="s">
        <v>160</v>
      </c>
      <c r="C98"/>
      <c r="D98">
        <v>71.64</v>
      </c>
      <c r="E98" s="355">
        <f t="shared" si="1"/>
        <v>-17853.160000000007</v>
      </c>
    </row>
    <row r="99" spans="1:5">
      <c r="A99" s="5">
        <v>45419</v>
      </c>
      <c r="B99" t="s">
        <v>161</v>
      </c>
      <c r="C99"/>
      <c r="D99">
        <v>30.68</v>
      </c>
      <c r="E99" s="355">
        <f t="shared" si="1"/>
        <v>-17924.800000000007</v>
      </c>
    </row>
    <row r="100" spans="1:5">
      <c r="A100" s="5">
        <v>45419</v>
      </c>
      <c r="B100" t="s">
        <v>71</v>
      </c>
      <c r="C100"/>
      <c r="D100">
        <v>500</v>
      </c>
      <c r="E100" s="355">
        <f t="shared" si="1"/>
        <v>-17955.480000000007</v>
      </c>
    </row>
    <row r="101" spans="1:5">
      <c r="A101" s="5">
        <v>45415</v>
      </c>
      <c r="B101" t="s">
        <v>162</v>
      </c>
      <c r="C101"/>
      <c r="D101">
        <v>215.89</v>
      </c>
      <c r="E101" s="355">
        <f t="shared" si="1"/>
        <v>-18455.480000000007</v>
      </c>
    </row>
    <row r="102" spans="1:5">
      <c r="A102" s="5">
        <v>45414</v>
      </c>
      <c r="B102" t="s">
        <v>163</v>
      </c>
      <c r="C102"/>
      <c r="D102">
        <v>25</v>
      </c>
      <c r="E102" s="355">
        <f t="shared" si="1"/>
        <v>-18671.370000000006</v>
      </c>
    </row>
    <row r="103" spans="1:5">
      <c r="A103" s="5">
        <v>45414</v>
      </c>
      <c r="B103" t="s">
        <v>164</v>
      </c>
      <c r="C103"/>
      <c r="D103">
        <v>30</v>
      </c>
      <c r="E103" s="355">
        <f t="shared" si="1"/>
        <v>-18696.370000000006</v>
      </c>
    </row>
    <row r="104" spans="1:5">
      <c r="A104" s="5">
        <v>45414</v>
      </c>
      <c r="B104" t="s">
        <v>165</v>
      </c>
      <c r="C104"/>
      <c r="D104">
        <v>42.72</v>
      </c>
      <c r="E104" s="355">
        <f t="shared" si="1"/>
        <v>-18726.370000000006</v>
      </c>
    </row>
    <row r="105" spans="1:5">
      <c r="A105" s="5">
        <v>45413</v>
      </c>
      <c r="B105" t="s">
        <v>166</v>
      </c>
      <c r="C105"/>
      <c r="D105">
        <v>55.26</v>
      </c>
      <c r="E105" s="355">
        <f t="shared" si="1"/>
        <v>-18769.090000000007</v>
      </c>
    </row>
    <row r="106" spans="1:5">
      <c r="A106" s="5">
        <v>45412</v>
      </c>
      <c r="B106" t="s">
        <v>167</v>
      </c>
      <c r="C106"/>
      <c r="D106">
        <v>167.86</v>
      </c>
      <c r="E106" s="355">
        <f t="shared" si="1"/>
        <v>-18824.350000000006</v>
      </c>
    </row>
    <row r="107" spans="1:5">
      <c r="A107" s="5">
        <v>45411</v>
      </c>
      <c r="B107" t="s">
        <v>168</v>
      </c>
      <c r="C107"/>
      <c r="D107">
        <v>1.76</v>
      </c>
      <c r="E107" s="355">
        <f t="shared" si="1"/>
        <v>-18992.210000000006</v>
      </c>
    </row>
    <row r="108" spans="1:5">
      <c r="A108" s="5">
        <v>45408</v>
      </c>
      <c r="B108" t="s">
        <v>169</v>
      </c>
      <c r="C108"/>
      <c r="D108">
        <v>220.36</v>
      </c>
      <c r="E108" s="355">
        <f t="shared" si="1"/>
        <v>-18993.970000000005</v>
      </c>
    </row>
    <row r="109" spans="1:5">
      <c r="A109" s="5">
        <v>45407</v>
      </c>
      <c r="B109" t="s">
        <v>170</v>
      </c>
      <c r="C109"/>
      <c r="D109">
        <v>33.44</v>
      </c>
      <c r="E109" s="355">
        <f t="shared" si="1"/>
        <v>-19214.330000000005</v>
      </c>
    </row>
    <row r="110" spans="1:5">
      <c r="A110" s="5">
        <v>45407</v>
      </c>
      <c r="B110" t="s">
        <v>171</v>
      </c>
      <c r="C110"/>
      <c r="D110">
        <v>128</v>
      </c>
      <c r="E110" s="355">
        <f t="shared" si="1"/>
        <v>-19247.770000000004</v>
      </c>
    </row>
    <row r="111" spans="1:5">
      <c r="A111" s="5">
        <v>45406</v>
      </c>
      <c r="B111" t="s">
        <v>172</v>
      </c>
      <c r="C111"/>
      <c r="D111">
        <v>1.76</v>
      </c>
      <c r="E111" s="355">
        <f t="shared" si="1"/>
        <v>-19375.770000000004</v>
      </c>
    </row>
    <row r="112" spans="1:5">
      <c r="A112" s="5">
        <v>45405</v>
      </c>
      <c r="B112" t="s">
        <v>173</v>
      </c>
      <c r="C112"/>
      <c r="D112">
        <v>90.92</v>
      </c>
      <c r="E112" s="355">
        <f t="shared" si="1"/>
        <v>-19377.530000000002</v>
      </c>
    </row>
    <row r="113" spans="1:5">
      <c r="A113" s="5">
        <v>45405</v>
      </c>
      <c r="B113" t="s">
        <v>174</v>
      </c>
      <c r="C113"/>
      <c r="D113">
        <v>131.9</v>
      </c>
      <c r="E113" s="355">
        <f t="shared" si="1"/>
        <v>-19468.45</v>
      </c>
    </row>
    <row r="114" spans="1:5">
      <c r="A114" s="5">
        <v>45404</v>
      </c>
      <c r="B114" t="s">
        <v>175</v>
      </c>
      <c r="C114"/>
      <c r="D114">
        <v>78.88</v>
      </c>
      <c r="E114" s="355">
        <f t="shared" si="1"/>
        <v>-19600.350000000002</v>
      </c>
    </row>
    <row r="115" spans="1:5">
      <c r="A115" s="5">
        <v>45400</v>
      </c>
      <c r="B115" t="s">
        <v>176</v>
      </c>
      <c r="C115"/>
      <c r="D115">
        <v>33.44</v>
      </c>
      <c r="E115" s="355">
        <f t="shared" si="1"/>
        <v>-19679.230000000003</v>
      </c>
    </row>
    <row r="116" spans="1:5">
      <c r="A116" s="5">
        <v>45399</v>
      </c>
      <c r="B116" t="s">
        <v>177</v>
      </c>
      <c r="C116"/>
      <c r="D116">
        <v>83.7</v>
      </c>
      <c r="E116" s="355">
        <f t="shared" si="1"/>
        <v>-19712.670000000002</v>
      </c>
    </row>
    <row r="117" spans="1:5">
      <c r="A117" s="5">
        <v>45398</v>
      </c>
      <c r="B117" t="s">
        <v>178</v>
      </c>
      <c r="C117"/>
      <c r="D117">
        <v>306.77</v>
      </c>
      <c r="E117" s="355">
        <f t="shared" si="1"/>
        <v>-19796.370000000003</v>
      </c>
    </row>
    <row r="118" spans="1:5">
      <c r="A118" s="5">
        <v>45397</v>
      </c>
      <c r="B118" t="s">
        <v>179</v>
      </c>
      <c r="C118"/>
      <c r="D118">
        <v>149.25</v>
      </c>
      <c r="E118" s="355">
        <f t="shared" si="1"/>
        <v>-20103.140000000003</v>
      </c>
    </row>
    <row r="119" spans="1:5">
      <c r="A119" s="5">
        <v>45394</v>
      </c>
      <c r="B119" t="s">
        <v>180</v>
      </c>
      <c r="C119"/>
      <c r="D119">
        <v>348.84</v>
      </c>
      <c r="E119" s="355">
        <f t="shared" si="1"/>
        <v>-20252.390000000003</v>
      </c>
    </row>
    <row r="120" spans="1:5">
      <c r="A120" s="5">
        <v>45393</v>
      </c>
      <c r="B120" t="s">
        <v>181</v>
      </c>
      <c r="C120"/>
      <c r="D120">
        <v>5241.1499999999996</v>
      </c>
      <c r="E120" s="355">
        <f t="shared" si="1"/>
        <v>-20601.230000000003</v>
      </c>
    </row>
    <row r="121" spans="1:5">
      <c r="A121" s="5">
        <v>45392</v>
      </c>
      <c r="B121" t="s">
        <v>182</v>
      </c>
      <c r="C121"/>
      <c r="D121">
        <v>90.97</v>
      </c>
      <c r="E121" s="355">
        <f t="shared" si="1"/>
        <v>-25842.380000000005</v>
      </c>
    </row>
    <row r="122" spans="1:5">
      <c r="A122" s="5">
        <v>45391</v>
      </c>
      <c r="B122" t="s">
        <v>183</v>
      </c>
      <c r="C122"/>
      <c r="D122">
        <v>33.880000000000003</v>
      </c>
      <c r="E122" s="355">
        <f t="shared" si="1"/>
        <v>-25933.350000000006</v>
      </c>
    </row>
    <row r="123" spans="1:5">
      <c r="A123" s="5">
        <v>45390</v>
      </c>
      <c r="B123" t="s">
        <v>184</v>
      </c>
      <c r="C123"/>
      <c r="D123">
        <v>2.76</v>
      </c>
      <c r="E123" s="355">
        <f t="shared" si="1"/>
        <v>-25967.230000000007</v>
      </c>
    </row>
    <row r="124" spans="1:5">
      <c r="A124" s="5">
        <v>45390</v>
      </c>
      <c r="B124" t="s">
        <v>185</v>
      </c>
      <c r="C124"/>
      <c r="D124">
        <v>9</v>
      </c>
      <c r="E124" s="355">
        <f t="shared" si="1"/>
        <v>-25969.990000000005</v>
      </c>
    </row>
    <row r="125" spans="1:5">
      <c r="A125" s="5">
        <v>45390</v>
      </c>
      <c r="B125" t="s">
        <v>186</v>
      </c>
      <c r="C125"/>
      <c r="D125">
        <v>54</v>
      </c>
      <c r="E125" s="355">
        <f t="shared" si="1"/>
        <v>-25978.990000000005</v>
      </c>
    </row>
    <row r="126" spans="1:5">
      <c r="A126" s="5">
        <v>45387</v>
      </c>
      <c r="B126" t="s">
        <v>187</v>
      </c>
      <c r="C126"/>
      <c r="D126">
        <v>10.039999999999999</v>
      </c>
      <c r="E126" s="355">
        <f t="shared" si="1"/>
        <v>-26032.990000000005</v>
      </c>
    </row>
    <row r="127" spans="1:5">
      <c r="A127" s="5">
        <v>45387</v>
      </c>
      <c r="B127" t="s">
        <v>188</v>
      </c>
      <c r="C127"/>
      <c r="D127">
        <v>171</v>
      </c>
      <c r="E127" s="355">
        <f t="shared" si="1"/>
        <v>-26043.030000000006</v>
      </c>
    </row>
    <row r="128" spans="1:5">
      <c r="A128" s="5">
        <v>45386</v>
      </c>
      <c r="B128" t="s">
        <v>189</v>
      </c>
      <c r="C128"/>
      <c r="D128">
        <v>100.97</v>
      </c>
      <c r="E128" s="355">
        <f t="shared" si="1"/>
        <v>-26214.030000000006</v>
      </c>
    </row>
    <row r="129" spans="1:5">
      <c r="A129" s="5">
        <v>45385</v>
      </c>
      <c r="B129" t="s">
        <v>190</v>
      </c>
      <c r="C129"/>
      <c r="D129">
        <v>1.76</v>
      </c>
      <c r="E129" s="355">
        <f t="shared" si="1"/>
        <v>-26315.000000000007</v>
      </c>
    </row>
    <row r="130" spans="1:5">
      <c r="A130" s="5">
        <v>45384</v>
      </c>
      <c r="B130" t="s">
        <v>191</v>
      </c>
      <c r="C130"/>
      <c r="D130">
        <v>30.37</v>
      </c>
      <c r="E130" s="355">
        <f t="shared" si="1"/>
        <v>-26316.760000000006</v>
      </c>
    </row>
    <row r="131" spans="1:5">
      <c r="A131" s="5">
        <v>45379</v>
      </c>
      <c r="B131" t="s">
        <v>192</v>
      </c>
      <c r="C131"/>
      <c r="D131">
        <v>56.24</v>
      </c>
      <c r="E131" s="355">
        <f t="shared" si="1"/>
        <v>-26347.130000000005</v>
      </c>
    </row>
    <row r="132" spans="1:5">
      <c r="A132" s="5">
        <v>45378</v>
      </c>
      <c r="B132" t="s">
        <v>193</v>
      </c>
      <c r="C132"/>
      <c r="D132">
        <v>25.86</v>
      </c>
      <c r="E132" s="355">
        <f t="shared" ref="E132:E195" si="2">E133-C132+D132</f>
        <v>-26403.370000000006</v>
      </c>
    </row>
    <row r="133" spans="1:5">
      <c r="A133" s="5">
        <v>45377</v>
      </c>
      <c r="B133" t="s">
        <v>194</v>
      </c>
      <c r="C133"/>
      <c r="D133">
        <v>54.78</v>
      </c>
      <c r="E133" s="355">
        <f t="shared" si="2"/>
        <v>-26429.230000000007</v>
      </c>
    </row>
    <row r="134" spans="1:5">
      <c r="A134" s="5">
        <v>45376</v>
      </c>
      <c r="B134" t="s">
        <v>195</v>
      </c>
      <c r="C134"/>
      <c r="D134">
        <v>2.76</v>
      </c>
      <c r="E134" s="355">
        <f t="shared" si="2"/>
        <v>-26484.010000000006</v>
      </c>
    </row>
    <row r="135" spans="1:5">
      <c r="A135" s="5">
        <v>45373</v>
      </c>
      <c r="B135" t="s">
        <v>196</v>
      </c>
      <c r="C135"/>
      <c r="D135">
        <v>16.559999999999999</v>
      </c>
      <c r="E135" s="355">
        <f t="shared" si="2"/>
        <v>-26486.770000000004</v>
      </c>
    </row>
    <row r="136" spans="1:5">
      <c r="A136" s="5">
        <v>45372</v>
      </c>
      <c r="B136" t="s">
        <v>197</v>
      </c>
      <c r="C136"/>
      <c r="D136">
        <v>38.26</v>
      </c>
      <c r="E136" s="355">
        <f t="shared" si="2"/>
        <v>-26503.330000000005</v>
      </c>
    </row>
    <row r="137" spans="1:5">
      <c r="A137" s="5">
        <v>45371</v>
      </c>
      <c r="B137" t="s">
        <v>198</v>
      </c>
      <c r="C137"/>
      <c r="D137">
        <v>13.81</v>
      </c>
      <c r="E137" s="355">
        <f t="shared" si="2"/>
        <v>-26541.590000000004</v>
      </c>
    </row>
    <row r="138" spans="1:5">
      <c r="A138" s="5">
        <v>45371</v>
      </c>
      <c r="B138" t="s">
        <v>71</v>
      </c>
      <c r="C138"/>
      <c r="D138">
        <v>1000</v>
      </c>
      <c r="E138" s="355">
        <f t="shared" si="2"/>
        <v>-26555.400000000005</v>
      </c>
    </row>
    <row r="139" spans="1:5">
      <c r="A139" s="5">
        <v>45370</v>
      </c>
      <c r="B139" t="s">
        <v>199</v>
      </c>
      <c r="C139"/>
      <c r="D139">
        <v>63.77</v>
      </c>
      <c r="E139" s="355">
        <f t="shared" si="2"/>
        <v>-27555.400000000005</v>
      </c>
    </row>
    <row r="140" spans="1:5">
      <c r="A140" s="5">
        <v>45369</v>
      </c>
      <c r="B140" t="s">
        <v>200</v>
      </c>
      <c r="C140"/>
      <c r="D140">
        <v>25.86</v>
      </c>
      <c r="E140" s="355">
        <f t="shared" si="2"/>
        <v>-27619.170000000006</v>
      </c>
    </row>
    <row r="141" spans="1:5">
      <c r="A141" s="5">
        <v>45366</v>
      </c>
      <c r="B141" t="s">
        <v>201</v>
      </c>
      <c r="C141"/>
      <c r="D141">
        <v>59.01</v>
      </c>
      <c r="E141" s="355">
        <f t="shared" si="2"/>
        <v>-27645.030000000006</v>
      </c>
    </row>
    <row r="142" spans="1:5">
      <c r="A142" s="5">
        <v>45365</v>
      </c>
      <c r="B142" t="s">
        <v>202</v>
      </c>
      <c r="C142"/>
      <c r="D142">
        <v>29.62</v>
      </c>
      <c r="E142" s="355">
        <f t="shared" si="2"/>
        <v>-27704.040000000005</v>
      </c>
    </row>
    <row r="143" spans="1:5">
      <c r="A143" s="5">
        <v>45364</v>
      </c>
      <c r="B143" t="s">
        <v>203</v>
      </c>
      <c r="C143"/>
      <c r="D143">
        <v>57.54</v>
      </c>
      <c r="E143" s="355">
        <f t="shared" si="2"/>
        <v>-27733.660000000003</v>
      </c>
    </row>
    <row r="144" spans="1:5">
      <c r="A144" s="5">
        <v>45364</v>
      </c>
      <c r="B144" t="s">
        <v>204</v>
      </c>
      <c r="C144"/>
      <c r="D144">
        <v>932.9</v>
      </c>
      <c r="E144" s="355">
        <f t="shared" si="2"/>
        <v>-27791.200000000004</v>
      </c>
    </row>
    <row r="145" spans="1:5">
      <c r="A145" s="5">
        <v>45363</v>
      </c>
      <c r="B145" t="s">
        <v>205</v>
      </c>
      <c r="C145"/>
      <c r="D145">
        <v>57.94</v>
      </c>
      <c r="E145" s="355">
        <f t="shared" si="2"/>
        <v>-28724.100000000006</v>
      </c>
    </row>
    <row r="146" spans="1:5">
      <c r="A146" s="5">
        <v>45362</v>
      </c>
      <c r="B146" t="s">
        <v>206</v>
      </c>
      <c r="C146"/>
      <c r="D146">
        <v>46.73</v>
      </c>
      <c r="E146" s="355">
        <f t="shared" si="2"/>
        <v>-28782.040000000005</v>
      </c>
    </row>
    <row r="147" spans="1:5">
      <c r="A147" s="5">
        <v>45359</v>
      </c>
      <c r="B147" t="s">
        <v>207</v>
      </c>
      <c r="C147"/>
      <c r="D147">
        <v>28.6</v>
      </c>
      <c r="E147" s="355">
        <f t="shared" si="2"/>
        <v>-28828.770000000004</v>
      </c>
    </row>
    <row r="148" spans="1:5">
      <c r="A148" s="5">
        <v>45359</v>
      </c>
      <c r="B148" t="s">
        <v>208</v>
      </c>
      <c r="C148"/>
      <c r="D148">
        <v>437.94</v>
      </c>
      <c r="E148" s="355">
        <f t="shared" si="2"/>
        <v>-28857.370000000003</v>
      </c>
    </row>
    <row r="149" spans="1:5">
      <c r="A149" s="5">
        <v>45358</v>
      </c>
      <c r="B149" t="s">
        <v>209</v>
      </c>
      <c r="C149"/>
      <c r="D149">
        <v>61.13</v>
      </c>
      <c r="E149" s="355">
        <f t="shared" si="2"/>
        <v>-29295.31</v>
      </c>
    </row>
    <row r="150" spans="1:5">
      <c r="A150" s="5">
        <v>45357</v>
      </c>
      <c r="B150" t="s">
        <v>210</v>
      </c>
      <c r="C150"/>
      <c r="D150">
        <v>151.34</v>
      </c>
      <c r="E150" s="355">
        <f t="shared" si="2"/>
        <v>-29356.440000000002</v>
      </c>
    </row>
    <row r="151" spans="1:5">
      <c r="A151" s="5">
        <v>45356</v>
      </c>
      <c r="B151" t="s">
        <v>211</v>
      </c>
      <c r="C151"/>
      <c r="D151">
        <v>150.91999999999999</v>
      </c>
      <c r="E151" s="355">
        <f t="shared" si="2"/>
        <v>-29507.780000000002</v>
      </c>
    </row>
    <row r="152" spans="1:5">
      <c r="A152" s="5">
        <v>45356</v>
      </c>
      <c r="B152" t="s">
        <v>71</v>
      </c>
      <c r="C152"/>
      <c r="D152">
        <v>1000</v>
      </c>
      <c r="E152" s="355">
        <f t="shared" si="2"/>
        <v>-29658.7</v>
      </c>
    </row>
    <row r="153" spans="1:5">
      <c r="A153" s="5">
        <v>45355</v>
      </c>
      <c r="B153" t="s">
        <v>212</v>
      </c>
      <c r="C153"/>
      <c r="D153">
        <v>26.06</v>
      </c>
      <c r="E153" s="355">
        <f t="shared" si="2"/>
        <v>-30658.7</v>
      </c>
    </row>
    <row r="154" spans="1:5">
      <c r="A154" s="5">
        <v>45352</v>
      </c>
      <c r="B154" t="s">
        <v>213</v>
      </c>
      <c r="C154"/>
      <c r="D154">
        <v>32.799999999999997</v>
      </c>
      <c r="E154" s="355">
        <f t="shared" si="2"/>
        <v>-30684.760000000002</v>
      </c>
    </row>
    <row r="155" spans="1:5">
      <c r="A155" s="5">
        <v>45351</v>
      </c>
      <c r="B155" t="s">
        <v>214</v>
      </c>
      <c r="C155"/>
      <c r="D155">
        <v>7.4</v>
      </c>
      <c r="E155" s="355">
        <f t="shared" si="2"/>
        <v>-30717.56</v>
      </c>
    </row>
    <row r="156" spans="1:5">
      <c r="A156" s="5">
        <v>45350</v>
      </c>
      <c r="B156" t="s">
        <v>215</v>
      </c>
      <c r="C156"/>
      <c r="D156">
        <v>5.4</v>
      </c>
      <c r="E156" s="355">
        <f t="shared" si="2"/>
        <v>-30724.960000000003</v>
      </c>
    </row>
    <row r="157" spans="1:5">
      <c r="A157" s="5">
        <v>45349</v>
      </c>
      <c r="B157" t="s">
        <v>216</v>
      </c>
      <c r="C157"/>
      <c r="D157">
        <v>3.6</v>
      </c>
      <c r="E157" s="355">
        <f t="shared" si="2"/>
        <v>-30730.360000000004</v>
      </c>
    </row>
    <row r="158" spans="1:5">
      <c r="A158" s="5">
        <v>45349</v>
      </c>
      <c r="B158" t="s">
        <v>217</v>
      </c>
      <c r="C158"/>
      <c r="D158">
        <v>10</v>
      </c>
      <c r="E158" s="355">
        <f t="shared" si="2"/>
        <v>-30733.960000000003</v>
      </c>
    </row>
    <row r="159" spans="1:5">
      <c r="A159" s="5">
        <v>45349</v>
      </c>
      <c r="B159" t="s">
        <v>71</v>
      </c>
      <c r="C159"/>
      <c r="D159">
        <v>1000</v>
      </c>
      <c r="E159" s="355">
        <f t="shared" si="2"/>
        <v>-30743.960000000003</v>
      </c>
    </row>
    <row r="160" spans="1:5">
      <c r="A160" s="5">
        <v>45348</v>
      </c>
      <c r="B160" t="s">
        <v>218</v>
      </c>
      <c r="C160"/>
      <c r="D160">
        <v>1.8</v>
      </c>
      <c r="E160" s="355">
        <f t="shared" si="2"/>
        <v>-31743.960000000003</v>
      </c>
    </row>
    <row r="161" spans="1:5">
      <c r="A161" s="5">
        <v>45345</v>
      </c>
      <c r="B161" t="s">
        <v>219</v>
      </c>
      <c r="C161"/>
      <c r="D161">
        <v>15</v>
      </c>
      <c r="E161" s="355">
        <f t="shared" si="2"/>
        <v>-31745.760000000002</v>
      </c>
    </row>
    <row r="162" spans="1:5">
      <c r="A162" s="5">
        <v>45345</v>
      </c>
      <c r="B162" t="s">
        <v>220</v>
      </c>
      <c r="C162"/>
      <c r="D162">
        <v>22.4</v>
      </c>
      <c r="E162" s="355">
        <f t="shared" si="2"/>
        <v>-31760.760000000002</v>
      </c>
    </row>
    <row r="163" spans="1:5">
      <c r="A163" s="5">
        <v>45344</v>
      </c>
      <c r="B163" t="s">
        <v>221</v>
      </c>
      <c r="C163"/>
      <c r="D163">
        <v>41.99</v>
      </c>
      <c r="E163" s="355">
        <f t="shared" si="2"/>
        <v>-31783.160000000003</v>
      </c>
    </row>
    <row r="164" spans="1:5">
      <c r="A164" s="5">
        <v>45343</v>
      </c>
      <c r="B164" t="s">
        <v>222</v>
      </c>
      <c r="C164"/>
      <c r="D164">
        <v>26.06</v>
      </c>
      <c r="E164" s="355">
        <f t="shared" si="2"/>
        <v>-31825.150000000005</v>
      </c>
    </row>
    <row r="165" spans="1:5">
      <c r="A165" s="5">
        <v>45342</v>
      </c>
      <c r="B165" t="s">
        <v>223</v>
      </c>
      <c r="C165"/>
      <c r="D165">
        <v>35.630000000000003</v>
      </c>
      <c r="E165" s="355">
        <f t="shared" si="2"/>
        <v>-31851.210000000006</v>
      </c>
    </row>
    <row r="166" spans="1:5">
      <c r="A166" s="5">
        <v>45341</v>
      </c>
      <c r="B166" t="s">
        <v>224</v>
      </c>
      <c r="C166"/>
      <c r="D166">
        <v>225.01</v>
      </c>
      <c r="E166" s="355">
        <f t="shared" si="2"/>
        <v>-31886.840000000007</v>
      </c>
    </row>
    <row r="167" spans="1:5">
      <c r="A167" s="5">
        <v>45338</v>
      </c>
      <c r="B167" t="s">
        <v>225</v>
      </c>
      <c r="C167"/>
      <c r="D167">
        <v>220.54</v>
      </c>
      <c r="E167" s="355">
        <f t="shared" si="2"/>
        <v>-32111.850000000006</v>
      </c>
    </row>
    <row r="168" spans="1:5">
      <c r="A168" s="5">
        <v>45337</v>
      </c>
      <c r="B168" t="s">
        <v>226</v>
      </c>
      <c r="C168"/>
      <c r="D168">
        <v>244.13</v>
      </c>
      <c r="E168" s="355">
        <f t="shared" si="2"/>
        <v>-32332.390000000007</v>
      </c>
    </row>
    <row r="169" spans="1:5">
      <c r="A169" s="5">
        <v>45336</v>
      </c>
      <c r="B169" t="s">
        <v>227</v>
      </c>
      <c r="C169"/>
      <c r="D169">
        <v>312.95</v>
      </c>
      <c r="E169" s="355">
        <f t="shared" si="2"/>
        <v>-32576.520000000008</v>
      </c>
    </row>
    <row r="170" spans="1:5">
      <c r="A170" s="5">
        <v>45335</v>
      </c>
      <c r="B170" t="s">
        <v>228</v>
      </c>
      <c r="C170"/>
      <c r="D170">
        <v>19.7</v>
      </c>
      <c r="E170" s="355">
        <f t="shared" si="2"/>
        <v>-32889.470000000008</v>
      </c>
    </row>
    <row r="171" spans="1:5">
      <c r="A171" s="5">
        <v>45335</v>
      </c>
      <c r="B171" t="s">
        <v>229</v>
      </c>
      <c r="C171"/>
      <c r="D171">
        <v>135</v>
      </c>
      <c r="E171" s="355">
        <f t="shared" si="2"/>
        <v>-32909.170000000006</v>
      </c>
    </row>
    <row r="172" spans="1:5">
      <c r="A172" s="5">
        <v>45335</v>
      </c>
      <c r="B172" t="s">
        <v>230</v>
      </c>
      <c r="C172"/>
      <c r="D172">
        <v>182.89</v>
      </c>
      <c r="E172" s="355">
        <f t="shared" si="2"/>
        <v>-33044.170000000006</v>
      </c>
    </row>
    <row r="173" spans="1:5">
      <c r="A173" s="5">
        <v>45334</v>
      </c>
      <c r="B173" t="s">
        <v>231</v>
      </c>
      <c r="C173"/>
      <c r="D173">
        <v>48.21</v>
      </c>
      <c r="E173" s="355">
        <f t="shared" si="2"/>
        <v>-33227.060000000005</v>
      </c>
    </row>
    <row r="174" spans="1:5">
      <c r="A174" s="5">
        <v>45334</v>
      </c>
      <c r="B174" t="s">
        <v>71</v>
      </c>
      <c r="C174"/>
      <c r="D174">
        <v>1000</v>
      </c>
      <c r="E174" s="355">
        <f t="shared" si="2"/>
        <v>-33275.270000000004</v>
      </c>
    </row>
    <row r="175" spans="1:5">
      <c r="A175" s="5">
        <v>45331</v>
      </c>
      <c r="B175" t="s">
        <v>232</v>
      </c>
      <c r="C175"/>
      <c r="D175">
        <v>106.18</v>
      </c>
      <c r="E175" s="355">
        <f t="shared" si="2"/>
        <v>-34275.270000000004</v>
      </c>
    </row>
    <row r="176" spans="1:5">
      <c r="A176" s="5">
        <v>45330</v>
      </c>
      <c r="B176" t="s">
        <v>233</v>
      </c>
      <c r="C176"/>
      <c r="D176">
        <v>141.46</v>
      </c>
      <c r="E176" s="355">
        <f t="shared" si="2"/>
        <v>-34381.450000000004</v>
      </c>
    </row>
    <row r="177" spans="1:5">
      <c r="A177" s="5">
        <v>45329</v>
      </c>
      <c r="B177" t="s">
        <v>234</v>
      </c>
      <c r="C177"/>
      <c r="D177">
        <v>10</v>
      </c>
      <c r="E177" s="355">
        <f t="shared" si="2"/>
        <v>-34522.910000000003</v>
      </c>
    </row>
    <row r="178" spans="1:5">
      <c r="A178" s="5">
        <v>45329</v>
      </c>
      <c r="B178" t="s">
        <v>235</v>
      </c>
      <c r="C178"/>
      <c r="D178">
        <v>131.91</v>
      </c>
      <c r="E178" s="355">
        <f t="shared" si="2"/>
        <v>-34532.910000000003</v>
      </c>
    </row>
    <row r="179" spans="1:5">
      <c r="A179" s="5">
        <v>45328</v>
      </c>
      <c r="B179" t="s">
        <v>236</v>
      </c>
      <c r="C179"/>
      <c r="D179">
        <v>415.45</v>
      </c>
      <c r="E179" s="355">
        <f t="shared" si="2"/>
        <v>-34664.820000000007</v>
      </c>
    </row>
    <row r="180" spans="1:5">
      <c r="A180" s="5">
        <v>45327</v>
      </c>
      <c r="B180" t="s">
        <v>237</v>
      </c>
      <c r="C180"/>
      <c r="D180">
        <v>221.12</v>
      </c>
      <c r="E180" s="355">
        <f t="shared" si="2"/>
        <v>-35080.270000000004</v>
      </c>
    </row>
    <row r="181" spans="1:5">
      <c r="A181" s="5">
        <v>45324</v>
      </c>
      <c r="B181" t="s">
        <v>238</v>
      </c>
      <c r="C181"/>
      <c r="D181">
        <v>191.82</v>
      </c>
      <c r="E181" s="355">
        <f t="shared" si="2"/>
        <v>-35301.390000000007</v>
      </c>
    </row>
    <row r="182" spans="1:5">
      <c r="A182" s="5">
        <v>45323</v>
      </c>
      <c r="B182" t="s">
        <v>239</v>
      </c>
      <c r="C182"/>
      <c r="D182">
        <v>86.03</v>
      </c>
      <c r="E182" s="355">
        <f t="shared" si="2"/>
        <v>-35493.210000000006</v>
      </c>
    </row>
    <row r="183" spans="1:5">
      <c r="A183" s="5">
        <v>45322</v>
      </c>
      <c r="B183" t="s">
        <v>240</v>
      </c>
      <c r="C183"/>
      <c r="D183">
        <v>100</v>
      </c>
      <c r="E183" s="355">
        <f t="shared" si="2"/>
        <v>-35579.240000000005</v>
      </c>
    </row>
    <row r="184" spans="1:5">
      <c r="A184" s="5">
        <v>45322</v>
      </c>
      <c r="B184" t="s">
        <v>241</v>
      </c>
      <c r="C184"/>
      <c r="D184">
        <v>352.11</v>
      </c>
      <c r="E184" s="355">
        <f t="shared" si="2"/>
        <v>-35679.240000000005</v>
      </c>
    </row>
    <row r="185" spans="1:5">
      <c r="A185" s="5">
        <v>45321</v>
      </c>
      <c r="B185" t="s">
        <v>242</v>
      </c>
      <c r="C185"/>
      <c r="D185">
        <v>4861.97</v>
      </c>
      <c r="E185" s="355">
        <f t="shared" si="2"/>
        <v>-36031.350000000006</v>
      </c>
    </row>
    <row r="186" spans="1:5">
      <c r="A186" s="5">
        <v>45320</v>
      </c>
      <c r="B186" t="s">
        <v>243</v>
      </c>
      <c r="C186"/>
      <c r="D186">
        <v>1.8</v>
      </c>
      <c r="E186" s="355">
        <f t="shared" si="2"/>
        <v>-40893.320000000007</v>
      </c>
    </row>
    <row r="187" spans="1:5">
      <c r="A187" s="5">
        <v>45320</v>
      </c>
      <c r="B187" t="s">
        <v>244</v>
      </c>
      <c r="C187"/>
      <c r="D187">
        <v>5</v>
      </c>
      <c r="E187" s="355">
        <f t="shared" si="2"/>
        <v>-40895.12000000001</v>
      </c>
    </row>
    <row r="188" spans="1:5">
      <c r="A188" s="5">
        <v>45320</v>
      </c>
      <c r="B188" t="s">
        <v>245</v>
      </c>
      <c r="C188"/>
      <c r="D188">
        <v>30</v>
      </c>
      <c r="E188" s="355">
        <f t="shared" si="2"/>
        <v>-40900.12000000001</v>
      </c>
    </row>
    <row r="189" spans="1:5">
      <c r="A189" s="5">
        <v>45320</v>
      </c>
      <c r="B189" t="s">
        <v>71</v>
      </c>
      <c r="C189"/>
      <c r="D189">
        <v>2000</v>
      </c>
      <c r="E189" s="355">
        <f t="shared" si="2"/>
        <v>-40930.12000000001</v>
      </c>
    </row>
    <row r="190" spans="1:5">
      <c r="A190" s="5">
        <v>45316</v>
      </c>
      <c r="B190" t="s">
        <v>246</v>
      </c>
      <c r="C190"/>
      <c r="D190">
        <v>16.36</v>
      </c>
      <c r="E190" s="355">
        <f t="shared" si="2"/>
        <v>-42930.12000000001</v>
      </c>
    </row>
    <row r="191" spans="1:5">
      <c r="A191" s="5">
        <v>45315</v>
      </c>
      <c r="B191" t="s">
        <v>247</v>
      </c>
      <c r="C191"/>
      <c r="D191">
        <v>1.8</v>
      </c>
      <c r="E191" s="355">
        <f t="shared" si="2"/>
        <v>-42946.48000000001</v>
      </c>
    </row>
    <row r="192" spans="1:5">
      <c r="A192" s="5">
        <v>45314</v>
      </c>
      <c r="B192" t="s">
        <v>248</v>
      </c>
      <c r="C192"/>
      <c r="D192">
        <v>33.46</v>
      </c>
      <c r="E192" s="355">
        <f t="shared" si="2"/>
        <v>-42948.280000000013</v>
      </c>
    </row>
    <row r="193" spans="1:5">
      <c r="A193" s="5">
        <v>45313</v>
      </c>
      <c r="B193" t="s">
        <v>249</v>
      </c>
      <c r="C193"/>
      <c r="D193">
        <v>1.8</v>
      </c>
      <c r="E193" s="355">
        <f t="shared" si="2"/>
        <v>-42981.740000000013</v>
      </c>
    </row>
    <row r="194" spans="1:5">
      <c r="A194" s="5">
        <v>45310</v>
      </c>
      <c r="B194" t="s">
        <v>250</v>
      </c>
      <c r="C194"/>
      <c r="D194">
        <v>16.8</v>
      </c>
      <c r="E194" s="355">
        <f t="shared" si="2"/>
        <v>-42983.540000000015</v>
      </c>
    </row>
    <row r="195" spans="1:5">
      <c r="A195" s="5">
        <v>45309</v>
      </c>
      <c r="B195" t="s">
        <v>251</v>
      </c>
      <c r="C195"/>
      <c r="D195">
        <v>10.199999999999999</v>
      </c>
      <c r="E195" s="355">
        <f t="shared" si="2"/>
        <v>-43000.340000000018</v>
      </c>
    </row>
    <row r="196" spans="1:5">
      <c r="A196" s="5">
        <v>45308</v>
      </c>
      <c r="B196" t="s">
        <v>252</v>
      </c>
      <c r="C196"/>
      <c r="D196">
        <v>13.93</v>
      </c>
      <c r="E196" s="355">
        <f t="shared" ref="E196:E259" si="3">E197-C196+D196</f>
        <v>-43010.540000000015</v>
      </c>
    </row>
    <row r="197" spans="1:5">
      <c r="A197" s="5">
        <v>45307</v>
      </c>
      <c r="B197" t="s">
        <v>253</v>
      </c>
      <c r="C197"/>
      <c r="D197">
        <v>71.260000000000005</v>
      </c>
      <c r="E197" s="355">
        <f t="shared" si="3"/>
        <v>-43024.470000000016</v>
      </c>
    </row>
    <row r="198" spans="1:5">
      <c r="A198" s="5">
        <v>45306</v>
      </c>
      <c r="B198" t="s">
        <v>254</v>
      </c>
      <c r="C198"/>
      <c r="D198">
        <v>16.73</v>
      </c>
      <c r="E198" s="355">
        <f t="shared" si="3"/>
        <v>-43095.730000000018</v>
      </c>
    </row>
    <row r="199" spans="1:5">
      <c r="A199" s="5">
        <v>45303</v>
      </c>
      <c r="B199" t="s">
        <v>255</v>
      </c>
      <c r="C199"/>
      <c r="D199">
        <v>15.6</v>
      </c>
      <c r="E199" s="355">
        <f t="shared" si="3"/>
        <v>-43112.460000000021</v>
      </c>
    </row>
    <row r="200" spans="1:5">
      <c r="A200" s="5">
        <v>45302</v>
      </c>
      <c r="B200" t="s">
        <v>256</v>
      </c>
      <c r="C200"/>
      <c r="D200">
        <v>27.48</v>
      </c>
      <c r="E200" s="355">
        <f t="shared" si="3"/>
        <v>-43128.060000000019</v>
      </c>
    </row>
    <row r="201" spans="1:5">
      <c r="A201" s="5">
        <v>45301</v>
      </c>
      <c r="B201" t="s">
        <v>257</v>
      </c>
      <c r="C201"/>
      <c r="D201">
        <v>98.23</v>
      </c>
      <c r="E201" s="355">
        <f t="shared" si="3"/>
        <v>-43155.540000000023</v>
      </c>
    </row>
    <row r="202" spans="1:5">
      <c r="A202" s="5">
        <v>45300</v>
      </c>
      <c r="B202" t="s">
        <v>258</v>
      </c>
      <c r="C202"/>
      <c r="D202">
        <v>37.200000000000003</v>
      </c>
      <c r="E202" s="355">
        <f t="shared" si="3"/>
        <v>-43253.770000000026</v>
      </c>
    </row>
    <row r="203" spans="1:5">
      <c r="A203" s="5">
        <v>45299</v>
      </c>
      <c r="B203" t="s">
        <v>259</v>
      </c>
      <c r="C203"/>
      <c r="D203">
        <v>1</v>
      </c>
      <c r="E203" s="355">
        <f t="shared" si="3"/>
        <v>-43290.970000000023</v>
      </c>
    </row>
    <row r="204" spans="1:5">
      <c r="A204" s="5">
        <v>45299</v>
      </c>
      <c r="B204" t="s">
        <v>260</v>
      </c>
      <c r="C204"/>
      <c r="D204">
        <v>49.5</v>
      </c>
      <c r="E204" s="355">
        <f t="shared" si="3"/>
        <v>-43291.970000000023</v>
      </c>
    </row>
    <row r="205" spans="1:5">
      <c r="A205" s="5">
        <v>45299</v>
      </c>
      <c r="B205" t="s">
        <v>261</v>
      </c>
      <c r="C205"/>
      <c r="D205">
        <v>500</v>
      </c>
      <c r="E205" s="355">
        <f t="shared" si="3"/>
        <v>-43341.470000000023</v>
      </c>
    </row>
    <row r="206" spans="1:5">
      <c r="A206" s="5">
        <v>45299</v>
      </c>
      <c r="B206" t="s">
        <v>261</v>
      </c>
      <c r="C206"/>
      <c r="D206">
        <v>1700</v>
      </c>
      <c r="E206" s="355">
        <f t="shared" si="3"/>
        <v>-43841.470000000023</v>
      </c>
    </row>
    <row r="207" spans="1:5">
      <c r="A207" s="5">
        <v>45296</v>
      </c>
      <c r="B207" t="s">
        <v>262</v>
      </c>
      <c r="C207"/>
      <c r="D207">
        <v>68.959999999999994</v>
      </c>
      <c r="E207" s="355">
        <f t="shared" si="3"/>
        <v>-45541.470000000023</v>
      </c>
    </row>
    <row r="208" spans="1:5">
      <c r="A208" s="5">
        <v>45295</v>
      </c>
      <c r="B208" t="s">
        <v>263</v>
      </c>
      <c r="C208"/>
      <c r="D208">
        <v>9.9</v>
      </c>
      <c r="E208" s="355">
        <f t="shared" si="3"/>
        <v>-45610.430000000022</v>
      </c>
    </row>
    <row r="209" spans="1:5">
      <c r="A209" s="5">
        <v>45294</v>
      </c>
      <c r="B209" t="s">
        <v>264</v>
      </c>
      <c r="C209"/>
      <c r="D209">
        <v>12.13</v>
      </c>
      <c r="E209" s="355">
        <f t="shared" si="3"/>
        <v>-45620.330000000024</v>
      </c>
    </row>
    <row r="210" spans="1:5">
      <c r="A210" s="5">
        <v>45293</v>
      </c>
      <c r="B210" t="s">
        <v>265</v>
      </c>
      <c r="C210"/>
      <c r="D210">
        <v>35.46</v>
      </c>
      <c r="E210" s="355">
        <f t="shared" si="3"/>
        <v>-45632.460000000021</v>
      </c>
    </row>
    <row r="211" spans="1:5">
      <c r="A211" s="5">
        <v>45289</v>
      </c>
      <c r="B211" t="s">
        <v>266</v>
      </c>
      <c r="C211"/>
      <c r="D211">
        <v>1.8</v>
      </c>
      <c r="E211" s="355">
        <f t="shared" si="3"/>
        <v>-45667.92000000002</v>
      </c>
    </row>
    <row r="212" spans="1:5">
      <c r="A212" s="5">
        <v>45288</v>
      </c>
      <c r="B212" t="s">
        <v>267</v>
      </c>
      <c r="C212"/>
      <c r="D212">
        <v>3.6</v>
      </c>
      <c r="E212" s="355">
        <f t="shared" si="3"/>
        <v>-45669.720000000023</v>
      </c>
    </row>
    <row r="213" spans="1:5">
      <c r="A213" s="5">
        <v>45287</v>
      </c>
      <c r="B213" t="s">
        <v>268</v>
      </c>
      <c r="C213"/>
      <c r="D213">
        <v>2.8</v>
      </c>
      <c r="E213" s="355">
        <f t="shared" si="3"/>
        <v>-45673.320000000022</v>
      </c>
    </row>
    <row r="214" spans="1:5">
      <c r="A214" s="5">
        <v>45282</v>
      </c>
      <c r="B214" t="s">
        <v>269</v>
      </c>
      <c r="C214"/>
      <c r="D214">
        <v>5.6</v>
      </c>
      <c r="E214" s="355">
        <f t="shared" si="3"/>
        <v>-45676.120000000024</v>
      </c>
    </row>
    <row r="215" spans="1:5">
      <c r="A215" s="5">
        <v>45281</v>
      </c>
      <c r="B215" t="s">
        <v>270</v>
      </c>
      <c r="C215"/>
      <c r="D215">
        <v>1.8</v>
      </c>
      <c r="E215" s="355">
        <f t="shared" si="3"/>
        <v>-45681.720000000023</v>
      </c>
    </row>
    <row r="216" spans="1:5">
      <c r="A216" s="5">
        <v>45280</v>
      </c>
      <c r="B216" t="s">
        <v>271</v>
      </c>
      <c r="C216"/>
      <c r="D216">
        <v>7.4</v>
      </c>
      <c r="E216" s="355">
        <f t="shared" si="3"/>
        <v>-45683.520000000026</v>
      </c>
    </row>
    <row r="217" spans="1:5">
      <c r="A217" s="5">
        <v>45279</v>
      </c>
      <c r="B217" t="s">
        <v>272</v>
      </c>
      <c r="C217"/>
      <c r="D217">
        <v>32.71</v>
      </c>
      <c r="E217" s="355">
        <f t="shared" si="3"/>
        <v>-45690.920000000027</v>
      </c>
    </row>
    <row r="218" spans="1:5">
      <c r="A218" s="5">
        <v>45278</v>
      </c>
      <c r="B218" t="s">
        <v>273</v>
      </c>
      <c r="C218"/>
      <c r="D218">
        <v>15</v>
      </c>
      <c r="E218" s="355">
        <f t="shared" si="3"/>
        <v>-45723.630000000026</v>
      </c>
    </row>
    <row r="219" spans="1:5">
      <c r="A219" s="5">
        <v>45278</v>
      </c>
      <c r="B219" t="s">
        <v>274</v>
      </c>
      <c r="C219"/>
      <c r="D219">
        <v>60.03</v>
      </c>
      <c r="E219" s="355">
        <f t="shared" si="3"/>
        <v>-45738.630000000026</v>
      </c>
    </row>
    <row r="220" spans="1:5">
      <c r="A220" s="5">
        <v>45274</v>
      </c>
      <c r="B220" t="s">
        <v>275</v>
      </c>
      <c r="C220"/>
      <c r="D220">
        <v>10.53</v>
      </c>
      <c r="E220" s="355">
        <f t="shared" si="3"/>
        <v>-45798.660000000025</v>
      </c>
    </row>
    <row r="221" spans="1:5">
      <c r="A221" s="5">
        <v>45273</v>
      </c>
      <c r="B221" t="s">
        <v>276</v>
      </c>
      <c r="C221"/>
      <c r="D221">
        <v>1.8</v>
      </c>
      <c r="E221" s="355">
        <f t="shared" si="3"/>
        <v>-45809.190000000024</v>
      </c>
    </row>
    <row r="222" spans="1:5">
      <c r="A222" s="5">
        <v>45273</v>
      </c>
      <c r="B222" t="s">
        <v>277</v>
      </c>
      <c r="C222"/>
      <c r="D222">
        <v>114</v>
      </c>
      <c r="E222" s="355">
        <f t="shared" si="3"/>
        <v>-45810.990000000027</v>
      </c>
    </row>
    <row r="223" spans="1:5">
      <c r="A223" s="5">
        <v>45272</v>
      </c>
      <c r="B223" t="s">
        <v>278</v>
      </c>
      <c r="C223"/>
      <c r="D223">
        <v>61.52</v>
      </c>
      <c r="E223" s="355">
        <f t="shared" si="3"/>
        <v>-45924.990000000027</v>
      </c>
    </row>
    <row r="224" spans="1:5">
      <c r="A224" s="5">
        <v>45271</v>
      </c>
      <c r="B224" t="s">
        <v>279</v>
      </c>
      <c r="C224"/>
      <c r="D224">
        <v>34.51</v>
      </c>
      <c r="E224" s="355">
        <f t="shared" si="3"/>
        <v>-45986.510000000024</v>
      </c>
    </row>
    <row r="225" spans="1:5">
      <c r="A225" s="5">
        <v>45268</v>
      </c>
      <c r="B225" t="s">
        <v>280</v>
      </c>
      <c r="C225"/>
      <c r="D225">
        <v>39.97</v>
      </c>
      <c r="E225" s="355">
        <f t="shared" si="3"/>
        <v>-46021.020000000026</v>
      </c>
    </row>
    <row r="226" spans="1:5">
      <c r="A226" s="5">
        <v>45267</v>
      </c>
      <c r="B226" t="s">
        <v>281</v>
      </c>
      <c r="C226"/>
      <c r="D226">
        <v>8.4</v>
      </c>
      <c r="E226" s="355">
        <f t="shared" si="3"/>
        <v>-46060.990000000027</v>
      </c>
    </row>
    <row r="227" spans="1:5">
      <c r="A227" s="5">
        <v>45264</v>
      </c>
      <c r="B227" t="s">
        <v>282</v>
      </c>
      <c r="C227"/>
      <c r="D227">
        <v>46.96</v>
      </c>
      <c r="E227" s="355">
        <f t="shared" si="3"/>
        <v>-46069.390000000029</v>
      </c>
    </row>
    <row r="228" spans="1:5">
      <c r="A228" s="5">
        <v>45261</v>
      </c>
      <c r="B228" t="s">
        <v>283</v>
      </c>
      <c r="C228"/>
      <c r="D228">
        <v>812.62</v>
      </c>
      <c r="E228" s="355">
        <f t="shared" si="3"/>
        <v>-46116.350000000028</v>
      </c>
    </row>
    <row r="229" spans="1:5">
      <c r="A229" s="5">
        <v>45260</v>
      </c>
      <c r="B229" t="s">
        <v>284</v>
      </c>
      <c r="C229"/>
      <c r="D229">
        <v>184.11</v>
      </c>
      <c r="E229" s="355">
        <f t="shared" si="3"/>
        <v>-46928.97000000003</v>
      </c>
    </row>
    <row r="230" spans="1:5">
      <c r="A230" s="5">
        <v>45259</v>
      </c>
      <c r="B230" t="s">
        <v>285</v>
      </c>
      <c r="C230"/>
      <c r="D230">
        <v>30</v>
      </c>
      <c r="E230" s="355">
        <f t="shared" si="3"/>
        <v>-47113.080000000031</v>
      </c>
    </row>
    <row r="231" spans="1:5">
      <c r="A231" s="5">
        <v>45259</v>
      </c>
      <c r="B231" t="s">
        <v>286</v>
      </c>
      <c r="C231"/>
      <c r="D231">
        <v>51.32</v>
      </c>
      <c r="E231" s="355">
        <f t="shared" si="3"/>
        <v>-47143.080000000031</v>
      </c>
    </row>
    <row r="232" spans="1:5">
      <c r="A232" s="5">
        <v>45259</v>
      </c>
      <c r="B232" t="s">
        <v>287</v>
      </c>
      <c r="C232"/>
      <c r="D232">
        <v>250.62</v>
      </c>
      <c r="E232" s="355">
        <f t="shared" si="3"/>
        <v>-47194.400000000031</v>
      </c>
    </row>
    <row r="233" spans="1:5">
      <c r="A233" s="5">
        <v>45258</v>
      </c>
      <c r="B233" t="s">
        <v>288</v>
      </c>
      <c r="C233"/>
      <c r="D233">
        <v>159.88</v>
      </c>
      <c r="E233" s="355">
        <f t="shared" si="3"/>
        <v>-47445.020000000033</v>
      </c>
    </row>
    <row r="234" spans="1:5">
      <c r="A234" s="5">
        <v>45257</v>
      </c>
      <c r="B234" t="s">
        <v>289</v>
      </c>
      <c r="C234"/>
      <c r="D234">
        <v>25</v>
      </c>
      <c r="E234" s="355">
        <f t="shared" si="3"/>
        <v>-47604.900000000031</v>
      </c>
    </row>
    <row r="235" spans="1:5">
      <c r="A235" s="5">
        <v>45254</v>
      </c>
      <c r="B235" t="s">
        <v>290</v>
      </c>
      <c r="C235"/>
      <c r="D235">
        <v>414.93</v>
      </c>
      <c r="E235" s="355">
        <f t="shared" si="3"/>
        <v>-47629.900000000031</v>
      </c>
    </row>
    <row r="236" spans="1:5">
      <c r="A236" s="5">
        <v>45254</v>
      </c>
      <c r="B236" t="s">
        <v>291</v>
      </c>
      <c r="C236"/>
      <c r="D236">
        <v>714.01</v>
      </c>
      <c r="E236" s="355">
        <f t="shared" si="3"/>
        <v>-48044.830000000031</v>
      </c>
    </row>
    <row r="237" spans="1:5">
      <c r="A237" s="5">
        <v>45253</v>
      </c>
      <c r="B237" t="s">
        <v>292</v>
      </c>
      <c r="C237"/>
      <c r="D237">
        <v>60.65</v>
      </c>
      <c r="E237" s="355">
        <f t="shared" si="3"/>
        <v>-48758.840000000033</v>
      </c>
    </row>
    <row r="238" spans="1:5">
      <c r="A238" s="5">
        <v>45251</v>
      </c>
      <c r="B238" t="s">
        <v>293</v>
      </c>
      <c r="C238"/>
      <c r="D238">
        <v>38.19</v>
      </c>
      <c r="E238" s="355">
        <f t="shared" si="3"/>
        <v>-48819.490000000034</v>
      </c>
    </row>
    <row r="239" spans="1:5">
      <c r="A239" s="5">
        <v>45246</v>
      </c>
      <c r="B239" t="s">
        <v>294</v>
      </c>
      <c r="C239"/>
      <c r="D239">
        <v>564.20000000000005</v>
      </c>
      <c r="E239" s="355">
        <f t="shared" si="3"/>
        <v>-48857.680000000037</v>
      </c>
    </row>
    <row r="240" spans="1:5">
      <c r="A240" s="5">
        <v>45244</v>
      </c>
      <c r="B240" t="s">
        <v>295</v>
      </c>
      <c r="C240"/>
      <c r="D240">
        <v>25.09</v>
      </c>
      <c r="E240" s="355">
        <f t="shared" si="3"/>
        <v>-49421.880000000034</v>
      </c>
    </row>
    <row r="241" spans="1:5">
      <c r="A241" s="5">
        <v>45243</v>
      </c>
      <c r="B241" t="s">
        <v>296</v>
      </c>
      <c r="C241"/>
      <c r="D241">
        <v>468.47</v>
      </c>
      <c r="E241" s="355">
        <f t="shared" si="3"/>
        <v>-49446.97000000003</v>
      </c>
    </row>
    <row r="242" spans="1:5">
      <c r="A242" s="5">
        <v>45240</v>
      </c>
      <c r="B242" t="s">
        <v>297</v>
      </c>
      <c r="C242"/>
      <c r="D242">
        <v>219.47</v>
      </c>
      <c r="E242" s="355">
        <f t="shared" si="3"/>
        <v>-49915.440000000031</v>
      </c>
    </row>
    <row r="243" spans="1:5">
      <c r="A243" s="5">
        <v>45239</v>
      </c>
      <c r="B243" t="s">
        <v>298</v>
      </c>
      <c r="C243"/>
      <c r="D243">
        <v>193.32</v>
      </c>
      <c r="E243" s="355">
        <f t="shared" si="3"/>
        <v>-50134.910000000033</v>
      </c>
    </row>
    <row r="244" spans="1:5">
      <c r="A244" s="5">
        <v>45238</v>
      </c>
      <c r="B244" t="s">
        <v>299</v>
      </c>
      <c r="C244"/>
      <c r="D244">
        <v>547.29</v>
      </c>
      <c r="E244" s="355">
        <f t="shared" si="3"/>
        <v>-50328.230000000032</v>
      </c>
    </row>
    <row r="245" spans="1:5">
      <c r="A245" s="5">
        <v>45237</v>
      </c>
      <c r="B245" t="s">
        <v>300</v>
      </c>
      <c r="C245"/>
      <c r="D245">
        <v>5162.5600000000004</v>
      </c>
      <c r="E245" s="355">
        <f t="shared" si="3"/>
        <v>-50875.520000000033</v>
      </c>
    </row>
    <row r="246" spans="1:5">
      <c r="A246" s="5">
        <v>45236</v>
      </c>
      <c r="B246" t="s">
        <v>301</v>
      </c>
      <c r="C246"/>
      <c r="D246">
        <v>84.91</v>
      </c>
      <c r="E246" s="355">
        <f t="shared" si="3"/>
        <v>-56038.080000000031</v>
      </c>
    </row>
    <row r="247" spans="1:5">
      <c r="A247" s="5">
        <v>45233</v>
      </c>
      <c r="B247" t="s">
        <v>302</v>
      </c>
      <c r="C247"/>
      <c r="D247">
        <v>257.66000000000003</v>
      </c>
      <c r="E247" s="355">
        <f t="shared" si="3"/>
        <v>-56122.990000000034</v>
      </c>
    </row>
    <row r="248" spans="1:5">
      <c r="A248" s="5">
        <v>45232</v>
      </c>
      <c r="B248" t="s">
        <v>303</v>
      </c>
      <c r="C248"/>
      <c r="D248">
        <v>25</v>
      </c>
      <c r="E248" s="355">
        <f t="shared" si="3"/>
        <v>-56380.650000000038</v>
      </c>
    </row>
    <row r="249" spans="1:5">
      <c r="A249" s="5">
        <v>45232</v>
      </c>
      <c r="B249" t="s">
        <v>304</v>
      </c>
      <c r="C249"/>
      <c r="D249">
        <v>171.62</v>
      </c>
      <c r="E249" s="355">
        <f t="shared" si="3"/>
        <v>-56405.650000000038</v>
      </c>
    </row>
    <row r="250" spans="1:5">
      <c r="A250" s="5">
        <v>45231</v>
      </c>
      <c r="B250" t="s">
        <v>305</v>
      </c>
      <c r="C250"/>
      <c r="D250">
        <v>53.12</v>
      </c>
      <c r="E250" s="355">
        <f t="shared" si="3"/>
        <v>-56577.27000000004</v>
      </c>
    </row>
    <row r="251" spans="1:5">
      <c r="A251" s="5">
        <v>45230</v>
      </c>
      <c r="B251" t="s">
        <v>306</v>
      </c>
      <c r="C251"/>
      <c r="D251">
        <v>25</v>
      </c>
      <c r="E251" s="355">
        <f t="shared" si="3"/>
        <v>-56630.390000000043</v>
      </c>
    </row>
    <row r="252" spans="1:5">
      <c r="A252" s="5">
        <v>45230</v>
      </c>
      <c r="B252" t="s">
        <v>307</v>
      </c>
      <c r="C252"/>
      <c r="D252">
        <v>147.36000000000001</v>
      </c>
      <c r="E252" s="355">
        <f t="shared" si="3"/>
        <v>-56655.390000000043</v>
      </c>
    </row>
    <row r="253" spans="1:5">
      <c r="A253" s="5">
        <v>45229</v>
      </c>
      <c r="B253" t="s">
        <v>308</v>
      </c>
      <c r="C253"/>
      <c r="D253">
        <v>78.180000000000007</v>
      </c>
      <c r="E253" s="355">
        <f t="shared" si="3"/>
        <v>-56802.750000000044</v>
      </c>
    </row>
    <row r="254" spans="1:5">
      <c r="A254" s="5">
        <v>45226</v>
      </c>
      <c r="B254" t="s">
        <v>309</v>
      </c>
      <c r="C254"/>
      <c r="D254">
        <v>184.13</v>
      </c>
      <c r="E254" s="355">
        <f t="shared" si="3"/>
        <v>-56880.930000000044</v>
      </c>
    </row>
    <row r="255" spans="1:5">
      <c r="A255" s="5">
        <v>45225</v>
      </c>
      <c r="B255" t="s">
        <v>310</v>
      </c>
      <c r="C255"/>
      <c r="D255">
        <v>27.06</v>
      </c>
      <c r="E255" s="355">
        <f t="shared" si="3"/>
        <v>-57065.060000000041</v>
      </c>
    </row>
    <row r="256" spans="1:5">
      <c r="A256" s="5">
        <v>45224</v>
      </c>
      <c r="B256" t="s">
        <v>311</v>
      </c>
      <c r="C256"/>
      <c r="D256">
        <v>119</v>
      </c>
      <c r="E256" s="355">
        <f t="shared" si="3"/>
        <v>-57092.120000000039</v>
      </c>
    </row>
    <row r="257" spans="1:5">
      <c r="A257" s="5">
        <v>45223</v>
      </c>
      <c r="B257" t="s">
        <v>312</v>
      </c>
      <c r="C257"/>
      <c r="D257">
        <v>292.92</v>
      </c>
      <c r="E257" s="355">
        <f t="shared" si="3"/>
        <v>-57211.120000000039</v>
      </c>
    </row>
    <row r="258" spans="1:5">
      <c r="A258" s="5">
        <v>45222</v>
      </c>
      <c r="B258" t="s">
        <v>313</v>
      </c>
      <c r="C258"/>
      <c r="D258">
        <v>123.1</v>
      </c>
      <c r="E258" s="355">
        <f t="shared" si="3"/>
        <v>-57504.040000000037</v>
      </c>
    </row>
    <row r="259" spans="1:5">
      <c r="A259" s="5">
        <v>45219</v>
      </c>
      <c r="B259" t="s">
        <v>314</v>
      </c>
      <c r="C259"/>
      <c r="D259">
        <v>522.30999999999995</v>
      </c>
      <c r="E259" s="355">
        <f t="shared" si="3"/>
        <v>-57627.140000000036</v>
      </c>
    </row>
    <row r="260" spans="1:5">
      <c r="A260" s="5">
        <v>45219</v>
      </c>
      <c r="B260" t="s">
        <v>315</v>
      </c>
      <c r="C260"/>
      <c r="D260">
        <v>600</v>
      </c>
      <c r="E260" s="355">
        <f t="shared" ref="E260:E323" si="4">E261-C260+D260</f>
        <v>-58149.450000000033</v>
      </c>
    </row>
    <row r="261" spans="1:5">
      <c r="A261" s="5">
        <v>45219</v>
      </c>
      <c r="B261" t="s">
        <v>316</v>
      </c>
      <c r="C261"/>
      <c r="D261">
        <v>600</v>
      </c>
      <c r="E261" s="355">
        <f t="shared" si="4"/>
        <v>-58749.450000000033</v>
      </c>
    </row>
    <row r="262" spans="1:5">
      <c r="A262" s="5">
        <v>45217</v>
      </c>
      <c r="B262" t="s">
        <v>317</v>
      </c>
      <c r="C262"/>
      <c r="D262">
        <v>358.91</v>
      </c>
      <c r="E262" s="355">
        <f t="shared" si="4"/>
        <v>-59349.450000000033</v>
      </c>
    </row>
    <row r="263" spans="1:5">
      <c r="A263" s="5">
        <v>45216</v>
      </c>
      <c r="B263" t="s">
        <v>318</v>
      </c>
      <c r="C263"/>
      <c r="D263">
        <v>459.13</v>
      </c>
      <c r="E263" s="355">
        <f t="shared" si="4"/>
        <v>-59708.360000000037</v>
      </c>
    </row>
    <row r="264" spans="1:5">
      <c r="A264" s="5">
        <v>45215</v>
      </c>
      <c r="B264" t="s">
        <v>319</v>
      </c>
      <c r="C264"/>
      <c r="D264">
        <v>416.17</v>
      </c>
      <c r="E264" s="355">
        <f t="shared" si="4"/>
        <v>-60167.490000000034</v>
      </c>
    </row>
    <row r="265" spans="1:5">
      <c r="A265" s="5">
        <v>45212</v>
      </c>
      <c r="B265" t="s">
        <v>320</v>
      </c>
      <c r="C265"/>
      <c r="D265">
        <v>5385.84</v>
      </c>
      <c r="E265" s="355">
        <f t="shared" si="4"/>
        <v>-60583.660000000033</v>
      </c>
    </row>
    <row r="266" spans="1:5">
      <c r="A266" s="5">
        <v>45211</v>
      </c>
      <c r="B266" t="s">
        <v>321</v>
      </c>
      <c r="C266"/>
      <c r="D266">
        <v>37</v>
      </c>
      <c r="E266" s="355">
        <f t="shared" si="4"/>
        <v>-65969.500000000029</v>
      </c>
    </row>
    <row r="267" spans="1:5">
      <c r="A267" s="5">
        <v>45210</v>
      </c>
      <c r="B267" t="s">
        <v>322</v>
      </c>
      <c r="C267"/>
      <c r="D267">
        <v>2.5</v>
      </c>
      <c r="E267" s="355">
        <f t="shared" si="4"/>
        <v>-66006.500000000029</v>
      </c>
    </row>
    <row r="268" spans="1:5">
      <c r="A268" s="5">
        <v>45210</v>
      </c>
      <c r="B268" t="s">
        <v>323</v>
      </c>
      <c r="C268"/>
      <c r="D268">
        <v>15.73</v>
      </c>
      <c r="E268" s="355">
        <f t="shared" si="4"/>
        <v>-66009.000000000029</v>
      </c>
    </row>
    <row r="269" spans="1:5">
      <c r="A269" s="5">
        <v>45209</v>
      </c>
      <c r="B269" t="s">
        <v>324</v>
      </c>
      <c r="C269"/>
      <c r="D269">
        <v>13</v>
      </c>
      <c r="E269" s="355">
        <f t="shared" si="4"/>
        <v>-66024.730000000025</v>
      </c>
    </row>
    <row r="270" spans="1:5">
      <c r="A270" s="5">
        <v>45208</v>
      </c>
      <c r="B270" t="s">
        <v>325</v>
      </c>
      <c r="C270"/>
      <c r="D270">
        <v>23.29</v>
      </c>
      <c r="E270" s="355">
        <f t="shared" si="4"/>
        <v>-66037.730000000025</v>
      </c>
    </row>
    <row r="271" spans="1:5">
      <c r="A271" s="5">
        <v>45205</v>
      </c>
      <c r="B271" t="s">
        <v>326</v>
      </c>
      <c r="C271"/>
      <c r="D271">
        <v>10</v>
      </c>
      <c r="E271" s="355">
        <f t="shared" si="4"/>
        <v>-66061.020000000019</v>
      </c>
    </row>
    <row r="272" spans="1:5">
      <c r="A272" s="5">
        <v>45205</v>
      </c>
      <c r="B272" t="s">
        <v>327</v>
      </c>
      <c r="C272"/>
      <c r="D272">
        <v>40.43</v>
      </c>
      <c r="E272" s="355">
        <f t="shared" si="4"/>
        <v>-66071.020000000019</v>
      </c>
    </row>
    <row r="273" spans="1:5">
      <c r="A273" s="5">
        <v>45204</v>
      </c>
      <c r="B273" t="s">
        <v>328</v>
      </c>
      <c r="C273"/>
      <c r="D273">
        <v>69.28</v>
      </c>
      <c r="E273" s="355">
        <f t="shared" si="4"/>
        <v>-66111.450000000012</v>
      </c>
    </row>
    <row r="274" spans="1:5">
      <c r="A274" s="5">
        <v>45203</v>
      </c>
      <c r="B274" t="s">
        <v>329</v>
      </c>
      <c r="C274"/>
      <c r="D274">
        <v>26.89</v>
      </c>
      <c r="E274" s="355">
        <f t="shared" si="4"/>
        <v>-66180.73000000001</v>
      </c>
    </row>
    <row r="275" spans="1:5">
      <c r="A275" s="5">
        <v>45202</v>
      </c>
      <c r="B275" t="s">
        <v>330</v>
      </c>
      <c r="C275"/>
      <c r="D275">
        <v>148.19</v>
      </c>
      <c r="E275" s="355">
        <f t="shared" si="4"/>
        <v>-66207.62000000001</v>
      </c>
    </row>
    <row r="276" spans="1:5">
      <c r="A276" s="5">
        <v>45201</v>
      </c>
      <c r="B276" t="s">
        <v>331</v>
      </c>
      <c r="C276"/>
      <c r="D276">
        <v>45.13</v>
      </c>
      <c r="E276" s="355">
        <f t="shared" si="4"/>
        <v>-66355.810000000012</v>
      </c>
    </row>
    <row r="277" spans="1:5">
      <c r="A277" s="5">
        <v>45198</v>
      </c>
      <c r="B277" t="s">
        <v>332</v>
      </c>
      <c r="C277"/>
      <c r="D277">
        <v>17.53</v>
      </c>
      <c r="E277" s="355">
        <f t="shared" si="4"/>
        <v>-66400.940000000017</v>
      </c>
    </row>
    <row r="278" spans="1:5">
      <c r="A278" s="5">
        <v>45197</v>
      </c>
      <c r="B278" t="s">
        <v>333</v>
      </c>
      <c r="C278"/>
      <c r="D278">
        <v>27.24</v>
      </c>
      <c r="E278" s="355">
        <f t="shared" si="4"/>
        <v>-66418.470000000016</v>
      </c>
    </row>
    <row r="279" spans="1:5">
      <c r="A279" s="5">
        <v>45197</v>
      </c>
      <c r="B279" t="s">
        <v>334</v>
      </c>
      <c r="C279"/>
      <c r="D279">
        <v>45.2</v>
      </c>
      <c r="E279" s="355">
        <f t="shared" si="4"/>
        <v>-66445.710000000021</v>
      </c>
    </row>
    <row r="280" spans="1:5">
      <c r="A280" s="5">
        <v>45196</v>
      </c>
      <c r="B280" t="s">
        <v>335</v>
      </c>
      <c r="C280"/>
      <c r="D280">
        <v>34.79</v>
      </c>
      <c r="E280" s="355">
        <f t="shared" si="4"/>
        <v>-66490.910000000018</v>
      </c>
    </row>
    <row r="281" spans="1:5">
      <c r="A281" s="5">
        <v>45195</v>
      </c>
      <c r="B281" t="s">
        <v>336</v>
      </c>
      <c r="C281"/>
      <c r="D281">
        <v>129.4</v>
      </c>
      <c r="E281" s="355">
        <f t="shared" si="4"/>
        <v>-66525.700000000012</v>
      </c>
    </row>
    <row r="282" spans="1:5">
      <c r="A282" s="5">
        <v>45194</v>
      </c>
      <c r="B282" t="s">
        <v>337</v>
      </c>
      <c r="C282"/>
      <c r="D282">
        <v>52.4</v>
      </c>
      <c r="E282" s="355">
        <f t="shared" si="4"/>
        <v>-66655.100000000006</v>
      </c>
    </row>
    <row r="283" spans="1:5">
      <c r="A283" s="5">
        <v>45191</v>
      </c>
      <c r="B283" t="s">
        <v>338</v>
      </c>
      <c r="C283"/>
      <c r="D283">
        <v>105.98</v>
      </c>
      <c r="E283" s="355">
        <f t="shared" si="4"/>
        <v>-66707.5</v>
      </c>
    </row>
    <row r="284" spans="1:5">
      <c r="A284" s="5">
        <v>45190</v>
      </c>
      <c r="B284" t="s">
        <v>339</v>
      </c>
      <c r="C284"/>
      <c r="D284">
        <v>107.5</v>
      </c>
      <c r="E284" s="355">
        <f t="shared" si="4"/>
        <v>-66813.48</v>
      </c>
    </row>
    <row r="285" spans="1:5">
      <c r="A285" s="5">
        <v>45190</v>
      </c>
      <c r="B285" t="s">
        <v>340</v>
      </c>
      <c r="C285"/>
      <c r="D285">
        <v>500</v>
      </c>
      <c r="E285" s="355">
        <f t="shared" si="4"/>
        <v>-66920.98</v>
      </c>
    </row>
    <row r="286" spans="1:5">
      <c r="A286" s="5">
        <v>45188</v>
      </c>
      <c r="B286" t="s">
        <v>341</v>
      </c>
      <c r="C286"/>
      <c r="D286">
        <v>15.73</v>
      </c>
      <c r="E286" s="355">
        <f t="shared" si="4"/>
        <v>-67420.98</v>
      </c>
    </row>
    <row r="287" spans="1:5">
      <c r="A287" s="5">
        <v>45187</v>
      </c>
      <c r="B287" t="s">
        <v>342</v>
      </c>
      <c r="C287"/>
      <c r="D287">
        <v>10</v>
      </c>
      <c r="E287" s="355">
        <f t="shared" si="4"/>
        <v>-67436.709999999992</v>
      </c>
    </row>
    <row r="288" spans="1:5">
      <c r="A288" s="5">
        <v>45187</v>
      </c>
      <c r="B288" t="s">
        <v>343</v>
      </c>
      <c r="C288"/>
      <c r="D288">
        <v>25.09</v>
      </c>
      <c r="E288" s="355">
        <f t="shared" si="4"/>
        <v>-67446.709999999992</v>
      </c>
    </row>
    <row r="289" spans="1:5">
      <c r="A289" s="5">
        <v>45184</v>
      </c>
      <c r="B289" t="s">
        <v>344</v>
      </c>
      <c r="C289"/>
      <c r="D289">
        <v>5.6</v>
      </c>
      <c r="E289" s="355">
        <f t="shared" si="4"/>
        <v>-67471.799999999988</v>
      </c>
    </row>
    <row r="290" spans="1:5">
      <c r="A290" s="5">
        <v>45183</v>
      </c>
      <c r="B290" t="s">
        <v>345</v>
      </c>
      <c r="C290"/>
      <c r="D290">
        <v>3.6</v>
      </c>
      <c r="E290" s="355">
        <f t="shared" si="4"/>
        <v>-67477.399999999994</v>
      </c>
    </row>
    <row r="291" spans="1:5">
      <c r="A291" s="5">
        <v>45183</v>
      </c>
      <c r="B291" t="s">
        <v>346</v>
      </c>
      <c r="C291"/>
      <c r="D291">
        <v>30</v>
      </c>
      <c r="E291" s="355">
        <f t="shared" si="4"/>
        <v>-67481</v>
      </c>
    </row>
    <row r="292" spans="1:5">
      <c r="A292" s="5">
        <v>45182</v>
      </c>
      <c r="B292" t="s">
        <v>347</v>
      </c>
      <c r="C292"/>
      <c r="D292">
        <v>126.71</v>
      </c>
      <c r="E292" s="355">
        <f t="shared" si="4"/>
        <v>-67511</v>
      </c>
    </row>
    <row r="293" spans="1:5">
      <c r="A293" s="5">
        <v>45181</v>
      </c>
      <c r="B293" t="s">
        <v>348</v>
      </c>
      <c r="C293"/>
      <c r="D293">
        <v>164.17</v>
      </c>
      <c r="E293" s="355">
        <f t="shared" si="4"/>
        <v>-67637.710000000006</v>
      </c>
    </row>
    <row r="294" spans="1:5">
      <c r="A294" s="5">
        <v>45180</v>
      </c>
      <c r="B294" t="s">
        <v>349</v>
      </c>
      <c r="C294"/>
      <c r="D294">
        <v>68.47</v>
      </c>
      <c r="E294" s="355">
        <f t="shared" si="4"/>
        <v>-67801.88</v>
      </c>
    </row>
    <row r="295" spans="1:5">
      <c r="A295" s="5">
        <v>45177</v>
      </c>
      <c r="B295" t="s">
        <v>350</v>
      </c>
      <c r="C295"/>
      <c r="D295">
        <v>43.67</v>
      </c>
      <c r="E295" s="355">
        <f t="shared" si="4"/>
        <v>-67870.350000000006</v>
      </c>
    </row>
    <row r="296" spans="1:5">
      <c r="A296" s="5">
        <v>45176</v>
      </c>
      <c r="B296" t="s">
        <v>351</v>
      </c>
      <c r="C296"/>
      <c r="D296">
        <v>102.44</v>
      </c>
      <c r="E296" s="355">
        <f t="shared" si="4"/>
        <v>-67914.02</v>
      </c>
    </row>
    <row r="297" spans="1:5">
      <c r="A297" s="5">
        <v>45175</v>
      </c>
      <c r="B297" t="s">
        <v>352</v>
      </c>
      <c r="C297"/>
      <c r="D297">
        <v>307.58999999999997</v>
      </c>
      <c r="E297" s="355">
        <f t="shared" si="4"/>
        <v>-68016.460000000006</v>
      </c>
    </row>
    <row r="298" spans="1:5">
      <c r="A298" s="5">
        <v>45174</v>
      </c>
      <c r="B298" t="s">
        <v>353</v>
      </c>
      <c r="C298"/>
      <c r="D298">
        <v>108.54</v>
      </c>
      <c r="E298" s="355">
        <f t="shared" si="4"/>
        <v>-68324.05</v>
      </c>
    </row>
    <row r="299" spans="1:5">
      <c r="A299" s="5">
        <v>45173</v>
      </c>
      <c r="B299" t="s">
        <v>354</v>
      </c>
      <c r="C299"/>
      <c r="D299">
        <v>160.03</v>
      </c>
      <c r="E299" s="355">
        <f t="shared" si="4"/>
        <v>-68432.59</v>
      </c>
    </row>
    <row r="300" spans="1:5">
      <c r="A300" s="5">
        <v>45170</v>
      </c>
      <c r="B300" t="s">
        <v>355</v>
      </c>
      <c r="C300"/>
      <c r="D300">
        <v>86.71</v>
      </c>
      <c r="E300" s="355">
        <f t="shared" si="4"/>
        <v>-68592.62</v>
      </c>
    </row>
    <row r="301" spans="1:5">
      <c r="A301" s="5">
        <v>45533</v>
      </c>
      <c r="B301" t="s">
        <v>356</v>
      </c>
      <c r="C301">
        <v>1519.09</v>
      </c>
      <c r="D301"/>
      <c r="E301" s="355">
        <f t="shared" si="4"/>
        <v>-68679.33</v>
      </c>
    </row>
    <row r="302" spans="1:5">
      <c r="A302" s="5">
        <v>45532</v>
      </c>
      <c r="B302" t="s">
        <v>357</v>
      </c>
      <c r="C302">
        <v>8.6999999999999993</v>
      </c>
      <c r="D302"/>
      <c r="E302" s="355">
        <f t="shared" si="4"/>
        <v>-67160.240000000005</v>
      </c>
    </row>
    <row r="303" spans="1:5">
      <c r="A303" s="5">
        <v>45531</v>
      </c>
      <c r="B303" t="s">
        <v>358</v>
      </c>
      <c r="C303">
        <v>64</v>
      </c>
      <c r="D303"/>
      <c r="E303" s="355">
        <f t="shared" si="4"/>
        <v>-67151.540000000008</v>
      </c>
    </row>
    <row r="304" spans="1:5">
      <c r="A304" s="5">
        <v>45531</v>
      </c>
      <c r="B304" t="s">
        <v>359</v>
      </c>
      <c r="C304">
        <v>125</v>
      </c>
      <c r="D304"/>
      <c r="E304" s="355">
        <f t="shared" si="4"/>
        <v>-67087.540000000008</v>
      </c>
    </row>
    <row r="305" spans="1:5">
      <c r="A305" s="5">
        <v>45531</v>
      </c>
      <c r="B305" t="s">
        <v>360</v>
      </c>
      <c r="C305">
        <v>50</v>
      </c>
      <c r="D305"/>
      <c r="E305" s="355">
        <f t="shared" si="4"/>
        <v>-66962.540000000008</v>
      </c>
    </row>
    <row r="306" spans="1:5">
      <c r="A306" s="5">
        <v>45531</v>
      </c>
      <c r="B306" t="s">
        <v>361</v>
      </c>
      <c r="C306">
        <v>2817</v>
      </c>
      <c r="D306"/>
      <c r="E306" s="355">
        <f t="shared" si="4"/>
        <v>-66912.540000000008</v>
      </c>
    </row>
    <row r="307" spans="1:5">
      <c r="A307" s="5">
        <v>45531</v>
      </c>
      <c r="B307" t="s">
        <v>362</v>
      </c>
      <c r="C307">
        <v>178.5</v>
      </c>
      <c r="D307"/>
      <c r="E307" s="355">
        <f t="shared" si="4"/>
        <v>-64095.540000000008</v>
      </c>
    </row>
    <row r="308" spans="1:5">
      <c r="A308" s="5">
        <v>45525</v>
      </c>
      <c r="B308" t="s">
        <v>357</v>
      </c>
      <c r="C308">
        <v>5</v>
      </c>
      <c r="D308"/>
      <c r="E308" s="355">
        <f t="shared" si="4"/>
        <v>-63917.040000000008</v>
      </c>
    </row>
    <row r="309" spans="1:5">
      <c r="A309" s="5">
        <v>45524</v>
      </c>
      <c r="B309" t="s">
        <v>363</v>
      </c>
      <c r="C309">
        <v>225</v>
      </c>
      <c r="D309"/>
      <c r="E309" s="355">
        <f t="shared" si="4"/>
        <v>-63912.040000000008</v>
      </c>
    </row>
    <row r="310" spans="1:5">
      <c r="A310" s="5">
        <v>45524</v>
      </c>
      <c r="B310" t="s">
        <v>364</v>
      </c>
      <c r="C310">
        <v>50</v>
      </c>
      <c r="D310"/>
      <c r="E310" s="355">
        <f t="shared" si="4"/>
        <v>-63687.040000000008</v>
      </c>
    </row>
    <row r="311" spans="1:5">
      <c r="A311" s="5">
        <v>45523</v>
      </c>
      <c r="B311" t="s">
        <v>365</v>
      </c>
      <c r="C311">
        <v>225</v>
      </c>
      <c r="D311"/>
      <c r="E311" s="355">
        <f t="shared" si="4"/>
        <v>-63637.040000000008</v>
      </c>
    </row>
    <row r="312" spans="1:5">
      <c r="A312" s="5">
        <v>45519</v>
      </c>
      <c r="B312" t="s">
        <v>366</v>
      </c>
      <c r="C312">
        <v>1098</v>
      </c>
      <c r="D312"/>
      <c r="E312" s="355">
        <f t="shared" si="4"/>
        <v>-63412.040000000008</v>
      </c>
    </row>
    <row r="313" spans="1:5">
      <c r="A313" s="5">
        <v>45517</v>
      </c>
      <c r="B313" t="s">
        <v>367</v>
      </c>
      <c r="C313">
        <v>109.91</v>
      </c>
      <c r="D313"/>
      <c r="E313" s="355">
        <f t="shared" si="4"/>
        <v>-62314.040000000008</v>
      </c>
    </row>
    <row r="314" spans="1:5">
      <c r="A314" s="5">
        <v>45516</v>
      </c>
      <c r="B314" t="s">
        <v>368</v>
      </c>
      <c r="C314">
        <v>430</v>
      </c>
      <c r="D314"/>
      <c r="E314" s="355">
        <f t="shared" si="4"/>
        <v>-62204.130000000005</v>
      </c>
    </row>
    <row r="315" spans="1:5">
      <c r="A315" s="5">
        <v>45516</v>
      </c>
      <c r="B315" t="s">
        <v>369</v>
      </c>
      <c r="C315">
        <v>23</v>
      </c>
      <c r="D315"/>
      <c r="E315" s="355">
        <f t="shared" si="4"/>
        <v>-61774.130000000005</v>
      </c>
    </row>
    <row r="316" spans="1:5">
      <c r="A316" s="5">
        <v>45516</v>
      </c>
      <c r="B316" t="s">
        <v>370</v>
      </c>
      <c r="C316">
        <v>213</v>
      </c>
      <c r="D316"/>
      <c r="E316" s="355">
        <f t="shared" si="4"/>
        <v>-61751.130000000005</v>
      </c>
    </row>
    <row r="317" spans="1:5">
      <c r="A317" s="5">
        <v>45516</v>
      </c>
      <c r="B317" t="s">
        <v>371</v>
      </c>
      <c r="C317">
        <v>34.200000000000003</v>
      </c>
      <c r="D317"/>
      <c r="E317" s="355">
        <f t="shared" si="4"/>
        <v>-61538.130000000005</v>
      </c>
    </row>
    <row r="318" spans="1:5">
      <c r="A318" s="5">
        <v>45516</v>
      </c>
      <c r="B318" t="s">
        <v>372</v>
      </c>
      <c r="C318">
        <v>100</v>
      </c>
      <c r="D318"/>
      <c r="E318" s="355">
        <f t="shared" si="4"/>
        <v>-61503.930000000008</v>
      </c>
    </row>
    <row r="319" spans="1:5">
      <c r="A319" s="5">
        <v>45516</v>
      </c>
      <c r="B319" t="s">
        <v>373</v>
      </c>
      <c r="C319">
        <v>160</v>
      </c>
      <c r="D319"/>
      <c r="E319" s="355">
        <f t="shared" si="4"/>
        <v>-61403.930000000008</v>
      </c>
    </row>
    <row r="320" spans="1:5">
      <c r="A320" s="5">
        <v>45505</v>
      </c>
      <c r="B320" t="s">
        <v>357</v>
      </c>
      <c r="C320">
        <v>2.9</v>
      </c>
      <c r="D320"/>
      <c r="E320" s="355">
        <f t="shared" si="4"/>
        <v>-61243.930000000008</v>
      </c>
    </row>
    <row r="321" spans="1:5">
      <c r="A321" s="5">
        <v>45497</v>
      </c>
      <c r="B321" t="s">
        <v>374</v>
      </c>
      <c r="C321">
        <v>93</v>
      </c>
      <c r="D321"/>
      <c r="E321" s="355">
        <f t="shared" si="4"/>
        <v>-61241.030000000006</v>
      </c>
    </row>
    <row r="322" spans="1:5">
      <c r="A322" s="5">
        <v>45497</v>
      </c>
      <c r="B322" t="s">
        <v>375</v>
      </c>
      <c r="C322">
        <v>361</v>
      </c>
      <c r="D322"/>
      <c r="E322" s="355">
        <f t="shared" si="4"/>
        <v>-61148.030000000006</v>
      </c>
    </row>
    <row r="323" spans="1:5">
      <c r="A323" s="5">
        <v>45495</v>
      </c>
      <c r="B323" t="s">
        <v>376</v>
      </c>
      <c r="C323">
        <v>50</v>
      </c>
      <c r="D323"/>
      <c r="E323" s="355">
        <f t="shared" si="4"/>
        <v>-60787.030000000006</v>
      </c>
    </row>
    <row r="324" spans="1:5">
      <c r="A324" s="5">
        <v>45495</v>
      </c>
      <c r="B324" t="s">
        <v>377</v>
      </c>
      <c r="C324">
        <v>50</v>
      </c>
      <c r="D324"/>
      <c r="E324" s="355">
        <f t="shared" ref="E324:E387" si="5">E325-C324+D324</f>
        <v>-60737.030000000006</v>
      </c>
    </row>
    <row r="325" spans="1:5">
      <c r="A325" s="5">
        <v>45495</v>
      </c>
      <c r="B325" t="s">
        <v>378</v>
      </c>
      <c r="C325">
        <v>26.88</v>
      </c>
      <c r="D325"/>
      <c r="E325" s="355">
        <f t="shared" si="5"/>
        <v>-60687.030000000006</v>
      </c>
    </row>
    <row r="326" spans="1:5">
      <c r="A326" s="5">
        <v>45488</v>
      </c>
      <c r="B326" t="s">
        <v>366</v>
      </c>
      <c r="C326">
        <v>976</v>
      </c>
      <c r="D326"/>
      <c r="E326" s="355">
        <f t="shared" si="5"/>
        <v>-60660.150000000009</v>
      </c>
    </row>
    <row r="327" spans="1:5">
      <c r="A327" s="5">
        <v>45485</v>
      </c>
      <c r="B327" t="s">
        <v>379</v>
      </c>
      <c r="C327">
        <v>50</v>
      </c>
      <c r="D327"/>
      <c r="E327" s="355">
        <f t="shared" si="5"/>
        <v>-59684.150000000009</v>
      </c>
    </row>
    <row r="328" spans="1:5">
      <c r="A328" s="5">
        <v>45484</v>
      </c>
      <c r="B328" t="s">
        <v>380</v>
      </c>
      <c r="C328">
        <v>135</v>
      </c>
      <c r="D328"/>
      <c r="E328" s="355">
        <f t="shared" si="5"/>
        <v>-59634.150000000009</v>
      </c>
    </row>
    <row r="329" spans="1:5">
      <c r="A329" s="5">
        <v>45484</v>
      </c>
      <c r="B329" t="s">
        <v>381</v>
      </c>
      <c r="C329">
        <v>150</v>
      </c>
      <c r="D329"/>
      <c r="E329" s="355">
        <f t="shared" si="5"/>
        <v>-59499.150000000009</v>
      </c>
    </row>
    <row r="330" spans="1:5">
      <c r="A330" s="5">
        <v>45483</v>
      </c>
      <c r="B330" t="s">
        <v>357</v>
      </c>
      <c r="C330">
        <v>3.5</v>
      </c>
      <c r="D330"/>
      <c r="E330" s="355">
        <f t="shared" si="5"/>
        <v>-59349.150000000009</v>
      </c>
    </row>
    <row r="331" spans="1:5">
      <c r="A331" s="5">
        <v>45481</v>
      </c>
      <c r="B331" t="s">
        <v>382</v>
      </c>
      <c r="C331">
        <v>59</v>
      </c>
      <c r="D331"/>
      <c r="E331" s="355">
        <f t="shared" si="5"/>
        <v>-59345.650000000009</v>
      </c>
    </row>
    <row r="332" spans="1:5">
      <c r="A332" s="5">
        <v>45478</v>
      </c>
      <c r="B332" t="s">
        <v>383</v>
      </c>
      <c r="C332">
        <v>109.11</v>
      </c>
      <c r="D332"/>
      <c r="E332" s="355">
        <f t="shared" si="5"/>
        <v>-59286.650000000009</v>
      </c>
    </row>
    <row r="333" spans="1:5">
      <c r="A333" s="5">
        <v>45475</v>
      </c>
      <c r="B333" t="s">
        <v>384</v>
      </c>
      <c r="C333">
        <v>248</v>
      </c>
      <c r="D333"/>
      <c r="E333" s="355">
        <f t="shared" si="5"/>
        <v>-59177.540000000008</v>
      </c>
    </row>
    <row r="334" spans="1:5">
      <c r="A334" s="5">
        <v>45475</v>
      </c>
      <c r="B334" t="s">
        <v>385</v>
      </c>
      <c r="C334">
        <v>125</v>
      </c>
      <c r="D334"/>
      <c r="E334" s="355">
        <f t="shared" si="5"/>
        <v>-58929.540000000008</v>
      </c>
    </row>
    <row r="335" spans="1:5">
      <c r="A335" s="5">
        <v>45475</v>
      </c>
      <c r="B335" t="s">
        <v>386</v>
      </c>
      <c r="C335">
        <v>40</v>
      </c>
      <c r="D335"/>
      <c r="E335" s="355">
        <f t="shared" si="5"/>
        <v>-58804.540000000008</v>
      </c>
    </row>
    <row r="336" spans="1:5">
      <c r="A336" s="5">
        <v>45475</v>
      </c>
      <c r="B336" t="s">
        <v>387</v>
      </c>
      <c r="C336">
        <v>26.6</v>
      </c>
      <c r="D336"/>
      <c r="E336" s="355">
        <f t="shared" si="5"/>
        <v>-58764.540000000008</v>
      </c>
    </row>
    <row r="337" spans="1:5">
      <c r="A337" s="5">
        <v>45474</v>
      </c>
      <c r="B337" t="s">
        <v>388</v>
      </c>
      <c r="C337">
        <v>128</v>
      </c>
      <c r="D337"/>
      <c r="E337" s="355">
        <f t="shared" si="5"/>
        <v>-58737.94000000001</v>
      </c>
    </row>
    <row r="338" spans="1:5">
      <c r="A338" s="5">
        <v>45474</v>
      </c>
      <c r="B338" t="s">
        <v>71</v>
      </c>
      <c r="C338">
        <v>5000</v>
      </c>
      <c r="D338"/>
      <c r="E338" s="355">
        <f t="shared" si="5"/>
        <v>-58609.94000000001</v>
      </c>
    </row>
    <row r="339" spans="1:5">
      <c r="A339" s="5">
        <v>45470</v>
      </c>
      <c r="B339" t="s">
        <v>389</v>
      </c>
      <c r="C339">
        <v>30</v>
      </c>
      <c r="D339"/>
      <c r="E339" s="355">
        <f t="shared" si="5"/>
        <v>-53609.94000000001</v>
      </c>
    </row>
    <row r="340" spans="1:5">
      <c r="A340" s="5">
        <v>45470</v>
      </c>
      <c r="B340" t="s">
        <v>390</v>
      </c>
      <c r="C340">
        <v>35</v>
      </c>
      <c r="D340"/>
      <c r="E340" s="355">
        <f t="shared" si="5"/>
        <v>-53579.94000000001</v>
      </c>
    </row>
    <row r="341" spans="1:5">
      <c r="A341" s="5">
        <v>45470</v>
      </c>
      <c r="B341" t="s">
        <v>391</v>
      </c>
      <c r="C341">
        <v>50</v>
      </c>
      <c r="D341"/>
      <c r="E341" s="355">
        <f t="shared" si="5"/>
        <v>-53544.94000000001</v>
      </c>
    </row>
    <row r="342" spans="1:5">
      <c r="A342" s="5">
        <v>45470</v>
      </c>
      <c r="B342" t="s">
        <v>392</v>
      </c>
      <c r="C342">
        <v>40</v>
      </c>
      <c r="D342"/>
      <c r="E342" s="355">
        <f t="shared" si="5"/>
        <v>-53494.94000000001</v>
      </c>
    </row>
    <row r="343" spans="1:5">
      <c r="A343" s="5">
        <v>45470</v>
      </c>
      <c r="B343" t="s">
        <v>393</v>
      </c>
      <c r="C343">
        <v>150</v>
      </c>
      <c r="D343"/>
      <c r="E343" s="355">
        <f t="shared" si="5"/>
        <v>-53454.94000000001</v>
      </c>
    </row>
    <row r="344" spans="1:5">
      <c r="A344" s="5">
        <v>45468</v>
      </c>
      <c r="B344" t="s">
        <v>394</v>
      </c>
      <c r="C344">
        <v>34.950000000000003</v>
      </c>
      <c r="D344"/>
      <c r="E344" s="355">
        <f t="shared" si="5"/>
        <v>-53304.94000000001</v>
      </c>
    </row>
    <row r="345" spans="1:5">
      <c r="A345" s="5">
        <v>45467</v>
      </c>
      <c r="B345" t="s">
        <v>395</v>
      </c>
      <c r="C345">
        <v>49.69</v>
      </c>
      <c r="D345"/>
      <c r="E345" s="355">
        <f t="shared" si="5"/>
        <v>-53269.990000000013</v>
      </c>
    </row>
    <row r="346" spans="1:5">
      <c r="A346" s="5">
        <v>45467</v>
      </c>
      <c r="B346" t="s">
        <v>396</v>
      </c>
      <c r="C346">
        <v>34.200000000000003</v>
      </c>
      <c r="D346"/>
      <c r="E346" s="355">
        <f t="shared" si="5"/>
        <v>-53220.30000000001</v>
      </c>
    </row>
    <row r="347" spans="1:5">
      <c r="A347" s="5">
        <v>45467</v>
      </c>
      <c r="B347" t="s">
        <v>397</v>
      </c>
      <c r="C347">
        <v>500.02</v>
      </c>
      <c r="D347"/>
      <c r="E347" s="355">
        <f t="shared" si="5"/>
        <v>-53186.100000000013</v>
      </c>
    </row>
    <row r="348" spans="1:5">
      <c r="A348" s="5">
        <v>45467</v>
      </c>
      <c r="B348" t="s">
        <v>398</v>
      </c>
      <c r="C348">
        <v>59</v>
      </c>
      <c r="D348"/>
      <c r="E348" s="355">
        <f t="shared" si="5"/>
        <v>-52686.080000000016</v>
      </c>
    </row>
    <row r="349" spans="1:5">
      <c r="A349" s="5">
        <v>45467</v>
      </c>
      <c r="B349" t="s">
        <v>399</v>
      </c>
      <c r="C349">
        <v>40</v>
      </c>
      <c r="D349"/>
      <c r="E349" s="355">
        <f t="shared" si="5"/>
        <v>-52627.080000000016</v>
      </c>
    </row>
    <row r="350" spans="1:5">
      <c r="A350" s="5">
        <v>45467</v>
      </c>
      <c r="B350" t="s">
        <v>400</v>
      </c>
      <c r="C350">
        <v>40</v>
      </c>
      <c r="D350"/>
      <c r="E350" s="355">
        <f t="shared" si="5"/>
        <v>-52587.080000000016</v>
      </c>
    </row>
    <row r="351" spans="1:5">
      <c r="A351" s="5">
        <v>45467</v>
      </c>
      <c r="B351" t="s">
        <v>401</v>
      </c>
      <c r="C351">
        <v>2.9</v>
      </c>
      <c r="D351"/>
      <c r="E351" s="355">
        <f t="shared" si="5"/>
        <v>-52547.080000000016</v>
      </c>
    </row>
    <row r="352" spans="1:5">
      <c r="A352" s="5">
        <v>45463</v>
      </c>
      <c r="B352" t="s">
        <v>402</v>
      </c>
      <c r="C352">
        <v>40</v>
      </c>
      <c r="D352"/>
      <c r="E352" s="355">
        <f t="shared" si="5"/>
        <v>-52544.180000000015</v>
      </c>
    </row>
    <row r="353" spans="1:5">
      <c r="A353" s="5">
        <v>45460</v>
      </c>
      <c r="B353" t="s">
        <v>366</v>
      </c>
      <c r="C353">
        <v>1098</v>
      </c>
      <c r="D353"/>
      <c r="E353" s="355">
        <f t="shared" si="5"/>
        <v>-52504.180000000015</v>
      </c>
    </row>
    <row r="354" spans="1:5">
      <c r="A354" s="5">
        <v>45455</v>
      </c>
      <c r="B354" t="s">
        <v>403</v>
      </c>
      <c r="C354">
        <v>112.5</v>
      </c>
      <c r="D354"/>
      <c r="E354" s="355">
        <f t="shared" si="5"/>
        <v>-51406.180000000015</v>
      </c>
    </row>
    <row r="355" spans="1:5">
      <c r="A355" s="5">
        <v>45455</v>
      </c>
      <c r="B355" t="s">
        <v>357</v>
      </c>
      <c r="C355">
        <v>2.9</v>
      </c>
      <c r="D355"/>
      <c r="E355" s="355">
        <f t="shared" si="5"/>
        <v>-51293.680000000015</v>
      </c>
    </row>
    <row r="356" spans="1:5">
      <c r="A356" s="5">
        <v>45454</v>
      </c>
      <c r="B356" t="s">
        <v>404</v>
      </c>
      <c r="C356">
        <v>10</v>
      </c>
      <c r="D356"/>
      <c r="E356" s="355">
        <f t="shared" si="5"/>
        <v>-51290.780000000013</v>
      </c>
    </row>
    <row r="357" spans="1:5">
      <c r="A357" s="5">
        <v>45454</v>
      </c>
      <c r="B357" t="s">
        <v>405</v>
      </c>
      <c r="C357">
        <v>40</v>
      </c>
      <c r="D357"/>
      <c r="E357" s="355">
        <f t="shared" si="5"/>
        <v>-51280.780000000013</v>
      </c>
    </row>
    <row r="358" spans="1:5">
      <c r="A358" s="5">
        <v>45454</v>
      </c>
      <c r="B358" t="s">
        <v>406</v>
      </c>
      <c r="C358">
        <v>30</v>
      </c>
      <c r="D358"/>
      <c r="E358" s="355">
        <f t="shared" si="5"/>
        <v>-51240.780000000013</v>
      </c>
    </row>
    <row r="359" spans="1:5">
      <c r="A359" s="5">
        <v>45454</v>
      </c>
      <c r="B359" t="s">
        <v>407</v>
      </c>
      <c r="C359">
        <v>89</v>
      </c>
      <c r="D359"/>
      <c r="E359" s="355">
        <f t="shared" si="5"/>
        <v>-51210.780000000013</v>
      </c>
    </row>
    <row r="360" spans="1:5">
      <c r="A360" s="5">
        <v>45454</v>
      </c>
      <c r="B360" t="s">
        <v>408</v>
      </c>
      <c r="C360">
        <v>150</v>
      </c>
      <c r="D360"/>
      <c r="E360" s="355">
        <f t="shared" si="5"/>
        <v>-51121.780000000013</v>
      </c>
    </row>
    <row r="361" spans="1:5">
      <c r="A361" s="5">
        <v>45454</v>
      </c>
      <c r="B361" t="s">
        <v>409</v>
      </c>
      <c r="C361">
        <v>133.62</v>
      </c>
      <c r="D361"/>
      <c r="E361" s="355">
        <f t="shared" si="5"/>
        <v>-50971.780000000013</v>
      </c>
    </row>
    <row r="362" spans="1:5">
      <c r="A362" s="5">
        <v>45454</v>
      </c>
      <c r="B362" t="s">
        <v>410</v>
      </c>
      <c r="C362">
        <v>10</v>
      </c>
      <c r="D362"/>
      <c r="E362" s="355">
        <f t="shared" si="5"/>
        <v>-50838.160000000011</v>
      </c>
    </row>
    <row r="363" spans="1:5">
      <c r="A363" s="5">
        <v>45449</v>
      </c>
      <c r="B363" t="s">
        <v>357</v>
      </c>
      <c r="C363">
        <v>2.9</v>
      </c>
      <c r="D363"/>
      <c r="E363" s="355">
        <f t="shared" si="5"/>
        <v>-50828.160000000011</v>
      </c>
    </row>
    <row r="364" spans="1:5">
      <c r="A364" s="5">
        <v>45447</v>
      </c>
      <c r="B364" t="s">
        <v>411</v>
      </c>
      <c r="C364">
        <v>10</v>
      </c>
      <c r="D364"/>
      <c r="E364" s="355">
        <f t="shared" si="5"/>
        <v>-50825.260000000009</v>
      </c>
    </row>
    <row r="365" spans="1:5">
      <c r="A365" s="5">
        <v>45447</v>
      </c>
      <c r="B365" t="s">
        <v>412</v>
      </c>
      <c r="C365">
        <v>207</v>
      </c>
      <c r="D365"/>
      <c r="E365" s="355">
        <f t="shared" si="5"/>
        <v>-50815.260000000009</v>
      </c>
    </row>
    <row r="366" spans="1:5">
      <c r="A366" s="5">
        <v>45446</v>
      </c>
      <c r="B366" t="s">
        <v>413</v>
      </c>
      <c r="C366">
        <v>126</v>
      </c>
      <c r="D366"/>
      <c r="E366" s="355">
        <f t="shared" si="5"/>
        <v>-50608.260000000009</v>
      </c>
    </row>
    <row r="367" spans="1:5">
      <c r="A367" s="5">
        <v>45443</v>
      </c>
      <c r="B367" t="s">
        <v>414</v>
      </c>
      <c r="C367">
        <v>25.55</v>
      </c>
      <c r="D367"/>
      <c r="E367" s="355">
        <f t="shared" si="5"/>
        <v>-50482.260000000009</v>
      </c>
    </row>
    <row r="368" spans="1:5">
      <c r="A368" s="5">
        <v>45442</v>
      </c>
      <c r="B368" t="s">
        <v>357</v>
      </c>
      <c r="C368">
        <v>5</v>
      </c>
      <c r="D368"/>
      <c r="E368" s="355">
        <f t="shared" si="5"/>
        <v>-50456.710000000006</v>
      </c>
    </row>
    <row r="369" spans="1:5">
      <c r="A369" s="5">
        <v>45441</v>
      </c>
      <c r="B369" t="s">
        <v>415</v>
      </c>
      <c r="C369">
        <v>90</v>
      </c>
      <c r="D369"/>
      <c r="E369" s="355">
        <f t="shared" si="5"/>
        <v>-50451.710000000006</v>
      </c>
    </row>
    <row r="370" spans="1:5">
      <c r="A370" s="5">
        <v>45441</v>
      </c>
      <c r="B370" t="s">
        <v>357</v>
      </c>
      <c r="C370">
        <v>5.8</v>
      </c>
      <c r="D370"/>
      <c r="E370" s="355">
        <f t="shared" si="5"/>
        <v>-50361.710000000006</v>
      </c>
    </row>
    <row r="371" spans="1:5">
      <c r="A371" s="5">
        <v>45440</v>
      </c>
      <c r="B371" t="s">
        <v>416</v>
      </c>
      <c r="C371">
        <v>41</v>
      </c>
      <c r="D371"/>
      <c r="E371" s="355">
        <f t="shared" si="5"/>
        <v>-50355.91</v>
      </c>
    </row>
    <row r="372" spans="1:5">
      <c r="A372" s="5">
        <v>45436</v>
      </c>
      <c r="B372" t="s">
        <v>417</v>
      </c>
      <c r="C372">
        <v>128</v>
      </c>
      <c r="D372"/>
      <c r="E372" s="355">
        <f t="shared" si="5"/>
        <v>-50314.91</v>
      </c>
    </row>
    <row r="373" spans="1:5">
      <c r="A373" s="5">
        <v>45434</v>
      </c>
      <c r="B373" t="s">
        <v>418</v>
      </c>
      <c r="C373">
        <v>26.6</v>
      </c>
      <c r="D373"/>
      <c r="E373" s="355">
        <f t="shared" si="5"/>
        <v>-50186.91</v>
      </c>
    </row>
    <row r="374" spans="1:5">
      <c r="A374" s="5">
        <v>45432</v>
      </c>
      <c r="B374" t="s">
        <v>419</v>
      </c>
      <c r="C374">
        <v>30</v>
      </c>
      <c r="D374"/>
      <c r="E374" s="355">
        <f t="shared" si="5"/>
        <v>-50160.310000000005</v>
      </c>
    </row>
    <row r="375" spans="1:5">
      <c r="A375" s="5">
        <v>45428</v>
      </c>
      <c r="B375" t="s">
        <v>420</v>
      </c>
      <c r="C375">
        <v>59</v>
      </c>
      <c r="D375"/>
      <c r="E375" s="355">
        <f t="shared" si="5"/>
        <v>-50130.310000000005</v>
      </c>
    </row>
    <row r="376" spans="1:5">
      <c r="A376" s="5">
        <v>45427</v>
      </c>
      <c r="B376" t="s">
        <v>421</v>
      </c>
      <c r="C376">
        <v>38.17</v>
      </c>
      <c r="D376"/>
      <c r="E376" s="355">
        <f t="shared" si="5"/>
        <v>-50071.310000000005</v>
      </c>
    </row>
    <row r="377" spans="1:5">
      <c r="A377" s="5">
        <v>45427</v>
      </c>
      <c r="B377" t="s">
        <v>366</v>
      </c>
      <c r="C377">
        <v>1220</v>
      </c>
      <c r="D377"/>
      <c r="E377" s="355">
        <f t="shared" si="5"/>
        <v>-50033.140000000007</v>
      </c>
    </row>
    <row r="378" spans="1:5">
      <c r="A378" s="5">
        <v>45426</v>
      </c>
      <c r="B378" t="s">
        <v>422</v>
      </c>
      <c r="C378">
        <v>128.75</v>
      </c>
      <c r="D378"/>
      <c r="E378" s="355">
        <f t="shared" si="5"/>
        <v>-48813.140000000007</v>
      </c>
    </row>
    <row r="379" spans="1:5">
      <c r="A379" s="5">
        <v>45419</v>
      </c>
      <c r="B379" t="s">
        <v>423</v>
      </c>
      <c r="C379">
        <v>215</v>
      </c>
      <c r="D379"/>
      <c r="E379" s="355">
        <f t="shared" si="5"/>
        <v>-48684.390000000007</v>
      </c>
    </row>
    <row r="380" spans="1:5">
      <c r="A380" s="5">
        <v>45419</v>
      </c>
      <c r="B380" t="s">
        <v>424</v>
      </c>
      <c r="C380">
        <v>18.75</v>
      </c>
      <c r="D380"/>
      <c r="E380" s="355">
        <f t="shared" si="5"/>
        <v>-48469.390000000007</v>
      </c>
    </row>
    <row r="381" spans="1:5">
      <c r="A381" s="5">
        <v>45415</v>
      </c>
      <c r="B381" t="s">
        <v>357</v>
      </c>
      <c r="C381">
        <v>2.9</v>
      </c>
      <c r="D381"/>
      <c r="E381" s="355">
        <f t="shared" si="5"/>
        <v>-48450.640000000007</v>
      </c>
    </row>
    <row r="382" spans="1:5">
      <c r="A382" s="5">
        <v>45413</v>
      </c>
      <c r="B382" t="s">
        <v>425</v>
      </c>
      <c r="C382">
        <v>440</v>
      </c>
      <c r="D382"/>
      <c r="E382" s="355">
        <f t="shared" si="5"/>
        <v>-48447.740000000005</v>
      </c>
    </row>
    <row r="383" spans="1:5">
      <c r="A383" s="5">
        <v>45413</v>
      </c>
      <c r="B383" t="s">
        <v>426</v>
      </c>
      <c r="C383">
        <v>20</v>
      </c>
      <c r="D383"/>
      <c r="E383" s="355">
        <f t="shared" si="5"/>
        <v>-48007.740000000005</v>
      </c>
    </row>
    <row r="384" spans="1:5">
      <c r="A384" s="5">
        <v>45407</v>
      </c>
      <c r="B384" t="s">
        <v>427</v>
      </c>
      <c r="C384">
        <v>26</v>
      </c>
      <c r="D384"/>
      <c r="E384" s="355">
        <f t="shared" si="5"/>
        <v>-47987.740000000005</v>
      </c>
    </row>
    <row r="385" spans="1:5">
      <c r="A385" s="5">
        <v>45405</v>
      </c>
      <c r="B385" t="s">
        <v>428</v>
      </c>
      <c r="C385">
        <v>40</v>
      </c>
      <c r="D385"/>
      <c r="E385" s="355">
        <f t="shared" si="5"/>
        <v>-47961.740000000005</v>
      </c>
    </row>
    <row r="386" spans="1:5">
      <c r="A386" s="5">
        <v>45405</v>
      </c>
      <c r="B386" t="s">
        <v>429</v>
      </c>
      <c r="C386">
        <v>128</v>
      </c>
      <c r="D386"/>
      <c r="E386" s="355">
        <f t="shared" si="5"/>
        <v>-47921.740000000005</v>
      </c>
    </row>
    <row r="387" spans="1:5">
      <c r="A387" s="5">
        <v>45397</v>
      </c>
      <c r="B387" t="s">
        <v>366</v>
      </c>
      <c r="C387">
        <v>1098</v>
      </c>
      <c r="D387"/>
      <c r="E387" s="355">
        <f t="shared" si="5"/>
        <v>-47793.740000000005</v>
      </c>
    </row>
    <row r="388" spans="1:5">
      <c r="A388" s="5">
        <v>45394</v>
      </c>
      <c r="B388" t="s">
        <v>71</v>
      </c>
      <c r="C388">
        <v>5000</v>
      </c>
      <c r="D388"/>
      <c r="E388" s="355">
        <f t="shared" ref="E388:E451" si="6">E389-C388+D388</f>
        <v>-46695.740000000005</v>
      </c>
    </row>
    <row r="389" spans="1:5">
      <c r="A389" s="5">
        <v>45391</v>
      </c>
      <c r="B389" t="s">
        <v>357</v>
      </c>
      <c r="C389">
        <v>7.1</v>
      </c>
      <c r="D389"/>
      <c r="E389" s="355">
        <f t="shared" si="6"/>
        <v>-41695.740000000005</v>
      </c>
    </row>
    <row r="390" spans="1:5">
      <c r="A390" s="5">
        <v>45391</v>
      </c>
      <c r="B390" t="s">
        <v>430</v>
      </c>
      <c r="C390">
        <v>30.4</v>
      </c>
      <c r="D390"/>
      <c r="E390" s="355">
        <f t="shared" si="6"/>
        <v>-41688.640000000007</v>
      </c>
    </row>
    <row r="391" spans="1:5">
      <c r="A391" s="5">
        <v>45391</v>
      </c>
      <c r="B391" t="s">
        <v>431</v>
      </c>
      <c r="C391">
        <v>58</v>
      </c>
      <c r="D391"/>
      <c r="E391" s="355">
        <f t="shared" si="6"/>
        <v>-41658.240000000005</v>
      </c>
    </row>
    <row r="392" spans="1:5">
      <c r="A392" s="5">
        <v>45390</v>
      </c>
      <c r="B392" t="s">
        <v>432</v>
      </c>
      <c r="C392">
        <v>31.77</v>
      </c>
      <c r="D392"/>
      <c r="E392" s="355">
        <f t="shared" si="6"/>
        <v>-41600.240000000005</v>
      </c>
    </row>
    <row r="393" spans="1:5">
      <c r="A393" s="5">
        <v>45387</v>
      </c>
      <c r="B393" t="s">
        <v>383</v>
      </c>
      <c r="C393">
        <v>66.150000000000006</v>
      </c>
      <c r="D393"/>
      <c r="E393" s="355">
        <f t="shared" si="6"/>
        <v>-41568.470000000008</v>
      </c>
    </row>
    <row r="394" spans="1:5">
      <c r="A394" s="5">
        <v>45387</v>
      </c>
      <c r="B394" t="s">
        <v>433</v>
      </c>
      <c r="C394">
        <v>440</v>
      </c>
      <c r="D394"/>
      <c r="E394" s="355">
        <f t="shared" si="6"/>
        <v>-41502.320000000007</v>
      </c>
    </row>
    <row r="395" spans="1:5">
      <c r="A395" s="5">
        <v>45387</v>
      </c>
      <c r="B395" t="s">
        <v>434</v>
      </c>
      <c r="C395">
        <v>146.33000000000001</v>
      </c>
      <c r="D395"/>
      <c r="E395" s="355">
        <f t="shared" si="6"/>
        <v>-41062.320000000007</v>
      </c>
    </row>
    <row r="396" spans="1:5">
      <c r="A396" s="5">
        <v>45384</v>
      </c>
      <c r="B396" t="s">
        <v>435</v>
      </c>
      <c r="C396">
        <v>252</v>
      </c>
      <c r="D396"/>
      <c r="E396" s="355">
        <f t="shared" si="6"/>
        <v>-40915.990000000005</v>
      </c>
    </row>
    <row r="397" spans="1:5">
      <c r="A397" s="5">
        <v>45384</v>
      </c>
      <c r="B397" t="s">
        <v>436</v>
      </c>
      <c r="C397">
        <v>128</v>
      </c>
      <c r="D397"/>
      <c r="E397" s="355">
        <f t="shared" si="6"/>
        <v>-40663.990000000005</v>
      </c>
    </row>
    <row r="398" spans="1:5">
      <c r="A398" s="5">
        <v>45384</v>
      </c>
      <c r="B398" t="s">
        <v>437</v>
      </c>
      <c r="C398">
        <v>66</v>
      </c>
      <c r="D398"/>
      <c r="E398" s="355">
        <f t="shared" si="6"/>
        <v>-40535.990000000005</v>
      </c>
    </row>
    <row r="399" spans="1:5">
      <c r="A399" s="5">
        <v>45384</v>
      </c>
      <c r="B399" t="s">
        <v>438</v>
      </c>
      <c r="C399">
        <v>141</v>
      </c>
      <c r="D399"/>
      <c r="E399" s="355">
        <f t="shared" si="6"/>
        <v>-40469.990000000005</v>
      </c>
    </row>
    <row r="400" spans="1:5">
      <c r="A400" s="5">
        <v>45378</v>
      </c>
      <c r="B400" t="s">
        <v>357</v>
      </c>
      <c r="C400">
        <v>4.6500000000000004</v>
      </c>
      <c r="D400"/>
      <c r="E400" s="355">
        <f t="shared" si="6"/>
        <v>-40328.990000000005</v>
      </c>
    </row>
    <row r="401" spans="1:5">
      <c r="A401" s="5">
        <v>45371</v>
      </c>
      <c r="B401" t="s">
        <v>439</v>
      </c>
      <c r="C401">
        <v>34.200000000000003</v>
      </c>
      <c r="D401"/>
      <c r="E401" s="355">
        <f t="shared" si="6"/>
        <v>-40324.340000000004</v>
      </c>
    </row>
    <row r="402" spans="1:5">
      <c r="A402" s="5">
        <v>45371</v>
      </c>
      <c r="B402" t="s">
        <v>440</v>
      </c>
      <c r="C402">
        <v>400</v>
      </c>
      <c r="D402"/>
      <c r="E402" s="355">
        <f t="shared" si="6"/>
        <v>-40290.140000000007</v>
      </c>
    </row>
    <row r="403" spans="1:5">
      <c r="A403" s="5">
        <v>45371</v>
      </c>
      <c r="B403" t="s">
        <v>441</v>
      </c>
      <c r="C403">
        <v>164</v>
      </c>
      <c r="D403"/>
      <c r="E403" s="355">
        <f t="shared" si="6"/>
        <v>-39890.140000000007</v>
      </c>
    </row>
    <row r="404" spans="1:5">
      <c r="A404" s="5">
        <v>45369</v>
      </c>
      <c r="B404" t="s">
        <v>442</v>
      </c>
      <c r="C404">
        <v>22.99</v>
      </c>
      <c r="D404"/>
      <c r="E404" s="355">
        <f t="shared" si="6"/>
        <v>-39726.140000000007</v>
      </c>
    </row>
    <row r="405" spans="1:5">
      <c r="A405" s="5">
        <v>45366</v>
      </c>
      <c r="B405" t="s">
        <v>366</v>
      </c>
      <c r="C405">
        <v>1098</v>
      </c>
      <c r="D405"/>
      <c r="E405" s="355">
        <f t="shared" si="6"/>
        <v>-39703.150000000009</v>
      </c>
    </row>
    <row r="406" spans="1:5">
      <c r="A406" s="5">
        <v>45364</v>
      </c>
      <c r="B406" t="s">
        <v>357</v>
      </c>
      <c r="C406">
        <v>13.2</v>
      </c>
      <c r="D406"/>
      <c r="E406" s="355">
        <f t="shared" si="6"/>
        <v>-38605.150000000009</v>
      </c>
    </row>
    <row r="407" spans="1:5">
      <c r="A407" s="5">
        <v>45364</v>
      </c>
      <c r="B407" t="s">
        <v>443</v>
      </c>
      <c r="C407">
        <v>254.8</v>
      </c>
      <c r="D407"/>
      <c r="E407" s="355">
        <f t="shared" si="6"/>
        <v>-38591.950000000012</v>
      </c>
    </row>
    <row r="408" spans="1:5">
      <c r="A408" s="5">
        <v>45364</v>
      </c>
      <c r="B408" t="s">
        <v>444</v>
      </c>
      <c r="C408">
        <v>400</v>
      </c>
      <c r="D408"/>
      <c r="E408" s="355">
        <f t="shared" si="6"/>
        <v>-38337.150000000009</v>
      </c>
    </row>
    <row r="409" spans="1:5">
      <c r="A409" s="5">
        <v>45364</v>
      </c>
      <c r="B409" t="s">
        <v>445</v>
      </c>
      <c r="C409">
        <v>600</v>
      </c>
      <c r="D409"/>
      <c r="E409" s="355">
        <f t="shared" si="6"/>
        <v>-37937.150000000009</v>
      </c>
    </row>
    <row r="410" spans="1:5">
      <c r="A410" s="5">
        <v>45364</v>
      </c>
      <c r="B410" t="s">
        <v>446</v>
      </c>
      <c r="C410">
        <v>347.37</v>
      </c>
      <c r="D410"/>
      <c r="E410" s="355">
        <f t="shared" si="6"/>
        <v>-37337.150000000009</v>
      </c>
    </row>
    <row r="411" spans="1:5">
      <c r="A411" s="5">
        <v>45362</v>
      </c>
      <c r="B411" t="s">
        <v>447</v>
      </c>
      <c r="C411">
        <v>2.7</v>
      </c>
      <c r="D411"/>
      <c r="E411" s="355">
        <f t="shared" si="6"/>
        <v>-36989.780000000006</v>
      </c>
    </row>
    <row r="412" spans="1:5">
      <c r="A412" s="5">
        <v>45358</v>
      </c>
      <c r="B412" t="s">
        <v>448</v>
      </c>
      <c r="C412">
        <v>15</v>
      </c>
      <c r="D412"/>
      <c r="E412" s="355">
        <f t="shared" si="6"/>
        <v>-36987.080000000009</v>
      </c>
    </row>
    <row r="413" spans="1:5">
      <c r="A413" s="5">
        <v>45356</v>
      </c>
      <c r="B413" t="s">
        <v>449</v>
      </c>
      <c r="C413">
        <v>59</v>
      </c>
      <c r="D413"/>
      <c r="E413" s="355">
        <f t="shared" si="6"/>
        <v>-36972.080000000009</v>
      </c>
    </row>
    <row r="414" spans="1:5">
      <c r="A414" s="5">
        <v>45356</v>
      </c>
      <c r="B414" t="s">
        <v>450</v>
      </c>
      <c r="C414">
        <v>300</v>
      </c>
      <c r="D414"/>
      <c r="E414" s="355">
        <f t="shared" si="6"/>
        <v>-36913.080000000009</v>
      </c>
    </row>
    <row r="415" spans="1:5">
      <c r="A415" s="5">
        <v>45355</v>
      </c>
      <c r="B415" t="s">
        <v>451</v>
      </c>
      <c r="C415">
        <v>19.97</v>
      </c>
      <c r="D415"/>
      <c r="E415" s="355">
        <f t="shared" si="6"/>
        <v>-36613.080000000009</v>
      </c>
    </row>
    <row r="416" spans="1:5">
      <c r="A416" s="5">
        <v>45352</v>
      </c>
      <c r="B416" t="s">
        <v>452</v>
      </c>
      <c r="C416">
        <v>252</v>
      </c>
      <c r="D416"/>
      <c r="E416" s="355">
        <f t="shared" si="6"/>
        <v>-36593.110000000008</v>
      </c>
    </row>
    <row r="417" spans="1:5">
      <c r="A417" s="5">
        <v>45352</v>
      </c>
      <c r="B417" t="s">
        <v>453</v>
      </c>
      <c r="C417">
        <v>24.29</v>
      </c>
      <c r="D417"/>
      <c r="E417" s="355">
        <f t="shared" si="6"/>
        <v>-36341.110000000008</v>
      </c>
    </row>
    <row r="418" spans="1:5">
      <c r="A418" s="5">
        <v>45350</v>
      </c>
      <c r="B418" t="s">
        <v>357</v>
      </c>
      <c r="C418">
        <v>9.3000000000000007</v>
      </c>
      <c r="D418"/>
      <c r="E418" s="355">
        <f t="shared" si="6"/>
        <v>-36316.820000000007</v>
      </c>
    </row>
    <row r="419" spans="1:5">
      <c r="A419" s="5">
        <v>45349</v>
      </c>
      <c r="B419" t="s">
        <v>454</v>
      </c>
      <c r="C419">
        <v>196</v>
      </c>
      <c r="D419"/>
      <c r="E419" s="355">
        <f t="shared" si="6"/>
        <v>-36307.520000000004</v>
      </c>
    </row>
    <row r="420" spans="1:5">
      <c r="A420" s="5">
        <v>45349</v>
      </c>
      <c r="B420" t="s">
        <v>455</v>
      </c>
      <c r="C420">
        <v>64.790000000000006</v>
      </c>
      <c r="D420"/>
      <c r="E420" s="355">
        <f t="shared" si="6"/>
        <v>-36111.520000000004</v>
      </c>
    </row>
    <row r="421" spans="1:5">
      <c r="A421" s="5">
        <v>45349</v>
      </c>
      <c r="B421" t="s">
        <v>456</v>
      </c>
      <c r="C421">
        <v>641.6</v>
      </c>
      <c r="D421"/>
      <c r="E421" s="355">
        <f t="shared" si="6"/>
        <v>-36046.730000000003</v>
      </c>
    </row>
    <row r="422" spans="1:5">
      <c r="A422" s="5">
        <v>45348</v>
      </c>
      <c r="B422" t="s">
        <v>457</v>
      </c>
      <c r="C422">
        <v>45</v>
      </c>
      <c r="D422"/>
      <c r="E422" s="355">
        <f t="shared" si="6"/>
        <v>-35405.130000000005</v>
      </c>
    </row>
    <row r="423" spans="1:5">
      <c r="A423" s="5">
        <v>45348</v>
      </c>
      <c r="B423" t="s">
        <v>458</v>
      </c>
      <c r="C423">
        <v>128</v>
      </c>
      <c r="D423"/>
      <c r="E423" s="355">
        <f t="shared" si="6"/>
        <v>-35360.130000000005</v>
      </c>
    </row>
    <row r="424" spans="1:5">
      <c r="A424" s="5">
        <v>45344</v>
      </c>
      <c r="B424" t="s">
        <v>459</v>
      </c>
      <c r="C424">
        <v>55</v>
      </c>
      <c r="D424"/>
      <c r="E424" s="355">
        <f t="shared" si="6"/>
        <v>-35232.130000000005</v>
      </c>
    </row>
    <row r="425" spans="1:5">
      <c r="A425" s="5">
        <v>45341</v>
      </c>
      <c r="B425" t="s">
        <v>71</v>
      </c>
      <c r="C425">
        <v>1000</v>
      </c>
      <c r="D425"/>
      <c r="E425" s="355">
        <f t="shared" si="6"/>
        <v>-35177.130000000005</v>
      </c>
    </row>
    <row r="426" spans="1:5">
      <c r="A426" s="5">
        <v>45337</v>
      </c>
      <c r="B426" t="s">
        <v>366</v>
      </c>
      <c r="C426">
        <v>854</v>
      </c>
      <c r="D426"/>
      <c r="E426" s="355">
        <f t="shared" si="6"/>
        <v>-34177.130000000005</v>
      </c>
    </row>
    <row r="427" spans="1:5">
      <c r="A427" s="5">
        <v>45334</v>
      </c>
      <c r="B427" t="s">
        <v>460</v>
      </c>
      <c r="C427">
        <v>36.26</v>
      </c>
      <c r="D427"/>
      <c r="E427" s="355">
        <f t="shared" si="6"/>
        <v>-33323.130000000005</v>
      </c>
    </row>
    <row r="428" spans="1:5">
      <c r="A428" s="5">
        <v>45334</v>
      </c>
      <c r="B428" t="s">
        <v>461</v>
      </c>
      <c r="C428">
        <v>395.28</v>
      </c>
      <c r="D428"/>
      <c r="E428" s="355">
        <f t="shared" si="6"/>
        <v>-33286.870000000003</v>
      </c>
    </row>
    <row r="429" spans="1:5">
      <c r="A429" s="5">
        <v>45330</v>
      </c>
      <c r="B429" t="s">
        <v>462</v>
      </c>
      <c r="C429">
        <v>26.6</v>
      </c>
      <c r="D429"/>
      <c r="E429" s="355">
        <f t="shared" si="6"/>
        <v>-32891.590000000004</v>
      </c>
    </row>
    <row r="430" spans="1:5">
      <c r="A430" s="5">
        <v>45330</v>
      </c>
      <c r="B430" t="s">
        <v>463</v>
      </c>
      <c r="C430">
        <v>7</v>
      </c>
      <c r="D430"/>
      <c r="E430" s="355">
        <f t="shared" si="6"/>
        <v>-32864.990000000005</v>
      </c>
    </row>
    <row r="431" spans="1:5">
      <c r="A431" s="5">
        <v>45330</v>
      </c>
      <c r="B431" t="s">
        <v>464</v>
      </c>
      <c r="C431">
        <v>9</v>
      </c>
      <c r="D431"/>
      <c r="E431" s="355">
        <f t="shared" si="6"/>
        <v>-32857.990000000005</v>
      </c>
    </row>
    <row r="432" spans="1:5">
      <c r="A432" s="5">
        <v>45328</v>
      </c>
      <c r="B432" t="s">
        <v>465</v>
      </c>
      <c r="C432">
        <v>62.5</v>
      </c>
      <c r="D432"/>
      <c r="E432" s="355">
        <f t="shared" si="6"/>
        <v>-32848.990000000005</v>
      </c>
    </row>
    <row r="433" spans="1:5">
      <c r="A433" s="5">
        <v>45328</v>
      </c>
      <c r="B433" t="s">
        <v>466</v>
      </c>
      <c r="C433">
        <v>87.5</v>
      </c>
      <c r="D433"/>
      <c r="E433" s="355">
        <f t="shared" si="6"/>
        <v>-32786.490000000005</v>
      </c>
    </row>
    <row r="434" spans="1:5">
      <c r="A434" s="5">
        <v>45328</v>
      </c>
      <c r="B434" t="s">
        <v>467</v>
      </c>
      <c r="C434">
        <v>100</v>
      </c>
      <c r="D434"/>
      <c r="E434" s="355">
        <f t="shared" si="6"/>
        <v>-32698.99</v>
      </c>
    </row>
    <row r="435" spans="1:5">
      <c r="A435" s="5">
        <v>45328</v>
      </c>
      <c r="B435" t="s">
        <v>468</v>
      </c>
      <c r="C435">
        <v>488.5</v>
      </c>
      <c r="D435"/>
      <c r="E435" s="355">
        <f t="shared" si="6"/>
        <v>-32598.99</v>
      </c>
    </row>
    <row r="436" spans="1:5">
      <c r="A436" s="5">
        <v>45328</v>
      </c>
      <c r="B436" t="s">
        <v>469</v>
      </c>
      <c r="C436">
        <v>58</v>
      </c>
      <c r="D436"/>
      <c r="E436" s="355">
        <f t="shared" si="6"/>
        <v>-32110.49</v>
      </c>
    </row>
    <row r="437" spans="1:5">
      <c r="A437" s="5">
        <v>45328</v>
      </c>
      <c r="B437" t="s">
        <v>470</v>
      </c>
      <c r="C437">
        <v>75</v>
      </c>
      <c r="D437"/>
      <c r="E437" s="355">
        <f t="shared" si="6"/>
        <v>-32052.49</v>
      </c>
    </row>
    <row r="438" spans="1:5">
      <c r="A438" s="5">
        <v>45327</v>
      </c>
      <c r="B438" t="s">
        <v>367</v>
      </c>
      <c r="C438">
        <v>49.49</v>
      </c>
      <c r="D438"/>
      <c r="E438" s="355">
        <f t="shared" si="6"/>
        <v>-31977.49</v>
      </c>
    </row>
    <row r="439" spans="1:5">
      <c r="A439" s="5">
        <v>45327</v>
      </c>
      <c r="B439" t="s">
        <v>471</v>
      </c>
      <c r="C439">
        <v>60.29</v>
      </c>
      <c r="D439"/>
      <c r="E439" s="355">
        <f t="shared" si="6"/>
        <v>-31928</v>
      </c>
    </row>
    <row r="440" spans="1:5">
      <c r="A440" s="5">
        <v>45323</v>
      </c>
      <c r="B440" t="s">
        <v>472</v>
      </c>
      <c r="C440">
        <v>480</v>
      </c>
      <c r="D440"/>
      <c r="E440" s="355">
        <f t="shared" si="6"/>
        <v>-31867.71</v>
      </c>
    </row>
    <row r="441" spans="1:5">
      <c r="A441" s="5">
        <v>45323</v>
      </c>
      <c r="B441" t="s">
        <v>473</v>
      </c>
      <c r="C441">
        <v>465</v>
      </c>
      <c r="D441"/>
      <c r="E441" s="355">
        <f t="shared" si="6"/>
        <v>-31387.71</v>
      </c>
    </row>
    <row r="442" spans="1:5">
      <c r="A442" s="5">
        <v>45323</v>
      </c>
      <c r="B442" t="s">
        <v>71</v>
      </c>
      <c r="C442">
        <v>5000</v>
      </c>
      <c r="D442"/>
      <c r="E442" s="355">
        <f t="shared" si="6"/>
        <v>-30922.71</v>
      </c>
    </row>
    <row r="443" spans="1:5">
      <c r="A443" s="5">
        <v>45320</v>
      </c>
      <c r="B443" t="s">
        <v>474</v>
      </c>
      <c r="C443">
        <v>14.97</v>
      </c>
      <c r="D443"/>
      <c r="E443" s="355">
        <f t="shared" si="6"/>
        <v>-25922.71</v>
      </c>
    </row>
    <row r="444" spans="1:5">
      <c r="A444" s="5">
        <v>45320</v>
      </c>
      <c r="B444" t="s">
        <v>475</v>
      </c>
      <c r="C444">
        <v>10</v>
      </c>
      <c r="D444"/>
      <c r="E444" s="355">
        <f t="shared" si="6"/>
        <v>-25907.739999999998</v>
      </c>
    </row>
    <row r="445" spans="1:5">
      <c r="A445" s="5">
        <v>45320</v>
      </c>
      <c r="B445" t="s">
        <v>476</v>
      </c>
      <c r="C445">
        <v>435</v>
      </c>
      <c r="D445"/>
      <c r="E445" s="355">
        <f t="shared" si="6"/>
        <v>-25897.739999999998</v>
      </c>
    </row>
    <row r="446" spans="1:5">
      <c r="A446" s="5">
        <v>45320</v>
      </c>
      <c r="B446" t="s">
        <v>477</v>
      </c>
      <c r="C446">
        <v>128</v>
      </c>
      <c r="D446"/>
      <c r="E446" s="355">
        <f t="shared" si="6"/>
        <v>-25462.739999999998</v>
      </c>
    </row>
    <row r="447" spans="1:5">
      <c r="A447" s="5">
        <v>45320</v>
      </c>
      <c r="B447" t="s">
        <v>478</v>
      </c>
      <c r="C447">
        <v>55</v>
      </c>
      <c r="D447"/>
      <c r="E447" s="355">
        <f t="shared" si="6"/>
        <v>-25334.739999999998</v>
      </c>
    </row>
    <row r="448" spans="1:5">
      <c r="A448" s="5">
        <v>45320</v>
      </c>
      <c r="B448" t="s">
        <v>479</v>
      </c>
      <c r="C448">
        <v>600</v>
      </c>
      <c r="D448"/>
      <c r="E448" s="355">
        <f t="shared" si="6"/>
        <v>-25279.739999999998</v>
      </c>
    </row>
    <row r="449" spans="1:5">
      <c r="A449" s="5">
        <v>45307</v>
      </c>
      <c r="B449" t="s">
        <v>480</v>
      </c>
      <c r="C449">
        <v>21</v>
      </c>
      <c r="D449"/>
      <c r="E449" s="355">
        <f t="shared" si="6"/>
        <v>-24679.739999999998</v>
      </c>
    </row>
    <row r="450" spans="1:5">
      <c r="A450" s="5">
        <v>45307</v>
      </c>
      <c r="B450" t="s">
        <v>481</v>
      </c>
      <c r="C450">
        <v>27</v>
      </c>
      <c r="D450"/>
      <c r="E450" s="355">
        <f t="shared" si="6"/>
        <v>-24658.739999999998</v>
      </c>
    </row>
    <row r="451" spans="1:5">
      <c r="A451" s="5">
        <v>45307</v>
      </c>
      <c r="B451" t="s">
        <v>482</v>
      </c>
      <c r="C451">
        <v>180</v>
      </c>
      <c r="D451"/>
      <c r="E451" s="355">
        <f t="shared" si="6"/>
        <v>-24631.739999999998</v>
      </c>
    </row>
    <row r="452" spans="1:5">
      <c r="A452" s="5">
        <v>45307</v>
      </c>
      <c r="B452" t="s">
        <v>483</v>
      </c>
      <c r="C452">
        <v>103.2</v>
      </c>
      <c r="D452"/>
      <c r="E452" s="355">
        <f t="shared" ref="E452:E515" si="7">E453-C452+D452</f>
        <v>-24451.739999999998</v>
      </c>
    </row>
    <row r="453" spans="1:5">
      <c r="A453" s="5">
        <v>45306</v>
      </c>
      <c r="B453" t="s">
        <v>366</v>
      </c>
      <c r="C453">
        <v>732</v>
      </c>
      <c r="D453"/>
      <c r="E453" s="355">
        <f t="shared" si="7"/>
        <v>-24348.539999999997</v>
      </c>
    </row>
    <row r="454" spans="1:5">
      <c r="A454" s="5">
        <v>45302</v>
      </c>
      <c r="B454" t="s">
        <v>484</v>
      </c>
      <c r="C454">
        <v>150</v>
      </c>
      <c r="D454"/>
      <c r="E454" s="355">
        <f t="shared" si="7"/>
        <v>-23616.539999999997</v>
      </c>
    </row>
    <row r="455" spans="1:5">
      <c r="A455" s="5">
        <v>45299</v>
      </c>
      <c r="B455" t="s">
        <v>485</v>
      </c>
      <c r="C455">
        <v>108</v>
      </c>
      <c r="D455"/>
      <c r="E455" s="355">
        <f t="shared" si="7"/>
        <v>-23466.539999999997</v>
      </c>
    </row>
    <row r="456" spans="1:5">
      <c r="A456" s="5">
        <v>45299</v>
      </c>
      <c r="B456" t="s">
        <v>71</v>
      </c>
      <c r="C456">
        <v>2000</v>
      </c>
      <c r="D456"/>
      <c r="E456" s="355">
        <f t="shared" si="7"/>
        <v>-23358.539999999997</v>
      </c>
    </row>
    <row r="457" spans="1:5">
      <c r="A457" s="5">
        <v>45299</v>
      </c>
      <c r="B457" t="s">
        <v>486</v>
      </c>
      <c r="C457">
        <v>405</v>
      </c>
      <c r="D457"/>
      <c r="E457" s="355">
        <f t="shared" si="7"/>
        <v>-21358.539999999997</v>
      </c>
    </row>
    <row r="458" spans="1:5">
      <c r="A458" s="5">
        <v>45299</v>
      </c>
      <c r="B458" t="s">
        <v>487</v>
      </c>
      <c r="C458">
        <v>64</v>
      </c>
      <c r="D458"/>
      <c r="E458" s="355">
        <f t="shared" si="7"/>
        <v>-20953.539999999997</v>
      </c>
    </row>
    <row r="459" spans="1:5">
      <c r="A459" s="5">
        <v>45299</v>
      </c>
      <c r="B459" t="s">
        <v>488</v>
      </c>
      <c r="C459">
        <v>57</v>
      </c>
      <c r="D459"/>
      <c r="E459" s="355">
        <f t="shared" si="7"/>
        <v>-20889.539999999997</v>
      </c>
    </row>
    <row r="460" spans="1:5">
      <c r="A460" s="5">
        <v>45295</v>
      </c>
      <c r="B460" t="s">
        <v>489</v>
      </c>
      <c r="C460">
        <v>480</v>
      </c>
      <c r="D460"/>
      <c r="E460" s="355">
        <f t="shared" si="7"/>
        <v>-20832.539999999997</v>
      </c>
    </row>
    <row r="461" spans="1:5">
      <c r="A461" s="5">
        <v>45295</v>
      </c>
      <c r="B461" t="s">
        <v>490</v>
      </c>
      <c r="C461">
        <v>215</v>
      </c>
      <c r="D461"/>
      <c r="E461" s="355">
        <f t="shared" si="7"/>
        <v>-20352.539999999997</v>
      </c>
    </row>
    <row r="462" spans="1:5">
      <c r="A462" s="5">
        <v>45279</v>
      </c>
      <c r="B462" t="s">
        <v>491</v>
      </c>
      <c r="C462">
        <v>12</v>
      </c>
      <c r="D462"/>
      <c r="E462" s="355">
        <f t="shared" si="7"/>
        <v>-20137.539999999997</v>
      </c>
    </row>
    <row r="463" spans="1:5">
      <c r="A463" s="5">
        <v>45279</v>
      </c>
      <c r="B463" t="s">
        <v>492</v>
      </c>
      <c r="C463">
        <v>150</v>
      </c>
      <c r="D463"/>
      <c r="E463" s="355">
        <f t="shared" si="7"/>
        <v>-20125.539999999997</v>
      </c>
    </row>
    <row r="464" spans="1:5">
      <c r="A464" s="5">
        <v>45279</v>
      </c>
      <c r="B464" t="s">
        <v>493</v>
      </c>
      <c r="C464">
        <v>30</v>
      </c>
      <c r="D464"/>
      <c r="E464" s="355">
        <f t="shared" si="7"/>
        <v>-19975.539999999997</v>
      </c>
    </row>
    <row r="465" spans="1:5">
      <c r="A465" s="5">
        <v>45279</v>
      </c>
      <c r="B465" t="s">
        <v>494</v>
      </c>
      <c r="C465">
        <v>45</v>
      </c>
      <c r="D465"/>
      <c r="E465" s="355">
        <f t="shared" si="7"/>
        <v>-19945.539999999997</v>
      </c>
    </row>
    <row r="466" spans="1:5">
      <c r="A466" s="5">
        <v>45279</v>
      </c>
      <c r="B466" t="s">
        <v>495</v>
      </c>
      <c r="C466">
        <v>72</v>
      </c>
      <c r="D466"/>
      <c r="E466" s="355">
        <f t="shared" si="7"/>
        <v>-19900.539999999997</v>
      </c>
    </row>
    <row r="467" spans="1:5">
      <c r="A467" s="5">
        <v>45279</v>
      </c>
      <c r="B467" t="s">
        <v>496</v>
      </c>
      <c r="C467">
        <v>49</v>
      </c>
      <c r="D467"/>
      <c r="E467" s="355">
        <f t="shared" si="7"/>
        <v>-19828.539999999997</v>
      </c>
    </row>
    <row r="468" spans="1:5">
      <c r="A468" s="5">
        <v>45275</v>
      </c>
      <c r="B468" t="s">
        <v>366</v>
      </c>
      <c r="C468">
        <v>1098</v>
      </c>
      <c r="D468"/>
      <c r="E468" s="355">
        <f t="shared" si="7"/>
        <v>-19779.539999999997</v>
      </c>
    </row>
    <row r="469" spans="1:5">
      <c r="A469" s="5">
        <v>45273</v>
      </c>
      <c r="B469" t="s">
        <v>497</v>
      </c>
      <c r="C469">
        <v>19.45</v>
      </c>
      <c r="D469"/>
      <c r="E469" s="355">
        <f t="shared" si="7"/>
        <v>-18681.539999999997</v>
      </c>
    </row>
    <row r="470" spans="1:5">
      <c r="A470" s="5">
        <v>45272</v>
      </c>
      <c r="B470" t="s">
        <v>498</v>
      </c>
      <c r="C470">
        <v>216</v>
      </c>
      <c r="D470"/>
      <c r="E470" s="355">
        <f t="shared" si="7"/>
        <v>-18662.089999999997</v>
      </c>
    </row>
    <row r="471" spans="1:5">
      <c r="A471" s="5">
        <v>45272</v>
      </c>
      <c r="B471" t="s">
        <v>499</v>
      </c>
      <c r="C471">
        <v>107.73</v>
      </c>
      <c r="D471"/>
      <c r="E471" s="355">
        <f t="shared" si="7"/>
        <v>-18446.089999999997</v>
      </c>
    </row>
    <row r="472" spans="1:5">
      <c r="A472" s="5">
        <v>45272</v>
      </c>
      <c r="B472" t="s">
        <v>500</v>
      </c>
      <c r="C472">
        <v>126.95</v>
      </c>
      <c r="D472"/>
      <c r="E472" s="355">
        <f t="shared" si="7"/>
        <v>-18338.359999999997</v>
      </c>
    </row>
    <row r="473" spans="1:5">
      <c r="A473" s="5">
        <v>45268</v>
      </c>
      <c r="B473" t="s">
        <v>501</v>
      </c>
      <c r="C473">
        <v>215</v>
      </c>
      <c r="D473"/>
      <c r="E473" s="355">
        <f t="shared" si="7"/>
        <v>-18211.409999999996</v>
      </c>
    </row>
    <row r="474" spans="1:5">
      <c r="A474" s="5">
        <v>45265</v>
      </c>
      <c r="B474" t="s">
        <v>502</v>
      </c>
      <c r="C474">
        <v>126</v>
      </c>
      <c r="D474"/>
      <c r="E474" s="355">
        <f t="shared" si="7"/>
        <v>-17996.409999999996</v>
      </c>
    </row>
    <row r="475" spans="1:5">
      <c r="A475" s="5">
        <v>45265</v>
      </c>
      <c r="B475" t="s">
        <v>503</v>
      </c>
      <c r="C475">
        <v>153.91999999999999</v>
      </c>
      <c r="D475"/>
      <c r="E475" s="355">
        <f t="shared" si="7"/>
        <v>-17870.409999999996</v>
      </c>
    </row>
    <row r="476" spans="1:5">
      <c r="A476" s="5">
        <v>45265</v>
      </c>
      <c r="B476" t="s">
        <v>504</v>
      </c>
      <c r="C476">
        <v>173.05</v>
      </c>
      <c r="D476"/>
      <c r="E476" s="355">
        <f t="shared" si="7"/>
        <v>-17716.489999999998</v>
      </c>
    </row>
    <row r="477" spans="1:5">
      <c r="A477" s="5">
        <v>45265</v>
      </c>
      <c r="B477" t="s">
        <v>505</v>
      </c>
      <c r="C477">
        <v>240</v>
      </c>
      <c r="D477"/>
      <c r="E477" s="355">
        <f t="shared" si="7"/>
        <v>-17543.439999999999</v>
      </c>
    </row>
    <row r="478" spans="1:5">
      <c r="A478" s="5">
        <v>45265</v>
      </c>
      <c r="B478" t="s">
        <v>506</v>
      </c>
      <c r="C478">
        <v>1056</v>
      </c>
      <c r="D478"/>
      <c r="E478" s="355">
        <f t="shared" si="7"/>
        <v>-17303.439999999999</v>
      </c>
    </row>
    <row r="479" spans="1:5">
      <c r="A479" s="5">
        <v>45265</v>
      </c>
      <c r="B479" t="s">
        <v>507</v>
      </c>
      <c r="C479">
        <v>350</v>
      </c>
      <c r="D479"/>
      <c r="E479" s="355">
        <f t="shared" si="7"/>
        <v>-16247.439999999999</v>
      </c>
    </row>
    <row r="480" spans="1:5">
      <c r="A480" s="5">
        <v>45260</v>
      </c>
      <c r="B480" t="s">
        <v>508</v>
      </c>
      <c r="C480">
        <v>71.400000000000006</v>
      </c>
      <c r="D480"/>
      <c r="E480" s="355">
        <f t="shared" si="7"/>
        <v>-15897.439999999999</v>
      </c>
    </row>
    <row r="481" spans="1:5">
      <c r="A481" s="5">
        <v>45259</v>
      </c>
      <c r="B481" t="s">
        <v>509</v>
      </c>
      <c r="C481">
        <v>128</v>
      </c>
      <c r="D481"/>
      <c r="E481" s="355">
        <f t="shared" si="7"/>
        <v>-15826.039999999999</v>
      </c>
    </row>
    <row r="482" spans="1:5">
      <c r="A482" s="5">
        <v>45259</v>
      </c>
      <c r="B482" t="s">
        <v>510</v>
      </c>
      <c r="C482">
        <v>81</v>
      </c>
      <c r="D482"/>
      <c r="E482" s="355">
        <f t="shared" si="7"/>
        <v>-15698.039999999999</v>
      </c>
    </row>
    <row r="483" spans="1:5">
      <c r="A483" s="5">
        <v>45257</v>
      </c>
      <c r="B483" t="s">
        <v>511</v>
      </c>
      <c r="C483">
        <v>7.35</v>
      </c>
      <c r="D483"/>
      <c r="E483" s="355">
        <f t="shared" si="7"/>
        <v>-15617.039999999999</v>
      </c>
    </row>
    <row r="484" spans="1:5">
      <c r="A484" s="5">
        <v>45254</v>
      </c>
      <c r="B484" t="s">
        <v>512</v>
      </c>
      <c r="C484">
        <v>54</v>
      </c>
      <c r="D484"/>
      <c r="E484" s="355">
        <f t="shared" si="7"/>
        <v>-15609.689999999999</v>
      </c>
    </row>
    <row r="485" spans="1:5">
      <c r="A485" s="5">
        <v>45250</v>
      </c>
      <c r="B485" t="s">
        <v>513</v>
      </c>
      <c r="C485">
        <v>10475</v>
      </c>
      <c r="D485"/>
      <c r="E485" s="355">
        <f t="shared" si="7"/>
        <v>-15555.689999999999</v>
      </c>
    </row>
    <row r="486" spans="1:5">
      <c r="A486" s="5">
        <v>45247</v>
      </c>
      <c r="B486" t="s">
        <v>514</v>
      </c>
      <c r="C486">
        <v>150</v>
      </c>
      <c r="D486"/>
      <c r="E486" s="355">
        <f t="shared" si="7"/>
        <v>-5080.6899999999987</v>
      </c>
    </row>
    <row r="487" spans="1:5">
      <c r="A487" s="5">
        <v>45246</v>
      </c>
      <c r="B487" t="s">
        <v>515</v>
      </c>
      <c r="C487">
        <v>84.5</v>
      </c>
      <c r="D487"/>
      <c r="E487" s="355">
        <f t="shared" si="7"/>
        <v>-4930.6899999999987</v>
      </c>
    </row>
    <row r="488" spans="1:5">
      <c r="A488" s="5">
        <v>45246</v>
      </c>
      <c r="B488" t="s">
        <v>516</v>
      </c>
      <c r="C488">
        <v>1018</v>
      </c>
      <c r="D488"/>
      <c r="E488" s="355">
        <f t="shared" si="7"/>
        <v>-4846.1899999999987</v>
      </c>
    </row>
    <row r="489" spans="1:5">
      <c r="A489" s="5">
        <v>45246</v>
      </c>
      <c r="B489" t="s">
        <v>517</v>
      </c>
      <c r="C489">
        <v>25</v>
      </c>
      <c r="D489"/>
      <c r="E489" s="355">
        <f t="shared" si="7"/>
        <v>-3828.1899999999991</v>
      </c>
    </row>
    <row r="490" spans="1:5">
      <c r="A490" s="5">
        <v>45246</v>
      </c>
      <c r="B490" t="s">
        <v>518</v>
      </c>
      <c r="C490">
        <v>8</v>
      </c>
      <c r="D490"/>
      <c r="E490" s="355">
        <f t="shared" si="7"/>
        <v>-3803.1899999999991</v>
      </c>
    </row>
    <row r="491" spans="1:5">
      <c r="A491" s="5">
        <v>45246</v>
      </c>
      <c r="B491" t="s">
        <v>413</v>
      </c>
      <c r="C491">
        <v>6.5</v>
      </c>
      <c r="D491"/>
      <c r="E491" s="355">
        <f t="shared" si="7"/>
        <v>-3795.1899999999991</v>
      </c>
    </row>
    <row r="492" spans="1:5">
      <c r="A492" s="5">
        <v>45246</v>
      </c>
      <c r="B492" t="s">
        <v>413</v>
      </c>
      <c r="C492">
        <v>6.5</v>
      </c>
      <c r="D492"/>
      <c r="E492" s="355">
        <f t="shared" si="7"/>
        <v>-3788.6899999999991</v>
      </c>
    </row>
    <row r="493" spans="1:5">
      <c r="A493" s="5">
        <v>45246</v>
      </c>
      <c r="B493" t="s">
        <v>519</v>
      </c>
      <c r="C493">
        <v>32</v>
      </c>
      <c r="D493"/>
      <c r="E493" s="355">
        <f t="shared" si="7"/>
        <v>-3782.1899999999991</v>
      </c>
    </row>
    <row r="494" spans="1:5">
      <c r="A494" s="5">
        <v>45245</v>
      </c>
      <c r="B494" t="s">
        <v>413</v>
      </c>
      <c r="C494">
        <v>26</v>
      </c>
      <c r="D494"/>
      <c r="E494" s="355">
        <f t="shared" si="7"/>
        <v>-3750.1899999999991</v>
      </c>
    </row>
    <row r="495" spans="1:5">
      <c r="A495" s="5">
        <v>45245</v>
      </c>
      <c r="B495" t="s">
        <v>413</v>
      </c>
      <c r="C495">
        <v>6.5</v>
      </c>
      <c r="D495"/>
      <c r="E495" s="355">
        <f t="shared" si="7"/>
        <v>-3724.1899999999991</v>
      </c>
    </row>
    <row r="496" spans="1:5">
      <c r="A496" s="5">
        <v>45245</v>
      </c>
      <c r="B496" t="s">
        <v>366</v>
      </c>
      <c r="C496">
        <v>1098</v>
      </c>
      <c r="D496"/>
      <c r="E496" s="355">
        <f t="shared" si="7"/>
        <v>-3717.6899999999991</v>
      </c>
    </row>
    <row r="497" spans="1:5">
      <c r="A497" s="5">
        <v>45244</v>
      </c>
      <c r="B497" t="s">
        <v>413</v>
      </c>
      <c r="C497">
        <v>104</v>
      </c>
      <c r="D497"/>
      <c r="E497" s="355">
        <f t="shared" si="7"/>
        <v>-2619.6899999999991</v>
      </c>
    </row>
    <row r="498" spans="1:5">
      <c r="A498" s="5">
        <v>45243</v>
      </c>
      <c r="B498" t="s">
        <v>448</v>
      </c>
      <c r="C498">
        <v>14.5</v>
      </c>
      <c r="D498"/>
      <c r="E498" s="355">
        <f t="shared" si="7"/>
        <v>-2515.6899999999991</v>
      </c>
    </row>
    <row r="499" spans="1:5">
      <c r="A499" s="5">
        <v>45243</v>
      </c>
      <c r="B499" t="s">
        <v>520</v>
      </c>
      <c r="C499">
        <v>25</v>
      </c>
      <c r="D499"/>
      <c r="E499" s="355">
        <f t="shared" si="7"/>
        <v>-2501.1899999999991</v>
      </c>
    </row>
    <row r="500" spans="1:5">
      <c r="A500" s="5">
        <v>45240</v>
      </c>
      <c r="B500" t="s">
        <v>521</v>
      </c>
      <c r="C500">
        <v>134.41999999999999</v>
      </c>
      <c r="D500"/>
      <c r="E500" s="355">
        <f t="shared" si="7"/>
        <v>-2476.1899999999991</v>
      </c>
    </row>
    <row r="501" spans="1:5">
      <c r="A501" s="5">
        <v>45240</v>
      </c>
      <c r="B501" t="s">
        <v>522</v>
      </c>
      <c r="C501">
        <v>549.24</v>
      </c>
      <c r="D501"/>
      <c r="E501" s="355">
        <f t="shared" si="7"/>
        <v>-2341.7699999999991</v>
      </c>
    </row>
    <row r="502" spans="1:5">
      <c r="A502" s="5">
        <v>45239</v>
      </c>
      <c r="B502" t="s">
        <v>523</v>
      </c>
      <c r="C502">
        <v>55</v>
      </c>
      <c r="D502"/>
      <c r="E502" s="355">
        <f t="shared" si="7"/>
        <v>-1792.5299999999991</v>
      </c>
    </row>
    <row r="503" spans="1:5">
      <c r="A503" s="5">
        <v>45239</v>
      </c>
      <c r="B503" t="s">
        <v>524</v>
      </c>
      <c r="C503">
        <v>25</v>
      </c>
      <c r="D503"/>
      <c r="E503" s="355">
        <f t="shared" si="7"/>
        <v>-1737.5299999999991</v>
      </c>
    </row>
    <row r="504" spans="1:5">
      <c r="A504" s="5">
        <v>45238</v>
      </c>
      <c r="B504" t="s">
        <v>448</v>
      </c>
      <c r="C504">
        <v>21</v>
      </c>
      <c r="D504"/>
      <c r="E504" s="355">
        <f t="shared" si="7"/>
        <v>-1712.5299999999991</v>
      </c>
    </row>
    <row r="505" spans="1:5">
      <c r="A505" s="5">
        <v>45237</v>
      </c>
      <c r="B505" t="s">
        <v>448</v>
      </c>
      <c r="C505">
        <v>47</v>
      </c>
      <c r="D505"/>
      <c r="E505" s="355">
        <f t="shared" si="7"/>
        <v>-1691.5299999999991</v>
      </c>
    </row>
    <row r="506" spans="1:5">
      <c r="A506" s="5">
        <v>45233</v>
      </c>
      <c r="B506" t="s">
        <v>525</v>
      </c>
      <c r="C506">
        <v>160</v>
      </c>
      <c r="D506"/>
      <c r="E506" s="355">
        <f t="shared" si="7"/>
        <v>-1644.5299999999991</v>
      </c>
    </row>
    <row r="507" spans="1:5">
      <c r="A507" s="5">
        <v>45232</v>
      </c>
      <c r="B507" t="s">
        <v>526</v>
      </c>
      <c r="C507">
        <v>45</v>
      </c>
      <c r="D507"/>
      <c r="E507" s="355">
        <f t="shared" si="7"/>
        <v>-1484.5299999999991</v>
      </c>
    </row>
    <row r="508" spans="1:5">
      <c r="A508" s="5">
        <v>45232</v>
      </c>
      <c r="B508" t="s">
        <v>527</v>
      </c>
      <c r="C508">
        <v>90</v>
      </c>
      <c r="D508"/>
      <c r="E508" s="355">
        <f t="shared" si="7"/>
        <v>-1439.5299999999991</v>
      </c>
    </row>
    <row r="509" spans="1:5">
      <c r="A509" s="5">
        <v>45229</v>
      </c>
      <c r="B509" t="s">
        <v>528</v>
      </c>
      <c r="C509">
        <v>45.9</v>
      </c>
      <c r="D509"/>
      <c r="E509" s="355">
        <f t="shared" si="7"/>
        <v>-1349.5299999999991</v>
      </c>
    </row>
    <row r="510" spans="1:5">
      <c r="A510" s="5">
        <v>45229</v>
      </c>
      <c r="B510" t="s">
        <v>529</v>
      </c>
      <c r="C510">
        <v>77.36</v>
      </c>
      <c r="D510"/>
      <c r="E510" s="355">
        <f t="shared" si="7"/>
        <v>-1303.629999999999</v>
      </c>
    </row>
    <row r="511" spans="1:5">
      <c r="A511" s="5">
        <v>45229</v>
      </c>
      <c r="B511" t="s">
        <v>530</v>
      </c>
      <c r="C511">
        <v>17.5</v>
      </c>
      <c r="D511"/>
      <c r="E511" s="355">
        <f t="shared" si="7"/>
        <v>-1226.2699999999991</v>
      </c>
    </row>
    <row r="512" spans="1:5">
      <c r="A512" s="5">
        <v>45229</v>
      </c>
      <c r="B512" t="s">
        <v>531</v>
      </c>
      <c r="C512">
        <v>205</v>
      </c>
      <c r="D512"/>
      <c r="E512" s="355">
        <f t="shared" si="7"/>
        <v>-1208.7699999999991</v>
      </c>
    </row>
    <row r="513" spans="1:5">
      <c r="A513" s="5">
        <v>45229</v>
      </c>
      <c r="B513" t="s">
        <v>532</v>
      </c>
      <c r="C513">
        <v>44.95</v>
      </c>
      <c r="D513"/>
      <c r="E513" s="355">
        <f t="shared" si="7"/>
        <v>-1003.769999999999</v>
      </c>
    </row>
    <row r="514" spans="1:5">
      <c r="A514" s="5">
        <v>45224</v>
      </c>
      <c r="B514" t="s">
        <v>533</v>
      </c>
      <c r="C514">
        <v>25</v>
      </c>
      <c r="D514"/>
      <c r="E514" s="355">
        <f t="shared" si="7"/>
        <v>-958.81999999999891</v>
      </c>
    </row>
    <row r="515" spans="1:5">
      <c r="A515" s="5">
        <v>45222</v>
      </c>
      <c r="B515" t="s">
        <v>534</v>
      </c>
      <c r="C515">
        <v>600</v>
      </c>
      <c r="D515"/>
      <c r="E515" s="355">
        <f t="shared" si="7"/>
        <v>-933.81999999999891</v>
      </c>
    </row>
    <row r="516" spans="1:5">
      <c r="A516" s="5">
        <v>45219</v>
      </c>
      <c r="B516" t="s">
        <v>315</v>
      </c>
      <c r="C516">
        <v>600</v>
      </c>
      <c r="D516"/>
      <c r="E516" s="355">
        <f t="shared" ref="E516:E562" si="8">E517-C516+D516</f>
        <v>-333.81999999999891</v>
      </c>
    </row>
    <row r="517" spans="1:5">
      <c r="A517" s="5">
        <v>45219</v>
      </c>
      <c r="B517" t="s">
        <v>316</v>
      </c>
      <c r="C517">
        <v>600</v>
      </c>
      <c r="D517"/>
      <c r="E517" s="355">
        <f t="shared" si="8"/>
        <v>266.18000000000109</v>
      </c>
    </row>
    <row r="518" spans="1:5">
      <c r="A518" s="5">
        <v>45219</v>
      </c>
      <c r="B518" t="s">
        <v>535</v>
      </c>
      <c r="C518">
        <v>68</v>
      </c>
      <c r="D518"/>
      <c r="E518" s="355">
        <f t="shared" si="8"/>
        <v>866.18000000000109</v>
      </c>
    </row>
    <row r="519" spans="1:5">
      <c r="A519" s="5">
        <v>45219</v>
      </c>
      <c r="B519" t="s">
        <v>536</v>
      </c>
      <c r="C519">
        <v>25</v>
      </c>
      <c r="D519"/>
      <c r="E519" s="355">
        <f t="shared" si="8"/>
        <v>934.18000000000109</v>
      </c>
    </row>
    <row r="520" spans="1:5">
      <c r="A520" s="5">
        <v>45219</v>
      </c>
      <c r="B520" t="s">
        <v>448</v>
      </c>
      <c r="C520">
        <v>8.5</v>
      </c>
      <c r="D520"/>
      <c r="E520" s="355">
        <f t="shared" si="8"/>
        <v>959.18000000000109</v>
      </c>
    </row>
    <row r="521" spans="1:5">
      <c r="A521" s="5">
        <v>45217</v>
      </c>
      <c r="B521" t="s">
        <v>448</v>
      </c>
      <c r="C521">
        <v>7</v>
      </c>
      <c r="D521"/>
      <c r="E521" s="355">
        <f t="shared" si="8"/>
        <v>967.68000000000109</v>
      </c>
    </row>
    <row r="522" spans="1:5">
      <c r="A522" s="5">
        <v>45216</v>
      </c>
      <c r="B522" t="s">
        <v>537</v>
      </c>
      <c r="C522">
        <v>108.87</v>
      </c>
      <c r="D522"/>
      <c r="E522" s="355">
        <f t="shared" si="8"/>
        <v>974.68000000000109</v>
      </c>
    </row>
    <row r="523" spans="1:5">
      <c r="A523" s="5">
        <v>45216</v>
      </c>
      <c r="B523" t="s">
        <v>538</v>
      </c>
      <c r="C523">
        <v>176</v>
      </c>
      <c r="D523"/>
      <c r="E523" s="355">
        <f t="shared" si="8"/>
        <v>1083.5500000000011</v>
      </c>
    </row>
    <row r="524" spans="1:5">
      <c r="A524" s="5">
        <v>45216</v>
      </c>
      <c r="B524" t="s">
        <v>413</v>
      </c>
      <c r="C524">
        <v>98</v>
      </c>
      <c r="D524"/>
      <c r="E524" s="355">
        <f t="shared" si="8"/>
        <v>1259.5500000000011</v>
      </c>
    </row>
    <row r="525" spans="1:5">
      <c r="A525" s="5">
        <v>45215</v>
      </c>
      <c r="B525" t="s">
        <v>366</v>
      </c>
      <c r="C525">
        <v>1098</v>
      </c>
      <c r="D525"/>
      <c r="E525" s="355">
        <f t="shared" si="8"/>
        <v>1357.5500000000011</v>
      </c>
    </row>
    <row r="526" spans="1:5">
      <c r="A526" s="5">
        <v>45215</v>
      </c>
      <c r="B526" t="s">
        <v>539</v>
      </c>
      <c r="C526">
        <v>91.5</v>
      </c>
      <c r="D526"/>
      <c r="E526" s="355">
        <f t="shared" si="8"/>
        <v>2455.5500000000011</v>
      </c>
    </row>
    <row r="527" spans="1:5">
      <c r="A527" s="5">
        <v>45210</v>
      </c>
      <c r="B527" t="s">
        <v>540</v>
      </c>
      <c r="C527">
        <v>25</v>
      </c>
      <c r="D527"/>
      <c r="E527" s="355">
        <f t="shared" si="8"/>
        <v>2547.0500000000011</v>
      </c>
    </row>
    <row r="528" spans="1:5">
      <c r="A528" s="5">
        <v>45210</v>
      </c>
      <c r="B528" t="s">
        <v>541</v>
      </c>
      <c r="C528">
        <v>24</v>
      </c>
      <c r="D528"/>
      <c r="E528" s="355">
        <f t="shared" si="8"/>
        <v>2572.0500000000011</v>
      </c>
    </row>
    <row r="529" spans="1:5">
      <c r="A529" s="5">
        <v>45209</v>
      </c>
      <c r="B529" t="s">
        <v>542</v>
      </c>
      <c r="C529">
        <v>120</v>
      </c>
      <c r="D529"/>
      <c r="E529" s="355">
        <f t="shared" si="8"/>
        <v>2596.0500000000011</v>
      </c>
    </row>
    <row r="530" spans="1:5">
      <c r="A530" s="5">
        <v>45208</v>
      </c>
      <c r="B530" t="s">
        <v>543</v>
      </c>
      <c r="C530">
        <v>120</v>
      </c>
      <c r="D530"/>
      <c r="E530" s="355">
        <f t="shared" si="8"/>
        <v>2716.0500000000011</v>
      </c>
    </row>
    <row r="531" spans="1:5">
      <c r="A531" s="5">
        <v>45208</v>
      </c>
      <c r="B531" t="s">
        <v>544</v>
      </c>
      <c r="C531">
        <v>29</v>
      </c>
      <c r="D531"/>
      <c r="E531" s="355">
        <f t="shared" si="8"/>
        <v>2836.0500000000011</v>
      </c>
    </row>
    <row r="532" spans="1:5">
      <c r="A532" s="5">
        <v>45208</v>
      </c>
      <c r="B532" t="s">
        <v>545</v>
      </c>
      <c r="C532">
        <v>12</v>
      </c>
      <c r="D532"/>
      <c r="E532" s="355">
        <f t="shared" si="8"/>
        <v>2865.0500000000011</v>
      </c>
    </row>
    <row r="533" spans="1:5">
      <c r="A533" s="5">
        <v>45204</v>
      </c>
      <c r="B533" t="s">
        <v>448</v>
      </c>
      <c r="C533">
        <v>123</v>
      </c>
      <c r="D533"/>
      <c r="E533" s="355">
        <f t="shared" si="8"/>
        <v>2877.0500000000011</v>
      </c>
    </row>
    <row r="534" spans="1:5">
      <c r="A534" s="5">
        <v>45204</v>
      </c>
      <c r="B534" t="s">
        <v>546</v>
      </c>
      <c r="C534">
        <v>12</v>
      </c>
      <c r="D534"/>
      <c r="E534" s="355">
        <f t="shared" si="8"/>
        <v>3000.0500000000011</v>
      </c>
    </row>
    <row r="535" spans="1:5">
      <c r="A535" s="5">
        <v>45204</v>
      </c>
      <c r="B535" t="s">
        <v>547</v>
      </c>
      <c r="C535">
        <v>24</v>
      </c>
      <c r="D535"/>
      <c r="E535" s="355">
        <f t="shared" si="8"/>
        <v>3012.0500000000011</v>
      </c>
    </row>
    <row r="536" spans="1:5">
      <c r="A536" s="5">
        <v>45202</v>
      </c>
      <c r="B536" t="s">
        <v>548</v>
      </c>
      <c r="C536">
        <v>298.8</v>
      </c>
      <c r="D536"/>
      <c r="E536" s="355">
        <f t="shared" si="8"/>
        <v>3036.0500000000011</v>
      </c>
    </row>
    <row r="537" spans="1:5">
      <c r="A537" s="5">
        <v>45202</v>
      </c>
      <c r="B537" t="s">
        <v>413</v>
      </c>
      <c r="C537">
        <v>96</v>
      </c>
      <c r="D537"/>
      <c r="E537" s="355">
        <f t="shared" si="8"/>
        <v>3334.8500000000013</v>
      </c>
    </row>
    <row r="538" spans="1:5">
      <c r="A538" s="5">
        <v>45201</v>
      </c>
      <c r="B538" t="s">
        <v>549</v>
      </c>
      <c r="C538">
        <v>215</v>
      </c>
      <c r="D538"/>
      <c r="E538" s="355">
        <f t="shared" si="8"/>
        <v>3430.8500000000013</v>
      </c>
    </row>
    <row r="539" spans="1:5">
      <c r="A539" s="5">
        <v>45198</v>
      </c>
      <c r="B539" t="s">
        <v>550</v>
      </c>
      <c r="C539">
        <v>11</v>
      </c>
      <c r="D539"/>
      <c r="E539" s="355">
        <f t="shared" si="8"/>
        <v>3645.8500000000013</v>
      </c>
    </row>
    <row r="540" spans="1:5">
      <c r="A540" s="5">
        <v>45197</v>
      </c>
      <c r="B540" t="s">
        <v>551</v>
      </c>
      <c r="C540">
        <v>64</v>
      </c>
      <c r="D540"/>
      <c r="E540" s="355">
        <f t="shared" si="8"/>
        <v>3656.8500000000013</v>
      </c>
    </row>
    <row r="541" spans="1:5">
      <c r="A541" s="5">
        <v>45197</v>
      </c>
      <c r="B541" t="s">
        <v>552</v>
      </c>
      <c r="C541">
        <v>45.2</v>
      </c>
      <c r="D541"/>
      <c r="E541" s="355">
        <f t="shared" si="8"/>
        <v>3720.8500000000013</v>
      </c>
    </row>
    <row r="542" spans="1:5">
      <c r="A542" s="5">
        <v>45196</v>
      </c>
      <c r="B542" t="s">
        <v>553</v>
      </c>
      <c r="C542">
        <v>45.2</v>
      </c>
      <c r="D542"/>
      <c r="E542" s="355">
        <f t="shared" si="8"/>
        <v>3766.0500000000011</v>
      </c>
    </row>
    <row r="543" spans="1:5">
      <c r="A543" s="5">
        <v>45195</v>
      </c>
      <c r="B543" t="s">
        <v>554</v>
      </c>
      <c r="C543">
        <v>171</v>
      </c>
      <c r="D543"/>
      <c r="E543" s="355">
        <f t="shared" si="8"/>
        <v>3811.2500000000009</v>
      </c>
    </row>
    <row r="544" spans="1:5">
      <c r="A544" s="5">
        <v>45195</v>
      </c>
      <c r="B544" t="s">
        <v>555</v>
      </c>
      <c r="C544">
        <v>174</v>
      </c>
      <c r="D544"/>
      <c r="E544" s="355">
        <f t="shared" si="8"/>
        <v>3982.2500000000009</v>
      </c>
    </row>
    <row r="545" spans="1:5">
      <c r="A545" s="5">
        <v>45195</v>
      </c>
      <c r="B545" t="s">
        <v>556</v>
      </c>
      <c r="C545">
        <v>12</v>
      </c>
      <c r="D545"/>
      <c r="E545" s="355">
        <f t="shared" si="8"/>
        <v>4156.2500000000009</v>
      </c>
    </row>
    <row r="546" spans="1:5">
      <c r="A546" s="5">
        <v>45191</v>
      </c>
      <c r="B546" t="s">
        <v>453</v>
      </c>
      <c r="C546">
        <v>31.49</v>
      </c>
      <c r="D546"/>
      <c r="E546" s="355">
        <f t="shared" si="8"/>
        <v>4168.2500000000009</v>
      </c>
    </row>
    <row r="547" spans="1:5">
      <c r="A547" s="5">
        <v>45188</v>
      </c>
      <c r="B547" t="s">
        <v>448</v>
      </c>
      <c r="C547">
        <v>82</v>
      </c>
      <c r="D547"/>
      <c r="E547" s="355">
        <f t="shared" si="8"/>
        <v>4199.7400000000007</v>
      </c>
    </row>
    <row r="548" spans="1:5">
      <c r="A548" s="5">
        <v>45188</v>
      </c>
      <c r="B548" t="s">
        <v>448</v>
      </c>
      <c r="C548">
        <v>23</v>
      </c>
      <c r="D548"/>
      <c r="E548" s="355">
        <f t="shared" si="8"/>
        <v>4281.7400000000007</v>
      </c>
    </row>
    <row r="549" spans="1:5">
      <c r="A549" s="5">
        <v>45187</v>
      </c>
      <c r="B549" t="s">
        <v>557</v>
      </c>
      <c r="C549">
        <v>101.8</v>
      </c>
      <c r="D549"/>
      <c r="E549" s="355">
        <f t="shared" si="8"/>
        <v>4304.7400000000007</v>
      </c>
    </row>
    <row r="550" spans="1:5">
      <c r="A550" s="5">
        <v>45187</v>
      </c>
      <c r="B550" t="s">
        <v>558</v>
      </c>
      <c r="C550">
        <v>10</v>
      </c>
      <c r="D550"/>
      <c r="E550" s="355">
        <f t="shared" si="8"/>
        <v>4406.5400000000009</v>
      </c>
    </row>
    <row r="551" spans="1:5">
      <c r="A551" s="5">
        <v>45187</v>
      </c>
      <c r="B551" t="s">
        <v>559</v>
      </c>
      <c r="C551">
        <v>5.25</v>
      </c>
      <c r="D551"/>
      <c r="E551" s="355">
        <f t="shared" si="8"/>
        <v>4416.5400000000009</v>
      </c>
    </row>
    <row r="552" spans="1:5">
      <c r="A552" s="5">
        <v>45187</v>
      </c>
      <c r="B552" t="s">
        <v>560</v>
      </c>
      <c r="C552">
        <v>4.5</v>
      </c>
      <c r="D552"/>
      <c r="E552" s="355">
        <f t="shared" si="8"/>
        <v>4421.7900000000009</v>
      </c>
    </row>
    <row r="553" spans="1:5">
      <c r="A553" s="5">
        <v>45184</v>
      </c>
      <c r="B553" t="s">
        <v>448</v>
      </c>
      <c r="C553">
        <v>87</v>
      </c>
      <c r="D553"/>
      <c r="E553" s="355">
        <f t="shared" si="8"/>
        <v>4426.2900000000009</v>
      </c>
    </row>
    <row r="554" spans="1:5">
      <c r="A554" s="5">
        <v>45184</v>
      </c>
      <c r="B554" t="s">
        <v>448</v>
      </c>
      <c r="C554">
        <v>72.5</v>
      </c>
      <c r="D554"/>
      <c r="E554" s="355">
        <f t="shared" si="8"/>
        <v>4513.2900000000009</v>
      </c>
    </row>
    <row r="555" spans="1:5">
      <c r="A555" s="5">
        <v>45184</v>
      </c>
      <c r="B555" t="s">
        <v>448</v>
      </c>
      <c r="C555">
        <v>23</v>
      </c>
      <c r="D555"/>
      <c r="E555" s="355">
        <f t="shared" si="8"/>
        <v>4585.7900000000009</v>
      </c>
    </row>
    <row r="556" spans="1:5">
      <c r="A556" s="5">
        <v>45184</v>
      </c>
      <c r="B556" t="s">
        <v>366</v>
      </c>
      <c r="C556">
        <v>1464</v>
      </c>
      <c r="D556"/>
      <c r="E556" s="355">
        <f t="shared" si="8"/>
        <v>4608.7900000000009</v>
      </c>
    </row>
    <row r="557" spans="1:5">
      <c r="A557" s="5">
        <v>45184</v>
      </c>
      <c r="B557" t="s">
        <v>383</v>
      </c>
      <c r="C557">
        <v>10.69</v>
      </c>
      <c r="D557"/>
      <c r="E557" s="355">
        <f t="shared" si="8"/>
        <v>6072.7900000000009</v>
      </c>
    </row>
    <row r="558" spans="1:5">
      <c r="A558" s="5">
        <v>45182</v>
      </c>
      <c r="B558" t="s">
        <v>561</v>
      </c>
      <c r="C558">
        <v>137.09</v>
      </c>
      <c r="D558"/>
      <c r="E558" s="355">
        <f t="shared" si="8"/>
        <v>6083.4800000000005</v>
      </c>
    </row>
    <row r="559" spans="1:5">
      <c r="A559" s="5">
        <v>45181</v>
      </c>
      <c r="B559" t="s">
        <v>562</v>
      </c>
      <c r="C559">
        <v>32.99</v>
      </c>
      <c r="D559"/>
      <c r="E559" s="355">
        <f t="shared" si="8"/>
        <v>6220.5700000000006</v>
      </c>
    </row>
    <row r="560" spans="1:5">
      <c r="A560" s="5">
        <v>45180</v>
      </c>
      <c r="B560" t="s">
        <v>563</v>
      </c>
      <c r="C560">
        <v>215</v>
      </c>
      <c r="D560"/>
      <c r="E560" s="355">
        <f t="shared" si="8"/>
        <v>6253.56</v>
      </c>
    </row>
    <row r="561" spans="1:5">
      <c r="A561" s="5">
        <v>45174</v>
      </c>
      <c r="B561" t="s">
        <v>564</v>
      </c>
      <c r="C561">
        <v>19.989999999999998</v>
      </c>
      <c r="D561"/>
      <c r="E561" s="355">
        <f t="shared" si="8"/>
        <v>6468.56</v>
      </c>
    </row>
    <row r="562" spans="1:5">
      <c r="A562" s="5">
        <v>45174</v>
      </c>
      <c r="B562" t="s">
        <v>565</v>
      </c>
      <c r="C562">
        <v>53</v>
      </c>
      <c r="D562"/>
      <c r="E562" s="355">
        <f t="shared" si="8"/>
        <v>6488.55</v>
      </c>
    </row>
    <row r="563" spans="1:5">
      <c r="C563" s="343" t="s">
        <v>566</v>
      </c>
      <c r="D563" s="69">
        <f>+E563</f>
        <v>6541.55</v>
      </c>
      <c r="E563" s="355">
        <v>6541.55</v>
      </c>
    </row>
  </sheetData>
  <sortState xmlns:xlrd2="http://schemas.microsoft.com/office/spreadsheetml/2017/richdata2" ref="A4:E300">
    <sortCondition descending="1" ref="A4:A30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theme="3" tint="0.39997558519241921"/>
  </sheetPr>
  <dimension ref="A1:H563"/>
  <sheetViews>
    <sheetView topLeftCell="A455" zoomScale="85" zoomScaleNormal="85" workbookViewId="0">
      <selection activeCell="F5" sqref="F5:F559"/>
    </sheetView>
  </sheetViews>
  <sheetFormatPr defaultRowHeight="12.75"/>
  <cols>
    <col min="1" max="1" width="15.140625" bestFit="1" customWidth="1"/>
    <col min="2" max="2" width="15.28515625" bestFit="1" customWidth="1"/>
    <col min="3" max="3" width="9.28515625" bestFit="1" customWidth="1"/>
    <col min="4" max="4" width="15" bestFit="1" customWidth="1"/>
    <col min="5" max="5" width="87.28515625" bestFit="1" customWidth="1"/>
    <col min="6" max="6" width="13.7109375" style="42" bestFit="1" customWidth="1"/>
    <col min="7" max="7" width="14.42578125" style="42" bestFit="1" customWidth="1"/>
    <col min="8" max="8" width="16.42578125" style="42" customWidth="1"/>
    <col min="10" max="10" width="10.7109375" customWidth="1"/>
  </cols>
  <sheetData>
    <row r="1" spans="1:8">
      <c r="F1" s="42">
        <f>SUM(F4:F562)</f>
        <v>75220.880000000019</v>
      </c>
      <c r="G1" s="42">
        <f>SUM(G4:G562)</f>
        <v>70604.889999999985</v>
      </c>
      <c r="H1" s="395">
        <f>G1-F1</f>
        <v>-4615.9900000000343</v>
      </c>
    </row>
    <row r="2" spans="1:8">
      <c r="A2" t="s">
        <v>64</v>
      </c>
      <c r="B2" t="s">
        <v>837</v>
      </c>
      <c r="C2" t="s">
        <v>852</v>
      </c>
      <c r="D2" t="s">
        <v>838</v>
      </c>
      <c r="E2" t="s">
        <v>65</v>
      </c>
      <c r="F2" t="s">
        <v>66</v>
      </c>
      <c r="G2" s="45" t="s">
        <v>67</v>
      </c>
      <c r="H2" t="s">
        <v>68</v>
      </c>
    </row>
    <row r="3" spans="1:8">
      <c r="F3"/>
      <c r="G3" s="45"/>
      <c r="H3"/>
    </row>
    <row r="4" spans="1:8" hidden="1">
      <c r="A4" s="5">
        <v>45534</v>
      </c>
      <c r="B4" t="s">
        <v>853</v>
      </c>
      <c r="C4" t="s">
        <v>854</v>
      </c>
      <c r="D4" s="464" t="s">
        <v>855</v>
      </c>
      <c r="E4" t="s">
        <v>69</v>
      </c>
      <c r="F4"/>
      <c r="G4">
        <v>4.5199999999999996</v>
      </c>
      <c r="H4" s="355">
        <f t="shared" ref="H4:H68" si="0">H5-F4+G4</f>
        <v>1925.5599999999974</v>
      </c>
    </row>
    <row r="5" spans="1:8">
      <c r="A5" s="5">
        <v>45533</v>
      </c>
      <c r="B5" t="s">
        <v>856</v>
      </c>
      <c r="C5" t="s">
        <v>854</v>
      </c>
      <c r="D5" s="464" t="s">
        <v>855</v>
      </c>
      <c r="E5" t="s">
        <v>356</v>
      </c>
      <c r="F5">
        <v>1519.09</v>
      </c>
      <c r="G5"/>
      <c r="H5" s="355">
        <f t="shared" si="0"/>
        <v>1921.0399999999975</v>
      </c>
    </row>
    <row r="6" spans="1:8" hidden="1">
      <c r="A6" s="5">
        <v>45533</v>
      </c>
      <c r="B6" t="s">
        <v>849</v>
      </c>
      <c r="C6" t="s">
        <v>854</v>
      </c>
      <c r="D6" s="464" t="s">
        <v>855</v>
      </c>
      <c r="E6" t="s">
        <v>71</v>
      </c>
      <c r="F6"/>
      <c r="G6">
        <v>2000</v>
      </c>
      <c r="H6" s="355">
        <f t="shared" si="0"/>
        <v>3440.1299999999974</v>
      </c>
    </row>
    <row r="7" spans="1:8" hidden="1">
      <c r="A7" s="5">
        <v>45533</v>
      </c>
      <c r="B7" t="s">
        <v>853</v>
      </c>
      <c r="C7" t="s">
        <v>854</v>
      </c>
      <c r="D7" s="464" t="s">
        <v>855</v>
      </c>
      <c r="E7" t="s">
        <v>70</v>
      </c>
      <c r="F7"/>
      <c r="G7">
        <v>5.28</v>
      </c>
      <c r="H7" s="355">
        <f t="shared" si="0"/>
        <v>1440.1299999999974</v>
      </c>
    </row>
    <row r="8" spans="1:8">
      <c r="A8" s="5">
        <v>45532</v>
      </c>
      <c r="B8" t="s">
        <v>857</v>
      </c>
      <c r="C8" t="s">
        <v>854</v>
      </c>
      <c r="D8" s="464" t="s">
        <v>855</v>
      </c>
      <c r="E8" t="s">
        <v>357</v>
      </c>
      <c r="F8">
        <v>8.6999999999999993</v>
      </c>
      <c r="G8"/>
      <c r="H8" s="355">
        <f t="shared" si="0"/>
        <v>1434.8499999999974</v>
      </c>
    </row>
    <row r="9" spans="1:8" hidden="1">
      <c r="A9" s="5">
        <v>45532</v>
      </c>
      <c r="B9" t="s">
        <v>853</v>
      </c>
      <c r="C9" t="s">
        <v>854</v>
      </c>
      <c r="D9" s="464" t="s">
        <v>855</v>
      </c>
      <c r="E9" t="s">
        <v>72</v>
      </c>
      <c r="F9"/>
      <c r="G9">
        <v>15.57</v>
      </c>
      <c r="H9" s="355">
        <f t="shared" si="0"/>
        <v>1443.5499999999975</v>
      </c>
    </row>
    <row r="10" spans="1:8">
      <c r="A10" s="5">
        <v>45531</v>
      </c>
      <c r="B10" t="s">
        <v>856</v>
      </c>
      <c r="C10" t="s">
        <v>854</v>
      </c>
      <c r="D10" s="464" t="s">
        <v>855</v>
      </c>
      <c r="E10" t="s">
        <v>358</v>
      </c>
      <c r="F10">
        <v>64</v>
      </c>
      <c r="G10"/>
      <c r="H10" s="355">
        <f t="shared" si="0"/>
        <v>1427.9799999999975</v>
      </c>
    </row>
    <row r="11" spans="1:8" hidden="1">
      <c r="A11" s="5">
        <v>45531</v>
      </c>
      <c r="B11" t="s">
        <v>853</v>
      </c>
      <c r="C11" t="s">
        <v>854</v>
      </c>
      <c r="D11" s="464" t="s">
        <v>855</v>
      </c>
      <c r="E11" t="s">
        <v>73</v>
      </c>
      <c r="F11"/>
      <c r="G11">
        <v>1.76</v>
      </c>
      <c r="H11" s="355">
        <f t="shared" si="0"/>
        <v>1491.9799999999975</v>
      </c>
    </row>
    <row r="12" spans="1:8" hidden="1">
      <c r="A12" s="5">
        <v>45531</v>
      </c>
      <c r="B12" t="s">
        <v>849</v>
      </c>
      <c r="C12" t="s">
        <v>854</v>
      </c>
      <c r="D12" s="464" t="s">
        <v>855</v>
      </c>
      <c r="E12" t="s">
        <v>74</v>
      </c>
      <c r="F12"/>
      <c r="G12">
        <v>1000</v>
      </c>
      <c r="H12" s="355">
        <f t="shared" si="0"/>
        <v>1490.2199999999975</v>
      </c>
    </row>
    <row r="13" spans="1:8">
      <c r="A13" s="5">
        <v>45531</v>
      </c>
      <c r="B13" t="s">
        <v>856</v>
      </c>
      <c r="C13" t="s">
        <v>854</v>
      </c>
      <c r="D13" s="464" t="s">
        <v>855</v>
      </c>
      <c r="E13" t="s">
        <v>359</v>
      </c>
      <c r="F13">
        <v>125</v>
      </c>
      <c r="G13"/>
      <c r="H13" s="355">
        <f t="shared" si="0"/>
        <v>490.21999999999753</v>
      </c>
    </row>
    <row r="14" spans="1:8">
      <c r="A14" s="5">
        <v>45531</v>
      </c>
      <c r="B14" t="s">
        <v>856</v>
      </c>
      <c r="C14" t="s">
        <v>854</v>
      </c>
      <c r="D14" s="464" t="s">
        <v>855</v>
      </c>
      <c r="E14" t="s">
        <v>360</v>
      </c>
      <c r="F14">
        <v>50</v>
      </c>
      <c r="G14"/>
      <c r="H14" s="355">
        <f t="shared" si="0"/>
        <v>615.21999999999753</v>
      </c>
    </row>
    <row r="15" spans="1:8">
      <c r="A15" s="5">
        <v>45531</v>
      </c>
      <c r="B15" t="s">
        <v>856</v>
      </c>
      <c r="C15" t="s">
        <v>854</v>
      </c>
      <c r="D15" s="464" t="s">
        <v>855</v>
      </c>
      <c r="E15" t="s">
        <v>361</v>
      </c>
      <c r="F15">
        <v>2817</v>
      </c>
      <c r="G15"/>
      <c r="H15" s="355">
        <f t="shared" si="0"/>
        <v>665.21999999999753</v>
      </c>
    </row>
    <row r="16" spans="1:8" hidden="1">
      <c r="A16" s="5">
        <v>45531</v>
      </c>
      <c r="B16" t="s">
        <v>849</v>
      </c>
      <c r="C16" t="s">
        <v>854</v>
      </c>
      <c r="D16" s="464" t="s">
        <v>855</v>
      </c>
      <c r="E16" t="s">
        <v>74</v>
      </c>
      <c r="F16"/>
      <c r="G16">
        <v>2000</v>
      </c>
      <c r="H16" s="355">
        <f t="shared" si="0"/>
        <v>3482.2199999999975</v>
      </c>
    </row>
    <row r="17" spans="1:8">
      <c r="A17" s="5">
        <v>45531</v>
      </c>
      <c r="B17" t="s">
        <v>856</v>
      </c>
      <c r="C17" t="s">
        <v>854</v>
      </c>
      <c r="D17" s="464" t="s">
        <v>855</v>
      </c>
      <c r="E17" t="s">
        <v>362</v>
      </c>
      <c r="F17">
        <v>178.5</v>
      </c>
      <c r="G17"/>
      <c r="H17" s="355">
        <f t="shared" si="0"/>
        <v>1482.2199999999978</v>
      </c>
    </row>
    <row r="18" spans="1:8" hidden="1">
      <c r="A18" s="5">
        <v>45527</v>
      </c>
      <c r="B18" t="s">
        <v>853</v>
      </c>
      <c r="C18" t="s">
        <v>854</v>
      </c>
      <c r="D18" s="464" t="s">
        <v>855</v>
      </c>
      <c r="E18" t="s">
        <v>75</v>
      </c>
      <c r="F18"/>
      <c r="G18">
        <v>16.559999999999999</v>
      </c>
      <c r="H18" s="355">
        <f t="shared" si="0"/>
        <v>1660.7199999999978</v>
      </c>
    </row>
    <row r="19" spans="1:8" hidden="1">
      <c r="A19" s="5">
        <v>45526</v>
      </c>
      <c r="B19" t="s">
        <v>853</v>
      </c>
      <c r="C19" t="s">
        <v>854</v>
      </c>
      <c r="D19" s="464" t="s">
        <v>855</v>
      </c>
      <c r="E19" t="s">
        <v>76</v>
      </c>
      <c r="F19"/>
      <c r="G19">
        <v>2.76</v>
      </c>
      <c r="H19" s="355">
        <f t="shared" si="0"/>
        <v>1644.1599999999978</v>
      </c>
    </row>
    <row r="20" spans="1:8">
      <c r="A20" s="5">
        <v>45525</v>
      </c>
      <c r="B20" t="s">
        <v>857</v>
      </c>
      <c r="C20" t="s">
        <v>854</v>
      </c>
      <c r="D20" s="464" t="s">
        <v>855</v>
      </c>
      <c r="E20" t="s">
        <v>357</v>
      </c>
      <c r="F20">
        <v>5</v>
      </c>
      <c r="G20"/>
      <c r="H20" s="355">
        <f t="shared" si="0"/>
        <v>1641.3999999999978</v>
      </c>
    </row>
    <row r="21" spans="1:8" hidden="1">
      <c r="A21" s="5">
        <v>45525</v>
      </c>
      <c r="B21" t="s">
        <v>853</v>
      </c>
      <c r="C21" t="s">
        <v>854</v>
      </c>
      <c r="D21" s="464" t="s">
        <v>855</v>
      </c>
      <c r="E21" t="s">
        <v>77</v>
      </c>
      <c r="F21"/>
      <c r="G21">
        <v>13.81</v>
      </c>
      <c r="H21" s="355">
        <f t="shared" si="0"/>
        <v>1646.3999999999978</v>
      </c>
    </row>
    <row r="22" spans="1:8">
      <c r="A22" s="5">
        <v>45524</v>
      </c>
      <c r="B22" t="s">
        <v>856</v>
      </c>
      <c r="C22" t="s">
        <v>854</v>
      </c>
      <c r="D22" s="464" t="s">
        <v>855</v>
      </c>
      <c r="E22" t="s">
        <v>363</v>
      </c>
      <c r="F22">
        <v>225</v>
      </c>
      <c r="G22"/>
      <c r="H22" s="355">
        <f t="shared" si="0"/>
        <v>1632.5899999999979</v>
      </c>
    </row>
    <row r="23" spans="1:8">
      <c r="A23" s="5">
        <v>45524</v>
      </c>
      <c r="B23" t="s">
        <v>856</v>
      </c>
      <c r="C23" t="s">
        <v>854</v>
      </c>
      <c r="D23" s="464" t="s">
        <v>855</v>
      </c>
      <c r="E23" t="s">
        <v>364</v>
      </c>
      <c r="F23">
        <v>50</v>
      </c>
      <c r="G23"/>
      <c r="H23" s="355">
        <f t="shared" si="0"/>
        <v>1857.5899999999979</v>
      </c>
    </row>
    <row r="24" spans="1:8" hidden="1">
      <c r="A24" s="5">
        <v>45524</v>
      </c>
      <c r="B24" t="s">
        <v>849</v>
      </c>
      <c r="C24" t="s">
        <v>854</v>
      </c>
      <c r="D24" s="464" t="s">
        <v>855</v>
      </c>
      <c r="E24" t="s">
        <v>71</v>
      </c>
      <c r="F24"/>
      <c r="G24">
        <v>1000</v>
      </c>
      <c r="H24" s="355">
        <f t="shared" si="0"/>
        <v>1907.5899999999979</v>
      </c>
    </row>
    <row r="25" spans="1:8" hidden="1">
      <c r="A25" s="5">
        <v>45524</v>
      </c>
      <c r="B25" t="s">
        <v>853</v>
      </c>
      <c r="C25" t="s">
        <v>854</v>
      </c>
      <c r="D25" s="464" t="s">
        <v>855</v>
      </c>
      <c r="E25" t="s">
        <v>78</v>
      </c>
      <c r="F25"/>
      <c r="G25">
        <v>6.28</v>
      </c>
      <c r="H25" s="355">
        <f t="shared" si="0"/>
        <v>907.58999999999787</v>
      </c>
    </row>
    <row r="26" spans="1:8" hidden="1">
      <c r="A26" s="5">
        <v>45523</v>
      </c>
      <c r="B26" t="s">
        <v>853</v>
      </c>
      <c r="C26" t="s">
        <v>854</v>
      </c>
      <c r="D26" s="464" t="s">
        <v>855</v>
      </c>
      <c r="E26" t="s">
        <v>79</v>
      </c>
      <c r="F26"/>
      <c r="G26">
        <v>9.2799999999999994</v>
      </c>
      <c r="H26" s="355">
        <f t="shared" si="0"/>
        <v>901.3099999999979</v>
      </c>
    </row>
    <row r="27" spans="1:8">
      <c r="A27" s="5">
        <v>45523</v>
      </c>
      <c r="B27" t="s">
        <v>856</v>
      </c>
      <c r="C27" t="s">
        <v>854</v>
      </c>
      <c r="D27" s="464" t="s">
        <v>855</v>
      </c>
      <c r="E27" t="s">
        <v>365</v>
      </c>
      <c r="F27">
        <v>225</v>
      </c>
      <c r="G27"/>
      <c r="H27" s="355">
        <f t="shared" si="0"/>
        <v>892.02999999999793</v>
      </c>
    </row>
    <row r="28" spans="1:8" hidden="1">
      <c r="A28" s="5">
        <v>45520</v>
      </c>
      <c r="B28" t="s">
        <v>853</v>
      </c>
      <c r="C28" t="s">
        <v>854</v>
      </c>
      <c r="D28" s="464" t="s">
        <v>855</v>
      </c>
      <c r="E28" t="s">
        <v>80</v>
      </c>
      <c r="F28"/>
      <c r="G28">
        <v>39.6</v>
      </c>
      <c r="H28" s="355">
        <f t="shared" si="0"/>
        <v>1117.0299999999979</v>
      </c>
    </row>
    <row r="29" spans="1:8">
      <c r="A29" s="5">
        <v>45519</v>
      </c>
      <c r="B29" t="s">
        <v>858</v>
      </c>
      <c r="C29" t="s">
        <v>854</v>
      </c>
      <c r="D29" s="464" t="s">
        <v>855</v>
      </c>
      <c r="E29" t="s">
        <v>366</v>
      </c>
      <c r="F29">
        <v>1098</v>
      </c>
      <c r="G29"/>
      <c r="H29" s="355">
        <f t="shared" si="0"/>
        <v>1077.429999999998</v>
      </c>
    </row>
    <row r="30" spans="1:8" hidden="1">
      <c r="A30" s="5">
        <v>45519</v>
      </c>
      <c r="B30" t="s">
        <v>853</v>
      </c>
      <c r="C30" t="s">
        <v>854</v>
      </c>
      <c r="D30" s="464" t="s">
        <v>855</v>
      </c>
      <c r="E30" t="s">
        <v>81</v>
      </c>
      <c r="F30"/>
      <c r="G30">
        <v>39.840000000000003</v>
      </c>
      <c r="H30" s="355">
        <f t="shared" si="0"/>
        <v>2175.429999999998</v>
      </c>
    </row>
    <row r="31" spans="1:8" hidden="1">
      <c r="A31" s="5">
        <v>45518</v>
      </c>
      <c r="B31" t="s">
        <v>853</v>
      </c>
      <c r="C31" t="s">
        <v>854</v>
      </c>
      <c r="D31" s="464" t="s">
        <v>855</v>
      </c>
      <c r="E31" t="s">
        <v>82</v>
      </c>
      <c r="F31"/>
      <c r="G31">
        <v>36.090000000000003</v>
      </c>
      <c r="H31" s="355">
        <f t="shared" si="0"/>
        <v>2135.5899999999979</v>
      </c>
    </row>
    <row r="32" spans="1:8">
      <c r="A32" s="5">
        <v>45517</v>
      </c>
      <c r="B32" t="s">
        <v>857</v>
      </c>
      <c r="C32" t="s">
        <v>854</v>
      </c>
      <c r="D32" s="464" t="s">
        <v>855</v>
      </c>
      <c r="E32" t="s">
        <v>367</v>
      </c>
      <c r="F32">
        <v>109.91</v>
      </c>
      <c r="G32"/>
      <c r="H32" s="355">
        <f t="shared" si="0"/>
        <v>2099.4999999999977</v>
      </c>
    </row>
    <row r="33" spans="1:8" hidden="1">
      <c r="A33" s="5">
        <v>45517</v>
      </c>
      <c r="B33" t="s">
        <v>853</v>
      </c>
      <c r="C33" t="s">
        <v>854</v>
      </c>
      <c r="D33" s="464" t="s">
        <v>855</v>
      </c>
      <c r="E33" t="s">
        <v>84</v>
      </c>
      <c r="F33"/>
      <c r="G33">
        <v>103.08</v>
      </c>
      <c r="H33" s="355">
        <f t="shared" si="0"/>
        <v>2209.4099999999976</v>
      </c>
    </row>
    <row r="34" spans="1:8" hidden="1">
      <c r="A34" s="5">
        <v>45517</v>
      </c>
      <c r="B34" t="s">
        <v>853</v>
      </c>
      <c r="C34" t="s">
        <v>854</v>
      </c>
      <c r="D34" s="464" t="s">
        <v>855</v>
      </c>
      <c r="E34" t="s">
        <v>83</v>
      </c>
      <c r="F34"/>
      <c r="G34">
        <v>58.76</v>
      </c>
      <c r="H34" s="355">
        <f t="shared" si="0"/>
        <v>2106.3299999999977</v>
      </c>
    </row>
    <row r="35" spans="1:8">
      <c r="A35" s="5">
        <v>45516</v>
      </c>
      <c r="B35" t="s">
        <v>856</v>
      </c>
      <c r="C35" t="s">
        <v>854</v>
      </c>
      <c r="D35" s="464" t="s">
        <v>855</v>
      </c>
      <c r="E35" t="s">
        <v>368</v>
      </c>
      <c r="F35">
        <v>430</v>
      </c>
      <c r="G35"/>
      <c r="H35" s="355">
        <f t="shared" si="0"/>
        <v>2047.5699999999974</v>
      </c>
    </row>
    <row r="36" spans="1:8">
      <c r="A36" s="5">
        <v>45516</v>
      </c>
      <c r="B36" t="s">
        <v>856</v>
      </c>
      <c r="C36" t="s">
        <v>854</v>
      </c>
      <c r="D36" s="464" t="s">
        <v>855</v>
      </c>
      <c r="E36" t="s">
        <v>369</v>
      </c>
      <c r="F36">
        <v>23</v>
      </c>
      <c r="G36"/>
      <c r="H36" s="355">
        <f t="shared" si="0"/>
        <v>2477.5699999999974</v>
      </c>
    </row>
    <row r="37" spans="1:8">
      <c r="A37" s="5">
        <v>45516</v>
      </c>
      <c r="B37" t="s">
        <v>856</v>
      </c>
      <c r="C37" t="s">
        <v>854</v>
      </c>
      <c r="D37" s="464" t="s">
        <v>855</v>
      </c>
      <c r="E37" t="s">
        <v>370</v>
      </c>
      <c r="F37">
        <v>213</v>
      </c>
      <c r="G37"/>
      <c r="H37" s="355">
        <f t="shared" si="0"/>
        <v>2500.5699999999974</v>
      </c>
    </row>
    <row r="38" spans="1:8">
      <c r="A38" s="5">
        <v>45516</v>
      </c>
      <c r="B38" t="s">
        <v>856</v>
      </c>
      <c r="C38" t="s">
        <v>854</v>
      </c>
      <c r="D38" s="464" t="s">
        <v>855</v>
      </c>
      <c r="E38" t="s">
        <v>371</v>
      </c>
      <c r="F38">
        <v>34.200000000000003</v>
      </c>
      <c r="G38"/>
      <c r="H38" s="355">
        <f t="shared" si="0"/>
        <v>2713.5699999999974</v>
      </c>
    </row>
    <row r="39" spans="1:8">
      <c r="A39" s="5">
        <v>45516</v>
      </c>
      <c r="B39" t="s">
        <v>856</v>
      </c>
      <c r="C39" t="s">
        <v>854</v>
      </c>
      <c r="D39" s="464" t="s">
        <v>855</v>
      </c>
      <c r="E39" t="s">
        <v>372</v>
      </c>
      <c r="F39">
        <v>100</v>
      </c>
      <c r="G39"/>
      <c r="H39" s="355">
        <f t="shared" si="0"/>
        <v>2747.7699999999973</v>
      </c>
    </row>
    <row r="40" spans="1:8" hidden="1">
      <c r="A40" s="5">
        <v>45516</v>
      </c>
      <c r="B40" t="s">
        <v>842</v>
      </c>
      <c r="C40" t="s">
        <v>854</v>
      </c>
      <c r="D40" s="464" t="s">
        <v>855</v>
      </c>
      <c r="E40" t="s">
        <v>85</v>
      </c>
      <c r="F40"/>
      <c r="G40">
        <v>12.5</v>
      </c>
      <c r="H40" s="355">
        <f t="shared" si="0"/>
        <v>2847.7699999999973</v>
      </c>
    </row>
    <row r="41" spans="1:8" hidden="1">
      <c r="A41" s="5">
        <v>45516</v>
      </c>
      <c r="B41" t="s">
        <v>853</v>
      </c>
      <c r="C41" t="s">
        <v>854</v>
      </c>
      <c r="D41" s="464" t="s">
        <v>855</v>
      </c>
      <c r="E41" t="s">
        <v>86</v>
      </c>
      <c r="F41"/>
      <c r="G41">
        <v>67.12</v>
      </c>
      <c r="H41" s="355">
        <f t="shared" si="0"/>
        <v>2835.2699999999973</v>
      </c>
    </row>
    <row r="42" spans="1:8">
      <c r="A42" s="5">
        <v>45516</v>
      </c>
      <c r="B42" t="s">
        <v>856</v>
      </c>
      <c r="C42" t="s">
        <v>854</v>
      </c>
      <c r="D42" s="464" t="s">
        <v>855</v>
      </c>
      <c r="E42" t="s">
        <v>373</v>
      </c>
      <c r="F42">
        <v>160</v>
      </c>
      <c r="G42"/>
      <c r="H42" s="355">
        <f t="shared" si="0"/>
        <v>2768.1499999999974</v>
      </c>
    </row>
    <row r="43" spans="1:8" hidden="1">
      <c r="A43" s="5">
        <v>45513</v>
      </c>
      <c r="B43" t="s">
        <v>853</v>
      </c>
      <c r="C43" t="s">
        <v>854</v>
      </c>
      <c r="D43" s="464" t="s">
        <v>855</v>
      </c>
      <c r="E43" t="s">
        <v>87</v>
      </c>
      <c r="F43"/>
      <c r="G43">
        <v>83.8</v>
      </c>
      <c r="H43" s="355">
        <f t="shared" si="0"/>
        <v>2928.1499999999974</v>
      </c>
    </row>
    <row r="44" spans="1:8" hidden="1">
      <c r="A44" s="5">
        <v>45512</v>
      </c>
      <c r="B44" t="s">
        <v>853</v>
      </c>
      <c r="C44" t="s">
        <v>854</v>
      </c>
      <c r="D44" s="464" t="s">
        <v>855</v>
      </c>
      <c r="E44" t="s">
        <v>88</v>
      </c>
      <c r="F44"/>
      <c r="G44">
        <v>74.930000000000007</v>
      </c>
      <c r="H44" s="355">
        <f t="shared" si="0"/>
        <v>2844.3499999999972</v>
      </c>
    </row>
    <row r="45" spans="1:8" hidden="1">
      <c r="A45" s="5">
        <v>45511</v>
      </c>
      <c r="B45" t="s">
        <v>853</v>
      </c>
      <c r="C45" t="s">
        <v>854</v>
      </c>
      <c r="D45" s="464" t="s">
        <v>855</v>
      </c>
      <c r="E45" t="s">
        <v>89</v>
      </c>
      <c r="F45"/>
      <c r="G45">
        <v>46.27</v>
      </c>
      <c r="H45" s="355">
        <f t="shared" si="0"/>
        <v>2769.4199999999973</v>
      </c>
    </row>
    <row r="46" spans="1:8" hidden="1">
      <c r="A46" s="5">
        <v>45510</v>
      </c>
      <c r="B46" t="s">
        <v>853</v>
      </c>
      <c r="C46" t="s">
        <v>854</v>
      </c>
      <c r="D46" s="464" t="s">
        <v>855</v>
      </c>
      <c r="E46" t="s">
        <v>90</v>
      </c>
      <c r="F46"/>
      <c r="G46">
        <v>59.24</v>
      </c>
      <c r="H46" s="355">
        <f t="shared" si="0"/>
        <v>2723.1499999999974</v>
      </c>
    </row>
    <row r="47" spans="1:8" hidden="1">
      <c r="A47" s="5">
        <v>45509</v>
      </c>
      <c r="B47" t="s">
        <v>853</v>
      </c>
      <c r="C47" t="s">
        <v>854</v>
      </c>
      <c r="D47" s="464" t="s">
        <v>855</v>
      </c>
      <c r="E47" t="s">
        <v>91</v>
      </c>
      <c r="F47"/>
      <c r="G47">
        <v>11.4</v>
      </c>
      <c r="H47" s="355">
        <f t="shared" si="0"/>
        <v>2663.9099999999976</v>
      </c>
    </row>
    <row r="48" spans="1:8" hidden="1">
      <c r="A48" s="5">
        <v>45506</v>
      </c>
      <c r="B48" t="s">
        <v>853</v>
      </c>
      <c r="C48" t="s">
        <v>854</v>
      </c>
      <c r="D48" s="464" t="s">
        <v>855</v>
      </c>
      <c r="E48" t="s">
        <v>92</v>
      </c>
      <c r="F48"/>
      <c r="G48">
        <v>216.24</v>
      </c>
      <c r="H48" s="355">
        <f t="shared" si="0"/>
        <v>2652.5099999999975</v>
      </c>
    </row>
    <row r="49" spans="1:8">
      <c r="A49" s="5">
        <v>45505</v>
      </c>
      <c r="B49" t="s">
        <v>857</v>
      </c>
      <c r="C49" t="s">
        <v>854</v>
      </c>
      <c r="D49" s="464" t="s">
        <v>855</v>
      </c>
      <c r="E49" t="s">
        <v>357</v>
      </c>
      <c r="F49">
        <v>2.9</v>
      </c>
      <c r="G49"/>
      <c r="H49" s="355">
        <f t="shared" si="0"/>
        <v>2436.2699999999977</v>
      </c>
    </row>
    <row r="50" spans="1:8" hidden="1">
      <c r="A50" s="5">
        <v>45505</v>
      </c>
      <c r="B50" t="s">
        <v>853</v>
      </c>
      <c r="C50" t="s">
        <v>854</v>
      </c>
      <c r="D50" s="464" t="s">
        <v>855</v>
      </c>
      <c r="E50" t="s">
        <v>93</v>
      </c>
      <c r="F50"/>
      <c r="G50">
        <v>11.28</v>
      </c>
      <c r="H50" s="355">
        <f t="shared" si="0"/>
        <v>2439.1699999999978</v>
      </c>
    </row>
    <row r="51" spans="1:8" hidden="1">
      <c r="A51" s="5">
        <v>45504</v>
      </c>
      <c r="B51" t="s">
        <v>853</v>
      </c>
      <c r="C51" t="s">
        <v>854</v>
      </c>
      <c r="D51" s="464" t="s">
        <v>855</v>
      </c>
      <c r="E51" t="s">
        <v>94</v>
      </c>
      <c r="F51"/>
      <c r="G51">
        <v>83.7</v>
      </c>
      <c r="H51" s="355">
        <f t="shared" si="0"/>
        <v>2427.8899999999976</v>
      </c>
    </row>
    <row r="52" spans="1:8" hidden="1">
      <c r="A52" s="5">
        <v>45503</v>
      </c>
      <c r="B52" t="s">
        <v>853</v>
      </c>
      <c r="C52" t="s">
        <v>854</v>
      </c>
      <c r="D52" s="464" t="s">
        <v>855</v>
      </c>
      <c r="E52" t="s">
        <v>95</v>
      </c>
      <c r="F52"/>
      <c r="G52">
        <v>110.72</v>
      </c>
      <c r="H52" s="355">
        <f t="shared" si="0"/>
        <v>2344.1899999999978</v>
      </c>
    </row>
    <row r="53" spans="1:8" hidden="1">
      <c r="A53" s="5">
        <v>45502</v>
      </c>
      <c r="B53" t="s">
        <v>853</v>
      </c>
      <c r="C53" t="s">
        <v>854</v>
      </c>
      <c r="D53" s="464" t="s">
        <v>855</v>
      </c>
      <c r="E53" t="s">
        <v>96</v>
      </c>
      <c r="F53"/>
      <c r="G53">
        <v>54.78</v>
      </c>
      <c r="H53" s="355">
        <f t="shared" si="0"/>
        <v>2233.469999999998</v>
      </c>
    </row>
    <row r="54" spans="1:8" hidden="1">
      <c r="A54" s="5">
        <v>45499</v>
      </c>
      <c r="B54" t="s">
        <v>853</v>
      </c>
      <c r="C54" t="s">
        <v>854</v>
      </c>
      <c r="D54" s="464" t="s">
        <v>855</v>
      </c>
      <c r="E54" t="s">
        <v>97</v>
      </c>
      <c r="F54"/>
      <c r="G54">
        <v>5.52</v>
      </c>
      <c r="H54" s="355">
        <f t="shared" si="0"/>
        <v>2178.6899999999978</v>
      </c>
    </row>
    <row r="55" spans="1:8" hidden="1">
      <c r="A55" s="5">
        <v>45498</v>
      </c>
      <c r="B55" t="s">
        <v>853</v>
      </c>
      <c r="C55" t="s">
        <v>854</v>
      </c>
      <c r="D55" s="464" t="s">
        <v>855</v>
      </c>
      <c r="E55" t="s">
        <v>98</v>
      </c>
      <c r="F55"/>
      <c r="G55">
        <v>7.28</v>
      </c>
      <c r="H55" s="355">
        <f t="shared" si="0"/>
        <v>2173.1699999999978</v>
      </c>
    </row>
    <row r="56" spans="1:8">
      <c r="A56" s="5">
        <v>45497</v>
      </c>
      <c r="B56" t="s">
        <v>856</v>
      </c>
      <c r="C56" t="s">
        <v>854</v>
      </c>
      <c r="D56" s="464" t="s">
        <v>855</v>
      </c>
      <c r="E56" t="s">
        <v>374</v>
      </c>
      <c r="F56">
        <v>93</v>
      </c>
      <c r="G56"/>
      <c r="H56" s="355">
        <f t="shared" si="0"/>
        <v>2165.8899999999976</v>
      </c>
    </row>
    <row r="57" spans="1:8">
      <c r="A57" s="5">
        <v>45497</v>
      </c>
      <c r="B57" t="s">
        <v>856</v>
      </c>
      <c r="C57" t="s">
        <v>854</v>
      </c>
      <c r="D57" s="464" t="s">
        <v>855</v>
      </c>
      <c r="E57" t="s">
        <v>375</v>
      </c>
      <c r="F57">
        <v>361</v>
      </c>
      <c r="G57"/>
      <c r="H57" s="355">
        <f t="shared" si="0"/>
        <v>2258.8899999999976</v>
      </c>
    </row>
    <row r="58" spans="1:8" hidden="1">
      <c r="A58" s="5">
        <v>45497</v>
      </c>
      <c r="B58" t="s">
        <v>849</v>
      </c>
      <c r="C58" t="s">
        <v>854</v>
      </c>
      <c r="D58" s="464" t="s">
        <v>855</v>
      </c>
      <c r="E58" t="s">
        <v>71</v>
      </c>
      <c r="F58"/>
      <c r="G58">
        <v>1000</v>
      </c>
      <c r="H58" s="355">
        <f t="shared" si="0"/>
        <v>2619.8899999999976</v>
      </c>
    </row>
    <row r="59" spans="1:8" hidden="1">
      <c r="A59" s="5">
        <v>45497</v>
      </c>
      <c r="B59" t="s">
        <v>853</v>
      </c>
      <c r="C59" t="s">
        <v>854</v>
      </c>
      <c r="D59" s="464" t="s">
        <v>855</v>
      </c>
      <c r="E59" t="s">
        <v>99</v>
      </c>
      <c r="F59"/>
      <c r="G59">
        <v>42.25</v>
      </c>
      <c r="H59" s="355">
        <f t="shared" si="0"/>
        <v>1619.8899999999974</v>
      </c>
    </row>
    <row r="60" spans="1:8" hidden="1">
      <c r="A60" s="5">
        <v>45496</v>
      </c>
      <c r="B60" t="s">
        <v>853</v>
      </c>
      <c r="C60" t="s">
        <v>854</v>
      </c>
      <c r="D60" s="464" t="s">
        <v>855</v>
      </c>
      <c r="E60" t="s">
        <v>100</v>
      </c>
      <c r="F60"/>
      <c r="G60">
        <v>67.31</v>
      </c>
      <c r="H60" s="355">
        <f t="shared" si="0"/>
        <v>1577.6399999999974</v>
      </c>
    </row>
    <row r="61" spans="1:8">
      <c r="A61" s="5">
        <v>45495</v>
      </c>
      <c r="B61" t="s">
        <v>856</v>
      </c>
      <c r="C61" t="s">
        <v>854</v>
      </c>
      <c r="D61" s="464" t="s">
        <v>855</v>
      </c>
      <c r="E61" t="s">
        <v>376</v>
      </c>
      <c r="F61">
        <v>50</v>
      </c>
      <c r="G61"/>
      <c r="H61" s="355">
        <f t="shared" si="0"/>
        <v>1510.3299999999974</v>
      </c>
    </row>
    <row r="62" spans="1:8" hidden="1">
      <c r="A62" s="5">
        <v>45495</v>
      </c>
      <c r="B62" t="s">
        <v>853</v>
      </c>
      <c r="C62" t="s">
        <v>854</v>
      </c>
      <c r="D62" s="464" t="s">
        <v>855</v>
      </c>
      <c r="E62" t="s">
        <v>101</v>
      </c>
      <c r="F62"/>
      <c r="G62">
        <v>122.74</v>
      </c>
      <c r="H62" s="355">
        <f t="shared" si="0"/>
        <v>1560.3299999999974</v>
      </c>
    </row>
    <row r="63" spans="1:8">
      <c r="A63" s="5">
        <v>45495</v>
      </c>
      <c r="B63" t="s">
        <v>856</v>
      </c>
      <c r="C63" t="s">
        <v>854</v>
      </c>
      <c r="D63" s="464" t="s">
        <v>855</v>
      </c>
      <c r="E63" t="s">
        <v>377</v>
      </c>
      <c r="F63">
        <v>50</v>
      </c>
      <c r="G63"/>
      <c r="H63" s="355">
        <f t="shared" si="0"/>
        <v>1437.5899999999974</v>
      </c>
    </row>
    <row r="64" spans="1:8">
      <c r="A64" s="5">
        <v>45495</v>
      </c>
      <c r="B64" t="s">
        <v>856</v>
      </c>
      <c r="C64" t="s">
        <v>854</v>
      </c>
      <c r="D64" s="464" t="s">
        <v>855</v>
      </c>
      <c r="E64" t="s">
        <v>378</v>
      </c>
      <c r="F64">
        <v>26.88</v>
      </c>
      <c r="G64"/>
      <c r="H64" s="355">
        <f t="shared" si="0"/>
        <v>1487.5899999999974</v>
      </c>
    </row>
    <row r="65" spans="1:8" hidden="1">
      <c r="A65" s="5">
        <v>45492</v>
      </c>
      <c r="B65" t="s">
        <v>853</v>
      </c>
      <c r="C65" t="s">
        <v>854</v>
      </c>
      <c r="D65" s="464" t="s">
        <v>855</v>
      </c>
      <c r="E65" t="s">
        <v>102</v>
      </c>
      <c r="F65"/>
      <c r="G65">
        <v>2.76</v>
      </c>
      <c r="H65" s="355">
        <f t="shared" si="0"/>
        <v>1514.4699999999975</v>
      </c>
    </row>
    <row r="66" spans="1:8" hidden="1">
      <c r="A66" s="5">
        <v>45491</v>
      </c>
      <c r="B66" t="s">
        <v>853</v>
      </c>
      <c r="C66" t="s">
        <v>854</v>
      </c>
      <c r="D66" s="464" t="s">
        <v>855</v>
      </c>
      <c r="E66" t="s">
        <v>103</v>
      </c>
      <c r="F66"/>
      <c r="G66">
        <v>1.76</v>
      </c>
      <c r="H66" s="355">
        <f t="shared" si="0"/>
        <v>1511.7099999999975</v>
      </c>
    </row>
    <row r="67" spans="1:8" hidden="1">
      <c r="A67" s="5">
        <v>45490</v>
      </c>
      <c r="B67" t="s">
        <v>853</v>
      </c>
      <c r="C67" t="s">
        <v>854</v>
      </c>
      <c r="D67" s="464" t="s">
        <v>855</v>
      </c>
      <c r="E67" t="s">
        <v>104</v>
      </c>
      <c r="F67"/>
      <c r="G67">
        <v>45.14</v>
      </c>
      <c r="H67" s="355">
        <f t="shared" si="0"/>
        <v>1509.9499999999975</v>
      </c>
    </row>
    <row r="68" spans="1:8" hidden="1">
      <c r="A68" s="5">
        <v>45489</v>
      </c>
      <c r="B68" t="s">
        <v>853</v>
      </c>
      <c r="C68" t="s">
        <v>854</v>
      </c>
      <c r="D68" s="464" t="s">
        <v>855</v>
      </c>
      <c r="E68" t="s">
        <v>105</v>
      </c>
      <c r="F68"/>
      <c r="G68">
        <v>36.200000000000003</v>
      </c>
      <c r="H68" s="355">
        <f t="shared" si="0"/>
        <v>1464.8099999999974</v>
      </c>
    </row>
    <row r="69" spans="1:8">
      <c r="A69" s="5">
        <v>45488</v>
      </c>
      <c r="B69" t="s">
        <v>858</v>
      </c>
      <c r="C69" t="s">
        <v>854</v>
      </c>
      <c r="D69" s="464" t="s">
        <v>855</v>
      </c>
      <c r="E69" t="s">
        <v>366</v>
      </c>
      <c r="F69">
        <v>976</v>
      </c>
      <c r="G69"/>
      <c r="H69" s="355">
        <f t="shared" ref="H69:H132" si="1">H70-F69+G69</f>
        <v>1428.6099999999974</v>
      </c>
    </row>
    <row r="70" spans="1:8" hidden="1">
      <c r="A70" s="5">
        <v>45488</v>
      </c>
      <c r="B70" t="s">
        <v>853</v>
      </c>
      <c r="C70" t="s">
        <v>854</v>
      </c>
      <c r="D70" s="464" t="s">
        <v>855</v>
      </c>
      <c r="E70" t="s">
        <v>106</v>
      </c>
      <c r="F70"/>
      <c r="G70">
        <v>1.76</v>
      </c>
      <c r="H70" s="355">
        <f t="shared" si="1"/>
        <v>2404.6099999999974</v>
      </c>
    </row>
    <row r="71" spans="1:8">
      <c r="A71" s="5">
        <v>45485</v>
      </c>
      <c r="B71" t="s">
        <v>856</v>
      </c>
      <c r="C71" t="s">
        <v>854</v>
      </c>
      <c r="D71" s="464" t="s">
        <v>855</v>
      </c>
      <c r="E71" t="s">
        <v>379</v>
      </c>
      <c r="F71">
        <v>50</v>
      </c>
      <c r="G71"/>
      <c r="H71" s="355">
        <f t="shared" si="1"/>
        <v>2402.8499999999972</v>
      </c>
    </row>
    <row r="72" spans="1:8" hidden="1">
      <c r="A72" s="5">
        <v>45485</v>
      </c>
      <c r="B72" t="s">
        <v>842</v>
      </c>
      <c r="C72" t="s">
        <v>854</v>
      </c>
      <c r="D72" s="464" t="s">
        <v>855</v>
      </c>
      <c r="E72" t="s">
        <v>108</v>
      </c>
      <c r="F72"/>
      <c r="G72">
        <v>150</v>
      </c>
      <c r="H72" s="355">
        <f t="shared" si="1"/>
        <v>2452.8499999999972</v>
      </c>
    </row>
    <row r="73" spans="1:8" hidden="1">
      <c r="A73" s="5">
        <v>45485</v>
      </c>
      <c r="B73" t="s">
        <v>853</v>
      </c>
      <c r="C73" t="s">
        <v>854</v>
      </c>
      <c r="D73" s="464" t="s">
        <v>855</v>
      </c>
      <c r="E73" t="s">
        <v>107</v>
      </c>
      <c r="F73"/>
      <c r="G73">
        <v>15.56</v>
      </c>
      <c r="H73" s="355">
        <f t="shared" si="1"/>
        <v>2302.8499999999972</v>
      </c>
    </row>
    <row r="74" spans="1:8">
      <c r="A74" s="5">
        <v>45484</v>
      </c>
      <c r="B74" t="s">
        <v>856</v>
      </c>
      <c r="C74" t="s">
        <v>854</v>
      </c>
      <c r="D74" s="464" t="s">
        <v>855</v>
      </c>
      <c r="E74" t="s">
        <v>380</v>
      </c>
      <c r="F74">
        <v>135</v>
      </c>
      <c r="G74"/>
      <c r="H74" s="355">
        <f t="shared" si="1"/>
        <v>2287.2899999999972</v>
      </c>
    </row>
    <row r="75" spans="1:8">
      <c r="A75" s="5">
        <v>45484</v>
      </c>
      <c r="B75" t="s">
        <v>856</v>
      </c>
      <c r="C75" t="s">
        <v>854</v>
      </c>
      <c r="D75" s="464" t="s">
        <v>855</v>
      </c>
      <c r="E75" t="s">
        <v>381</v>
      </c>
      <c r="F75">
        <v>150</v>
      </c>
      <c r="G75"/>
      <c r="H75" s="355">
        <f t="shared" si="1"/>
        <v>2422.2899999999972</v>
      </c>
    </row>
    <row r="76" spans="1:8" hidden="1">
      <c r="A76" s="5">
        <v>45484</v>
      </c>
      <c r="B76" t="s">
        <v>853</v>
      </c>
      <c r="C76" t="s">
        <v>854</v>
      </c>
      <c r="D76" s="464" t="s">
        <v>855</v>
      </c>
      <c r="E76" t="s">
        <v>109</v>
      </c>
      <c r="F76"/>
      <c r="G76">
        <v>88.22</v>
      </c>
      <c r="H76" s="355">
        <f t="shared" si="1"/>
        <v>2572.2899999999972</v>
      </c>
    </row>
    <row r="77" spans="1:8">
      <c r="A77" s="5">
        <v>45483</v>
      </c>
      <c r="B77" t="s">
        <v>857</v>
      </c>
      <c r="C77" t="s">
        <v>854</v>
      </c>
      <c r="D77" s="464" t="s">
        <v>855</v>
      </c>
      <c r="E77" t="s">
        <v>357</v>
      </c>
      <c r="F77">
        <v>3.5</v>
      </c>
      <c r="G77"/>
      <c r="H77" s="355">
        <f t="shared" si="1"/>
        <v>2484.0699999999974</v>
      </c>
    </row>
    <row r="78" spans="1:8" hidden="1">
      <c r="A78" s="5">
        <v>45483</v>
      </c>
      <c r="B78" t="s">
        <v>853</v>
      </c>
      <c r="C78" t="s">
        <v>854</v>
      </c>
      <c r="D78" s="464" t="s">
        <v>855</v>
      </c>
      <c r="E78" t="s">
        <v>110</v>
      </c>
      <c r="F78"/>
      <c r="G78">
        <v>38.200000000000003</v>
      </c>
      <c r="H78" s="355">
        <f t="shared" si="1"/>
        <v>2487.5699999999974</v>
      </c>
    </row>
    <row r="79" spans="1:8" hidden="1">
      <c r="A79" s="5">
        <v>45482</v>
      </c>
      <c r="B79" t="s">
        <v>853</v>
      </c>
      <c r="C79" t="s">
        <v>854</v>
      </c>
      <c r="D79" s="464" t="s">
        <v>855</v>
      </c>
      <c r="E79" t="s">
        <v>111</v>
      </c>
      <c r="F79"/>
      <c r="G79">
        <v>163.28</v>
      </c>
      <c r="H79" s="355">
        <f t="shared" si="1"/>
        <v>2449.3699999999976</v>
      </c>
    </row>
    <row r="80" spans="1:8" hidden="1">
      <c r="A80" s="5">
        <v>45481</v>
      </c>
      <c r="B80" t="s">
        <v>853</v>
      </c>
      <c r="C80" t="s">
        <v>854</v>
      </c>
      <c r="D80" s="464" t="s">
        <v>855</v>
      </c>
      <c r="E80" t="s">
        <v>112</v>
      </c>
      <c r="F80"/>
      <c r="G80">
        <v>103.68</v>
      </c>
      <c r="H80" s="355">
        <f t="shared" si="1"/>
        <v>2286.0899999999974</v>
      </c>
    </row>
    <row r="81" spans="1:8">
      <c r="A81" s="5">
        <v>45481</v>
      </c>
      <c r="B81" t="s">
        <v>856</v>
      </c>
      <c r="C81" t="s">
        <v>854</v>
      </c>
      <c r="D81" s="464" t="s">
        <v>855</v>
      </c>
      <c r="E81" t="s">
        <v>382</v>
      </c>
      <c r="F81">
        <v>59</v>
      </c>
      <c r="G81"/>
      <c r="H81" s="355">
        <f t="shared" si="1"/>
        <v>2182.4099999999976</v>
      </c>
    </row>
    <row r="82" spans="1:8">
      <c r="A82" s="5">
        <v>45478</v>
      </c>
      <c r="B82" t="s">
        <v>858</v>
      </c>
      <c r="C82" t="s">
        <v>854</v>
      </c>
      <c r="D82" s="464" t="s">
        <v>855</v>
      </c>
      <c r="E82" t="s">
        <v>383</v>
      </c>
      <c r="F82">
        <v>109.11</v>
      </c>
      <c r="G82"/>
      <c r="H82" s="355">
        <f t="shared" si="1"/>
        <v>2241.4099999999976</v>
      </c>
    </row>
    <row r="83" spans="1:8" hidden="1">
      <c r="A83" s="5">
        <v>45478</v>
      </c>
      <c r="B83" t="s">
        <v>853</v>
      </c>
      <c r="C83" t="s">
        <v>854</v>
      </c>
      <c r="D83" s="464" t="s">
        <v>855</v>
      </c>
      <c r="E83" t="s">
        <v>113</v>
      </c>
      <c r="F83"/>
      <c r="G83">
        <v>214.69</v>
      </c>
      <c r="H83" s="355">
        <f t="shared" si="1"/>
        <v>2350.5199999999977</v>
      </c>
    </row>
    <row r="84" spans="1:8" hidden="1">
      <c r="A84" s="5">
        <v>45477</v>
      </c>
      <c r="B84" t="s">
        <v>853</v>
      </c>
      <c r="C84" t="s">
        <v>854</v>
      </c>
      <c r="D84" s="464" t="s">
        <v>855</v>
      </c>
      <c r="E84" t="s">
        <v>114</v>
      </c>
      <c r="F84"/>
      <c r="G84">
        <v>240.7</v>
      </c>
      <c r="H84" s="355">
        <f t="shared" si="1"/>
        <v>2135.8299999999977</v>
      </c>
    </row>
    <row r="85" spans="1:8" hidden="1">
      <c r="A85" s="5">
        <v>45476</v>
      </c>
      <c r="B85" t="s">
        <v>853</v>
      </c>
      <c r="C85" t="s">
        <v>854</v>
      </c>
      <c r="D85" s="464" t="s">
        <v>855</v>
      </c>
      <c r="E85" t="s">
        <v>115</v>
      </c>
      <c r="F85"/>
      <c r="G85">
        <v>75.19</v>
      </c>
      <c r="H85" s="355">
        <f t="shared" si="1"/>
        <v>1895.1299999999978</v>
      </c>
    </row>
    <row r="86" spans="1:8">
      <c r="A86" s="5">
        <v>45475</v>
      </c>
      <c r="B86" t="s">
        <v>856</v>
      </c>
      <c r="C86" t="s">
        <v>854</v>
      </c>
      <c r="D86" s="464" t="s">
        <v>855</v>
      </c>
      <c r="E86" t="s">
        <v>384</v>
      </c>
      <c r="F86">
        <v>248</v>
      </c>
      <c r="G86"/>
      <c r="H86" s="355">
        <f t="shared" si="1"/>
        <v>1819.9399999999978</v>
      </c>
    </row>
    <row r="87" spans="1:8">
      <c r="A87" s="5">
        <v>45475</v>
      </c>
      <c r="B87" t="s">
        <v>856</v>
      </c>
      <c r="C87" t="s">
        <v>854</v>
      </c>
      <c r="D87" s="464" t="s">
        <v>855</v>
      </c>
      <c r="E87" t="s">
        <v>385</v>
      </c>
      <c r="F87">
        <v>125</v>
      </c>
      <c r="G87"/>
      <c r="H87" s="355">
        <f t="shared" si="1"/>
        <v>2067.9399999999978</v>
      </c>
    </row>
    <row r="88" spans="1:8">
      <c r="A88" s="5">
        <v>45475</v>
      </c>
      <c r="B88" t="s">
        <v>856</v>
      </c>
      <c r="C88" t="s">
        <v>854</v>
      </c>
      <c r="D88" s="464" t="s">
        <v>855</v>
      </c>
      <c r="E88" t="s">
        <v>386</v>
      </c>
      <c r="F88">
        <v>40</v>
      </c>
      <c r="G88"/>
      <c r="H88" s="355">
        <f t="shared" si="1"/>
        <v>2192.9399999999978</v>
      </c>
    </row>
    <row r="89" spans="1:8">
      <c r="A89" s="5">
        <v>45475</v>
      </c>
      <c r="B89" t="s">
        <v>856</v>
      </c>
      <c r="C89" t="s">
        <v>854</v>
      </c>
      <c r="D89" s="464" t="s">
        <v>855</v>
      </c>
      <c r="E89" t="s">
        <v>387</v>
      </c>
      <c r="F89">
        <v>26.6</v>
      </c>
      <c r="G89"/>
      <c r="H89" s="355">
        <f t="shared" si="1"/>
        <v>2232.9399999999978</v>
      </c>
    </row>
    <row r="90" spans="1:8" hidden="1">
      <c r="A90" s="5">
        <v>45475</v>
      </c>
      <c r="B90" t="s">
        <v>853</v>
      </c>
      <c r="C90" t="s">
        <v>854</v>
      </c>
      <c r="D90" s="464" t="s">
        <v>855</v>
      </c>
      <c r="E90" t="s">
        <v>116</v>
      </c>
      <c r="F90"/>
      <c r="G90">
        <v>252.93</v>
      </c>
      <c r="H90" s="355">
        <f t="shared" si="1"/>
        <v>2259.5399999999977</v>
      </c>
    </row>
    <row r="91" spans="1:8">
      <c r="A91" s="5">
        <v>45474</v>
      </c>
      <c r="B91" t="s">
        <v>856</v>
      </c>
      <c r="C91" t="s">
        <v>854</v>
      </c>
      <c r="D91" s="464" t="s">
        <v>855</v>
      </c>
      <c r="E91" t="s">
        <v>388</v>
      </c>
      <c r="F91">
        <v>128</v>
      </c>
      <c r="G91"/>
      <c r="H91" s="355">
        <f t="shared" si="1"/>
        <v>2006.6099999999979</v>
      </c>
    </row>
    <row r="92" spans="1:8">
      <c r="A92" s="5">
        <v>45474</v>
      </c>
      <c r="B92" t="s">
        <v>849</v>
      </c>
      <c r="C92" t="s">
        <v>854</v>
      </c>
      <c r="D92" s="464" t="s">
        <v>855</v>
      </c>
      <c r="E92" t="s">
        <v>71</v>
      </c>
      <c r="F92">
        <v>5000</v>
      </c>
      <c r="G92"/>
      <c r="H92" s="355">
        <f t="shared" si="1"/>
        <v>2134.6099999999979</v>
      </c>
    </row>
    <row r="93" spans="1:8" hidden="1">
      <c r="A93" s="5">
        <v>45474</v>
      </c>
      <c r="B93" t="s">
        <v>853</v>
      </c>
      <c r="C93" t="s">
        <v>854</v>
      </c>
      <c r="D93" s="464" t="s">
        <v>855</v>
      </c>
      <c r="E93" t="s">
        <v>117</v>
      </c>
      <c r="F93"/>
      <c r="G93">
        <v>59.6</v>
      </c>
      <c r="H93" s="355">
        <f t="shared" si="1"/>
        <v>7134.6099999999979</v>
      </c>
    </row>
    <row r="94" spans="1:8" hidden="1">
      <c r="A94" s="5">
        <v>45471</v>
      </c>
      <c r="B94" t="s">
        <v>853</v>
      </c>
      <c r="C94" t="s">
        <v>854</v>
      </c>
      <c r="D94" s="464" t="s">
        <v>855</v>
      </c>
      <c r="E94" t="s">
        <v>118</v>
      </c>
      <c r="F94"/>
      <c r="G94">
        <v>20.440000000000001</v>
      </c>
      <c r="H94" s="355">
        <f t="shared" si="1"/>
        <v>7075.0099999999975</v>
      </c>
    </row>
    <row r="95" spans="1:8">
      <c r="A95" s="5">
        <v>45470</v>
      </c>
      <c r="B95" t="s">
        <v>856</v>
      </c>
      <c r="C95" t="s">
        <v>854</v>
      </c>
      <c r="D95" s="464" t="s">
        <v>855</v>
      </c>
      <c r="E95" t="s">
        <v>389</v>
      </c>
      <c r="F95">
        <v>30</v>
      </c>
      <c r="G95"/>
      <c r="H95" s="355">
        <f t="shared" si="1"/>
        <v>7054.5699999999979</v>
      </c>
    </row>
    <row r="96" spans="1:8">
      <c r="A96" s="5">
        <v>45470</v>
      </c>
      <c r="B96" t="s">
        <v>856</v>
      </c>
      <c r="C96" t="s">
        <v>854</v>
      </c>
      <c r="D96" s="464" t="s">
        <v>855</v>
      </c>
      <c r="E96" t="s">
        <v>390</v>
      </c>
      <c r="F96">
        <v>35</v>
      </c>
      <c r="G96"/>
      <c r="H96" s="355">
        <f t="shared" si="1"/>
        <v>7084.5699999999979</v>
      </c>
    </row>
    <row r="97" spans="1:8">
      <c r="A97" s="5">
        <v>45470</v>
      </c>
      <c r="B97" t="s">
        <v>856</v>
      </c>
      <c r="C97" t="s">
        <v>854</v>
      </c>
      <c r="D97" s="464" t="s">
        <v>855</v>
      </c>
      <c r="E97" t="s">
        <v>391</v>
      </c>
      <c r="F97">
        <v>50</v>
      </c>
      <c r="G97"/>
      <c r="H97" s="355">
        <f t="shared" si="1"/>
        <v>7119.5699999999979</v>
      </c>
    </row>
    <row r="98" spans="1:8">
      <c r="A98" s="5">
        <v>45470</v>
      </c>
      <c r="B98" t="s">
        <v>856</v>
      </c>
      <c r="C98" t="s">
        <v>854</v>
      </c>
      <c r="D98" s="464" t="s">
        <v>855</v>
      </c>
      <c r="E98" t="s">
        <v>392</v>
      </c>
      <c r="F98">
        <v>40</v>
      </c>
      <c r="G98"/>
      <c r="H98" s="355">
        <f t="shared" si="1"/>
        <v>7169.5699999999979</v>
      </c>
    </row>
    <row r="99" spans="1:8" hidden="1">
      <c r="A99" s="5">
        <v>45470</v>
      </c>
      <c r="B99" t="s">
        <v>842</v>
      </c>
      <c r="C99" t="s">
        <v>854</v>
      </c>
      <c r="D99" s="464" t="s">
        <v>855</v>
      </c>
      <c r="E99" t="s">
        <v>121</v>
      </c>
      <c r="F99"/>
      <c r="G99">
        <v>500</v>
      </c>
      <c r="H99" s="355">
        <f t="shared" si="1"/>
        <v>7209.5699999999979</v>
      </c>
    </row>
    <row r="100" spans="1:8">
      <c r="A100" s="5">
        <v>45470</v>
      </c>
      <c r="B100" t="s">
        <v>856</v>
      </c>
      <c r="C100" t="s">
        <v>854</v>
      </c>
      <c r="D100" s="464" t="s">
        <v>855</v>
      </c>
      <c r="E100" t="s">
        <v>393</v>
      </c>
      <c r="F100">
        <v>150</v>
      </c>
      <c r="G100"/>
      <c r="H100" s="355">
        <f t="shared" si="1"/>
        <v>6709.5699999999979</v>
      </c>
    </row>
    <row r="101" spans="1:8" hidden="1">
      <c r="A101" s="5">
        <v>45470</v>
      </c>
      <c r="B101" t="s">
        <v>853</v>
      </c>
      <c r="C101" t="s">
        <v>854</v>
      </c>
      <c r="D101" s="464" t="s">
        <v>855</v>
      </c>
      <c r="E101" t="s">
        <v>119</v>
      </c>
      <c r="F101"/>
      <c r="G101">
        <v>109.11</v>
      </c>
      <c r="H101" s="355">
        <f t="shared" si="1"/>
        <v>6859.5699999999979</v>
      </c>
    </row>
    <row r="102" spans="1:8" hidden="1">
      <c r="A102" s="5">
        <v>45470</v>
      </c>
      <c r="B102" t="s">
        <v>853</v>
      </c>
      <c r="C102" t="s">
        <v>854</v>
      </c>
      <c r="D102" s="464" t="s">
        <v>855</v>
      </c>
      <c r="E102" t="s">
        <v>120</v>
      </c>
      <c r="F102"/>
      <c r="G102">
        <v>109.11</v>
      </c>
      <c r="H102" s="355">
        <f t="shared" si="1"/>
        <v>6750.4599999999982</v>
      </c>
    </row>
    <row r="103" spans="1:8" hidden="1">
      <c r="A103" s="5">
        <v>45469</v>
      </c>
      <c r="B103" t="s">
        <v>853</v>
      </c>
      <c r="C103" t="s">
        <v>854</v>
      </c>
      <c r="D103" s="464" t="s">
        <v>855</v>
      </c>
      <c r="E103" t="s">
        <v>122</v>
      </c>
      <c r="F103"/>
      <c r="G103">
        <v>77.95</v>
      </c>
      <c r="H103" s="355">
        <f t="shared" si="1"/>
        <v>6641.3499999999985</v>
      </c>
    </row>
    <row r="104" spans="1:8">
      <c r="A104" s="5">
        <v>45468</v>
      </c>
      <c r="B104" t="s">
        <v>857</v>
      </c>
      <c r="C104" t="s">
        <v>854</v>
      </c>
      <c r="D104" s="464" t="s">
        <v>855</v>
      </c>
      <c r="E104" t="s">
        <v>394</v>
      </c>
      <c r="F104">
        <v>34.950000000000003</v>
      </c>
      <c r="G104"/>
      <c r="H104" s="355">
        <f t="shared" si="1"/>
        <v>6563.3999999999987</v>
      </c>
    </row>
    <row r="105" spans="1:8" hidden="1">
      <c r="A105" s="5">
        <v>45468</v>
      </c>
      <c r="B105" t="s">
        <v>853</v>
      </c>
      <c r="C105" t="s">
        <v>854</v>
      </c>
      <c r="D105" s="464" t="s">
        <v>855</v>
      </c>
      <c r="E105" t="s">
        <v>123</v>
      </c>
      <c r="F105"/>
      <c r="G105">
        <v>274.39999999999998</v>
      </c>
      <c r="H105" s="355">
        <f t="shared" si="1"/>
        <v>6598.3499999999985</v>
      </c>
    </row>
    <row r="106" spans="1:8">
      <c r="A106" s="5">
        <v>45467</v>
      </c>
      <c r="B106" t="s">
        <v>856</v>
      </c>
      <c r="C106" t="s">
        <v>854</v>
      </c>
      <c r="D106" s="464" t="s">
        <v>855</v>
      </c>
      <c r="E106" t="s">
        <v>395</v>
      </c>
      <c r="F106">
        <v>49.69</v>
      </c>
      <c r="G106"/>
      <c r="H106" s="355">
        <f t="shared" si="1"/>
        <v>6323.9499999999989</v>
      </c>
    </row>
    <row r="107" spans="1:8">
      <c r="A107" s="5">
        <v>45467</v>
      </c>
      <c r="B107" t="s">
        <v>856</v>
      </c>
      <c r="C107" t="s">
        <v>854</v>
      </c>
      <c r="D107" s="464" t="s">
        <v>855</v>
      </c>
      <c r="E107" t="s">
        <v>396</v>
      </c>
      <c r="F107">
        <v>34.200000000000003</v>
      </c>
      <c r="G107"/>
      <c r="H107" s="355">
        <f t="shared" si="1"/>
        <v>6373.6399999999985</v>
      </c>
    </row>
    <row r="108" spans="1:8">
      <c r="A108" s="5">
        <v>45467</v>
      </c>
      <c r="B108" t="s">
        <v>856</v>
      </c>
      <c r="C108" t="s">
        <v>854</v>
      </c>
      <c r="D108" s="464" t="s">
        <v>855</v>
      </c>
      <c r="E108" t="s">
        <v>397</v>
      </c>
      <c r="F108">
        <v>500.02</v>
      </c>
      <c r="G108"/>
      <c r="H108" s="355">
        <f t="shared" si="1"/>
        <v>6407.8399999999983</v>
      </c>
    </row>
    <row r="109" spans="1:8">
      <c r="A109" s="5">
        <v>45467</v>
      </c>
      <c r="B109" t="s">
        <v>856</v>
      </c>
      <c r="C109" t="s">
        <v>854</v>
      </c>
      <c r="D109" s="464" t="s">
        <v>855</v>
      </c>
      <c r="E109" t="s">
        <v>398</v>
      </c>
      <c r="F109">
        <v>59</v>
      </c>
      <c r="G109"/>
      <c r="H109" s="355">
        <f t="shared" si="1"/>
        <v>6907.8599999999979</v>
      </c>
    </row>
    <row r="110" spans="1:8">
      <c r="A110" s="5">
        <v>45467</v>
      </c>
      <c r="B110" t="s">
        <v>856</v>
      </c>
      <c r="C110" t="s">
        <v>854</v>
      </c>
      <c r="D110" s="464" t="s">
        <v>855</v>
      </c>
      <c r="E110" t="s">
        <v>399</v>
      </c>
      <c r="F110">
        <v>40</v>
      </c>
      <c r="G110"/>
      <c r="H110" s="355">
        <f t="shared" si="1"/>
        <v>6966.8599999999979</v>
      </c>
    </row>
    <row r="111" spans="1:8">
      <c r="A111" s="5">
        <v>45467</v>
      </c>
      <c r="B111" t="s">
        <v>856</v>
      </c>
      <c r="C111" t="s">
        <v>854</v>
      </c>
      <c r="D111" s="464" t="s">
        <v>855</v>
      </c>
      <c r="E111" t="s">
        <v>400</v>
      </c>
      <c r="F111">
        <v>40</v>
      </c>
      <c r="G111"/>
      <c r="H111" s="355">
        <f t="shared" si="1"/>
        <v>7006.8599999999979</v>
      </c>
    </row>
    <row r="112" spans="1:8" hidden="1">
      <c r="A112" s="5">
        <v>45467</v>
      </c>
      <c r="B112" t="s">
        <v>853</v>
      </c>
      <c r="C112" t="s">
        <v>854</v>
      </c>
      <c r="D112" s="464" t="s">
        <v>855</v>
      </c>
      <c r="E112" t="s">
        <v>124</v>
      </c>
      <c r="F112"/>
      <c r="G112">
        <v>254.49</v>
      </c>
      <c r="H112" s="355">
        <f t="shared" si="1"/>
        <v>7046.8599999999979</v>
      </c>
    </row>
    <row r="113" spans="1:8">
      <c r="A113" s="5">
        <v>45467</v>
      </c>
      <c r="B113" t="s">
        <v>857</v>
      </c>
      <c r="C113" t="s">
        <v>854</v>
      </c>
      <c r="D113" s="464" t="s">
        <v>855</v>
      </c>
      <c r="E113" t="s">
        <v>401</v>
      </c>
      <c r="F113">
        <v>2.9</v>
      </c>
      <c r="G113"/>
      <c r="H113" s="355">
        <f t="shared" si="1"/>
        <v>6792.3699999999981</v>
      </c>
    </row>
    <row r="114" spans="1:8" hidden="1">
      <c r="A114" s="5">
        <v>45464</v>
      </c>
      <c r="B114" t="s">
        <v>842</v>
      </c>
      <c r="C114" t="s">
        <v>854</v>
      </c>
      <c r="D114" s="464" t="s">
        <v>855</v>
      </c>
      <c r="E114" t="s">
        <v>125</v>
      </c>
      <c r="F114"/>
      <c r="G114">
        <v>27.5</v>
      </c>
      <c r="H114" s="355">
        <f t="shared" si="1"/>
        <v>6795.2699999999977</v>
      </c>
    </row>
    <row r="115" spans="1:8" hidden="1">
      <c r="A115" s="5">
        <v>45464</v>
      </c>
      <c r="B115" t="s">
        <v>853</v>
      </c>
      <c r="C115" t="s">
        <v>854</v>
      </c>
      <c r="D115" s="464" t="s">
        <v>855</v>
      </c>
      <c r="E115" t="s">
        <v>126</v>
      </c>
      <c r="F115"/>
      <c r="G115">
        <v>279.32</v>
      </c>
      <c r="H115" s="355">
        <f t="shared" si="1"/>
        <v>6767.7699999999977</v>
      </c>
    </row>
    <row r="116" spans="1:8">
      <c r="A116" s="5">
        <v>45463</v>
      </c>
      <c r="B116" t="s">
        <v>857</v>
      </c>
      <c r="C116" t="s">
        <v>854</v>
      </c>
      <c r="D116" s="464" t="s">
        <v>855</v>
      </c>
      <c r="E116" t="s">
        <v>402</v>
      </c>
      <c r="F116">
        <v>40</v>
      </c>
      <c r="G116"/>
      <c r="H116" s="355">
        <f t="shared" si="1"/>
        <v>6488.449999999998</v>
      </c>
    </row>
    <row r="117" spans="1:8" hidden="1">
      <c r="A117" s="5">
        <v>45463</v>
      </c>
      <c r="B117" t="s">
        <v>853</v>
      </c>
      <c r="C117" t="s">
        <v>854</v>
      </c>
      <c r="D117" s="464" t="s">
        <v>855</v>
      </c>
      <c r="E117" t="s">
        <v>127</v>
      </c>
      <c r="F117"/>
      <c r="G117">
        <v>409.75</v>
      </c>
      <c r="H117" s="355">
        <f t="shared" si="1"/>
        <v>6528.449999999998</v>
      </c>
    </row>
    <row r="118" spans="1:8" hidden="1">
      <c r="A118" s="5">
        <v>45462</v>
      </c>
      <c r="B118" t="s">
        <v>853</v>
      </c>
      <c r="C118" t="s">
        <v>854</v>
      </c>
      <c r="D118" s="464" t="s">
        <v>855</v>
      </c>
      <c r="E118" t="s">
        <v>128</v>
      </c>
      <c r="F118"/>
      <c r="G118">
        <v>5123.54</v>
      </c>
      <c r="H118" s="355">
        <f t="shared" si="1"/>
        <v>6118.699999999998</v>
      </c>
    </row>
    <row r="119" spans="1:8" hidden="1">
      <c r="A119" s="5">
        <v>45461</v>
      </c>
      <c r="B119" t="s">
        <v>853</v>
      </c>
      <c r="C119" t="s">
        <v>854</v>
      </c>
      <c r="D119" s="464" t="s">
        <v>855</v>
      </c>
      <c r="E119" t="s">
        <v>129</v>
      </c>
      <c r="F119"/>
      <c r="G119">
        <v>111.32</v>
      </c>
      <c r="H119" s="355">
        <f t="shared" si="1"/>
        <v>995.15999999999826</v>
      </c>
    </row>
    <row r="120" spans="1:8">
      <c r="A120" s="5">
        <v>45460</v>
      </c>
      <c r="B120" t="s">
        <v>858</v>
      </c>
      <c r="C120" t="s">
        <v>854</v>
      </c>
      <c r="D120" s="464" t="s">
        <v>855</v>
      </c>
      <c r="E120" t="s">
        <v>366</v>
      </c>
      <c r="F120">
        <v>1098</v>
      </c>
      <c r="G120"/>
      <c r="H120" s="355">
        <f t="shared" si="1"/>
        <v>883.83999999999833</v>
      </c>
    </row>
    <row r="121" spans="1:8" hidden="1">
      <c r="A121" s="5">
        <v>45460</v>
      </c>
      <c r="B121" t="s">
        <v>853</v>
      </c>
      <c r="C121" t="s">
        <v>854</v>
      </c>
      <c r="D121" s="464" t="s">
        <v>855</v>
      </c>
      <c r="E121" t="s">
        <v>130</v>
      </c>
      <c r="F121"/>
      <c r="G121">
        <v>51.79</v>
      </c>
      <c r="H121" s="355">
        <f t="shared" si="1"/>
        <v>1981.8399999999983</v>
      </c>
    </row>
    <row r="122" spans="1:8" hidden="1">
      <c r="A122" s="5">
        <v>45457</v>
      </c>
      <c r="B122" t="s">
        <v>853</v>
      </c>
      <c r="C122" t="s">
        <v>854</v>
      </c>
      <c r="D122" s="464" t="s">
        <v>855</v>
      </c>
      <c r="E122" t="s">
        <v>131</v>
      </c>
      <c r="F122"/>
      <c r="G122">
        <v>8.2799999999999994</v>
      </c>
      <c r="H122" s="355">
        <f t="shared" si="1"/>
        <v>1930.0499999999984</v>
      </c>
    </row>
    <row r="123" spans="1:8" hidden="1">
      <c r="A123" s="5">
        <v>45456</v>
      </c>
      <c r="B123" t="s">
        <v>853</v>
      </c>
      <c r="C123" t="s">
        <v>854</v>
      </c>
      <c r="D123" s="464" t="s">
        <v>855</v>
      </c>
      <c r="E123" t="s">
        <v>132</v>
      </c>
      <c r="F123"/>
      <c r="G123">
        <v>72.64</v>
      </c>
      <c r="H123" s="355">
        <f t="shared" si="1"/>
        <v>1921.7699999999984</v>
      </c>
    </row>
    <row r="124" spans="1:8">
      <c r="A124" s="5">
        <v>45455</v>
      </c>
      <c r="B124" t="s">
        <v>857</v>
      </c>
      <c r="C124" t="s">
        <v>854</v>
      </c>
      <c r="D124" s="464" t="s">
        <v>855</v>
      </c>
      <c r="E124" t="s">
        <v>403</v>
      </c>
      <c r="F124">
        <v>112.5</v>
      </c>
      <c r="G124"/>
      <c r="H124" s="355">
        <f t="shared" si="1"/>
        <v>1849.1299999999983</v>
      </c>
    </row>
    <row r="125" spans="1:8">
      <c r="A125" s="5">
        <v>45455</v>
      </c>
      <c r="B125" t="s">
        <v>857</v>
      </c>
      <c r="C125" t="s">
        <v>854</v>
      </c>
      <c r="D125" s="464" t="s">
        <v>855</v>
      </c>
      <c r="E125" t="s">
        <v>357</v>
      </c>
      <c r="F125">
        <v>2.9</v>
      </c>
      <c r="G125"/>
      <c r="H125" s="355">
        <f t="shared" si="1"/>
        <v>1961.6299999999983</v>
      </c>
    </row>
    <row r="126" spans="1:8" hidden="1">
      <c r="A126" s="5">
        <v>45455</v>
      </c>
      <c r="B126" t="s">
        <v>853</v>
      </c>
      <c r="C126" t="s">
        <v>854</v>
      </c>
      <c r="D126" s="464" t="s">
        <v>855</v>
      </c>
      <c r="E126" t="s">
        <v>133</v>
      </c>
      <c r="F126"/>
      <c r="G126">
        <v>21.04</v>
      </c>
      <c r="H126" s="355">
        <f t="shared" si="1"/>
        <v>1964.5299999999984</v>
      </c>
    </row>
    <row r="127" spans="1:8">
      <c r="A127" s="5">
        <v>45454</v>
      </c>
      <c r="B127" t="s">
        <v>856</v>
      </c>
      <c r="C127" t="s">
        <v>854</v>
      </c>
      <c r="D127" s="464" t="s">
        <v>855</v>
      </c>
      <c r="E127" t="s">
        <v>404</v>
      </c>
      <c r="F127">
        <v>10</v>
      </c>
      <c r="G127"/>
      <c r="H127" s="355">
        <f t="shared" si="1"/>
        <v>1943.4899999999984</v>
      </c>
    </row>
    <row r="128" spans="1:8">
      <c r="A128" s="5">
        <v>45454</v>
      </c>
      <c r="B128" t="s">
        <v>856</v>
      </c>
      <c r="C128" t="s">
        <v>854</v>
      </c>
      <c r="D128" s="464" t="s">
        <v>855</v>
      </c>
      <c r="E128" t="s">
        <v>405</v>
      </c>
      <c r="F128">
        <v>40</v>
      </c>
      <c r="G128"/>
      <c r="H128" s="355">
        <f t="shared" si="1"/>
        <v>1953.4899999999984</v>
      </c>
    </row>
    <row r="129" spans="1:8">
      <c r="A129" s="5">
        <v>45454</v>
      </c>
      <c r="B129" t="s">
        <v>856</v>
      </c>
      <c r="C129" t="s">
        <v>854</v>
      </c>
      <c r="D129" s="464" t="s">
        <v>855</v>
      </c>
      <c r="E129" t="s">
        <v>406</v>
      </c>
      <c r="F129">
        <v>30</v>
      </c>
      <c r="G129"/>
      <c r="H129" s="355">
        <f t="shared" si="1"/>
        <v>1993.4899999999984</v>
      </c>
    </row>
    <row r="130" spans="1:8">
      <c r="A130" s="5">
        <v>45454</v>
      </c>
      <c r="B130" t="s">
        <v>856</v>
      </c>
      <c r="C130" t="s">
        <v>854</v>
      </c>
      <c r="D130" s="464" t="s">
        <v>855</v>
      </c>
      <c r="E130" t="s">
        <v>407</v>
      </c>
      <c r="F130">
        <v>89</v>
      </c>
      <c r="G130"/>
      <c r="H130" s="355">
        <f t="shared" si="1"/>
        <v>2023.4899999999984</v>
      </c>
    </row>
    <row r="131" spans="1:8">
      <c r="A131" s="5">
        <v>45454</v>
      </c>
      <c r="B131" t="s">
        <v>856</v>
      </c>
      <c r="C131" t="s">
        <v>854</v>
      </c>
      <c r="D131" s="464" t="s">
        <v>855</v>
      </c>
      <c r="E131" t="s">
        <v>408</v>
      </c>
      <c r="F131">
        <v>150</v>
      </c>
      <c r="G131"/>
      <c r="H131" s="355">
        <f t="shared" si="1"/>
        <v>2112.4899999999984</v>
      </c>
    </row>
    <row r="132" spans="1:8">
      <c r="A132" s="5">
        <v>45454</v>
      </c>
      <c r="B132" t="s">
        <v>856</v>
      </c>
      <c r="C132" t="s">
        <v>854</v>
      </c>
      <c r="D132" s="464" t="s">
        <v>855</v>
      </c>
      <c r="E132" t="s">
        <v>409</v>
      </c>
      <c r="F132">
        <v>133.62</v>
      </c>
      <c r="G132"/>
      <c r="H132" s="355">
        <f t="shared" si="1"/>
        <v>2262.4899999999984</v>
      </c>
    </row>
    <row r="133" spans="1:8">
      <c r="A133" s="5">
        <v>45454</v>
      </c>
      <c r="B133" t="s">
        <v>856</v>
      </c>
      <c r="C133" t="s">
        <v>854</v>
      </c>
      <c r="D133" s="464" t="s">
        <v>855</v>
      </c>
      <c r="E133" t="s">
        <v>410</v>
      </c>
      <c r="F133">
        <v>10</v>
      </c>
      <c r="G133"/>
      <c r="H133" s="355">
        <f t="shared" ref="H133:H196" si="2">H134-F133+G133</f>
        <v>2396.1099999999983</v>
      </c>
    </row>
    <row r="134" spans="1:8" hidden="1">
      <c r="A134" s="5">
        <v>45454</v>
      </c>
      <c r="B134" t="s">
        <v>853</v>
      </c>
      <c r="C134" t="s">
        <v>854</v>
      </c>
      <c r="D134" s="464" t="s">
        <v>855</v>
      </c>
      <c r="E134" t="s">
        <v>134</v>
      </c>
      <c r="F134"/>
      <c r="G134">
        <v>59.53</v>
      </c>
      <c r="H134" s="355">
        <f t="shared" si="2"/>
        <v>2406.1099999999983</v>
      </c>
    </row>
    <row r="135" spans="1:8" hidden="1">
      <c r="A135" s="5">
        <v>45453</v>
      </c>
      <c r="B135" t="s">
        <v>853</v>
      </c>
      <c r="C135" t="s">
        <v>854</v>
      </c>
      <c r="D135" s="464" t="s">
        <v>855</v>
      </c>
      <c r="E135" t="s">
        <v>135</v>
      </c>
      <c r="F135"/>
      <c r="G135">
        <v>67.959999999999994</v>
      </c>
      <c r="H135" s="355">
        <f t="shared" si="2"/>
        <v>2346.5799999999981</v>
      </c>
    </row>
    <row r="136" spans="1:8" hidden="1">
      <c r="A136" s="5">
        <v>45450</v>
      </c>
      <c r="B136" t="s">
        <v>853</v>
      </c>
      <c r="C136" t="s">
        <v>854</v>
      </c>
      <c r="D136" s="464" t="s">
        <v>855</v>
      </c>
      <c r="E136" t="s">
        <v>136</v>
      </c>
      <c r="F136"/>
      <c r="G136">
        <v>40.22</v>
      </c>
      <c r="H136" s="355">
        <f t="shared" si="2"/>
        <v>2278.6199999999981</v>
      </c>
    </row>
    <row r="137" spans="1:8">
      <c r="A137" s="5">
        <v>45449</v>
      </c>
      <c r="B137" t="s">
        <v>857</v>
      </c>
      <c r="C137" t="s">
        <v>854</v>
      </c>
      <c r="D137" s="464" t="s">
        <v>855</v>
      </c>
      <c r="E137" t="s">
        <v>357</v>
      </c>
      <c r="F137">
        <v>2.9</v>
      </c>
      <c r="G137"/>
      <c r="H137" s="355">
        <f t="shared" si="2"/>
        <v>2238.3999999999983</v>
      </c>
    </row>
    <row r="138" spans="1:8" hidden="1">
      <c r="A138" s="5">
        <v>45449</v>
      </c>
      <c r="B138" t="s">
        <v>853</v>
      </c>
      <c r="C138" t="s">
        <v>854</v>
      </c>
      <c r="D138" s="464" t="s">
        <v>855</v>
      </c>
      <c r="E138" t="s">
        <v>137</v>
      </c>
      <c r="F138"/>
      <c r="G138">
        <v>12.04</v>
      </c>
      <c r="H138" s="355">
        <f t="shared" si="2"/>
        <v>2241.2999999999984</v>
      </c>
    </row>
    <row r="139" spans="1:8" hidden="1">
      <c r="A139" s="5">
        <v>45448</v>
      </c>
      <c r="B139" t="s">
        <v>853</v>
      </c>
      <c r="C139" t="s">
        <v>854</v>
      </c>
      <c r="D139" s="464" t="s">
        <v>855</v>
      </c>
      <c r="E139" t="s">
        <v>138</v>
      </c>
      <c r="F139"/>
      <c r="G139">
        <v>78.930000000000007</v>
      </c>
      <c r="H139" s="355">
        <f t="shared" si="2"/>
        <v>2229.2599999999984</v>
      </c>
    </row>
    <row r="140" spans="1:8">
      <c r="A140" s="5">
        <v>45447</v>
      </c>
      <c r="B140" t="s">
        <v>856</v>
      </c>
      <c r="C140" t="s">
        <v>854</v>
      </c>
      <c r="D140" s="464" t="s">
        <v>855</v>
      </c>
      <c r="E140" t="s">
        <v>411</v>
      </c>
      <c r="F140">
        <v>10</v>
      </c>
      <c r="G140"/>
      <c r="H140" s="355">
        <f t="shared" si="2"/>
        <v>2150.3299999999986</v>
      </c>
    </row>
    <row r="141" spans="1:8">
      <c r="A141" s="5">
        <v>45447</v>
      </c>
      <c r="B141" t="s">
        <v>856</v>
      </c>
      <c r="C141" t="s">
        <v>854</v>
      </c>
      <c r="D141" s="464" t="s">
        <v>855</v>
      </c>
      <c r="E141" t="s">
        <v>412</v>
      </c>
      <c r="F141">
        <v>207</v>
      </c>
      <c r="G141"/>
      <c r="H141" s="355">
        <f t="shared" si="2"/>
        <v>2160.3299999999986</v>
      </c>
    </row>
    <row r="142" spans="1:8" hidden="1">
      <c r="A142" s="5">
        <v>45447</v>
      </c>
      <c r="B142" t="s">
        <v>853</v>
      </c>
      <c r="C142" t="s">
        <v>854</v>
      </c>
      <c r="D142" s="464" t="s">
        <v>855</v>
      </c>
      <c r="E142" t="s">
        <v>139</v>
      </c>
      <c r="F142"/>
      <c r="G142">
        <v>56.61</v>
      </c>
      <c r="H142" s="355">
        <f t="shared" si="2"/>
        <v>2367.3299999999986</v>
      </c>
    </row>
    <row r="143" spans="1:8">
      <c r="A143" s="5">
        <v>45446</v>
      </c>
      <c r="B143" t="s">
        <v>857</v>
      </c>
      <c r="C143" t="s">
        <v>854</v>
      </c>
      <c r="D143" s="464" t="s">
        <v>855</v>
      </c>
      <c r="E143" t="s">
        <v>413</v>
      </c>
      <c r="F143">
        <v>126</v>
      </c>
      <c r="G143"/>
      <c r="H143" s="355">
        <f t="shared" si="2"/>
        <v>2310.7199999999984</v>
      </c>
    </row>
    <row r="144" spans="1:8" hidden="1">
      <c r="A144" s="5">
        <v>45446</v>
      </c>
      <c r="B144" t="s">
        <v>853</v>
      </c>
      <c r="C144" t="s">
        <v>854</v>
      </c>
      <c r="D144" s="464" t="s">
        <v>855</v>
      </c>
      <c r="E144" t="s">
        <v>140</v>
      </c>
      <c r="F144"/>
      <c r="G144">
        <v>89.48</v>
      </c>
      <c r="H144" s="355">
        <f t="shared" si="2"/>
        <v>2436.7199999999984</v>
      </c>
    </row>
    <row r="145" spans="1:8">
      <c r="A145" s="5">
        <v>45443</v>
      </c>
      <c r="B145" t="s">
        <v>857</v>
      </c>
      <c r="C145" t="s">
        <v>854</v>
      </c>
      <c r="D145" s="464" t="s">
        <v>855</v>
      </c>
      <c r="E145" t="s">
        <v>414</v>
      </c>
      <c r="F145">
        <v>25.55</v>
      </c>
      <c r="G145"/>
      <c r="H145" s="355">
        <f t="shared" si="2"/>
        <v>2347.2399999999984</v>
      </c>
    </row>
    <row r="146" spans="1:8" hidden="1">
      <c r="A146" s="5">
        <v>45443</v>
      </c>
      <c r="B146" t="s">
        <v>853</v>
      </c>
      <c r="C146" t="s">
        <v>854</v>
      </c>
      <c r="D146" s="464" t="s">
        <v>855</v>
      </c>
      <c r="E146" t="s">
        <v>141</v>
      </c>
      <c r="F146"/>
      <c r="G146">
        <v>1.76</v>
      </c>
      <c r="H146" s="355">
        <f t="shared" si="2"/>
        <v>2372.7899999999986</v>
      </c>
    </row>
    <row r="147" spans="1:8">
      <c r="A147" s="5">
        <v>45442</v>
      </c>
      <c r="B147" t="s">
        <v>857</v>
      </c>
      <c r="C147" t="s">
        <v>854</v>
      </c>
      <c r="D147" s="464" t="s">
        <v>855</v>
      </c>
      <c r="E147" t="s">
        <v>357</v>
      </c>
      <c r="F147">
        <v>5</v>
      </c>
      <c r="G147"/>
      <c r="H147" s="355">
        <f t="shared" si="2"/>
        <v>2371.0299999999984</v>
      </c>
    </row>
    <row r="148" spans="1:8" hidden="1">
      <c r="A148" s="5">
        <v>45442</v>
      </c>
      <c r="B148" t="s">
        <v>853</v>
      </c>
      <c r="C148" t="s">
        <v>854</v>
      </c>
      <c r="D148" s="464" t="s">
        <v>855</v>
      </c>
      <c r="E148" t="s">
        <v>142</v>
      </c>
      <c r="F148"/>
      <c r="G148">
        <v>30.68</v>
      </c>
      <c r="H148" s="355">
        <f t="shared" si="2"/>
        <v>2376.0299999999984</v>
      </c>
    </row>
    <row r="149" spans="1:8">
      <c r="A149" s="5">
        <v>45441</v>
      </c>
      <c r="B149" t="s">
        <v>856</v>
      </c>
      <c r="C149" t="s">
        <v>854</v>
      </c>
      <c r="D149" s="464" t="s">
        <v>855</v>
      </c>
      <c r="E149" t="s">
        <v>415</v>
      </c>
      <c r="F149">
        <v>90</v>
      </c>
      <c r="G149"/>
      <c r="H149" s="355">
        <f t="shared" si="2"/>
        <v>2345.3499999999985</v>
      </c>
    </row>
    <row r="150" spans="1:8">
      <c r="A150" s="5">
        <v>45441</v>
      </c>
      <c r="B150" t="s">
        <v>857</v>
      </c>
      <c r="C150" t="s">
        <v>854</v>
      </c>
      <c r="D150" s="464" t="s">
        <v>855</v>
      </c>
      <c r="E150" t="s">
        <v>357</v>
      </c>
      <c r="F150">
        <v>5.8</v>
      </c>
      <c r="G150"/>
      <c r="H150" s="355">
        <f t="shared" si="2"/>
        <v>2435.3499999999985</v>
      </c>
    </row>
    <row r="151" spans="1:8" hidden="1">
      <c r="A151" s="5">
        <v>45441</v>
      </c>
      <c r="B151" t="s">
        <v>853</v>
      </c>
      <c r="C151" t="s">
        <v>854</v>
      </c>
      <c r="D151" s="464" t="s">
        <v>855</v>
      </c>
      <c r="E151" t="s">
        <v>143</v>
      </c>
      <c r="F151"/>
      <c r="G151">
        <v>130.24</v>
      </c>
      <c r="H151" s="355">
        <f t="shared" si="2"/>
        <v>2441.1499999999987</v>
      </c>
    </row>
    <row r="152" spans="1:8" hidden="1">
      <c r="A152" s="5">
        <v>45440</v>
      </c>
      <c r="B152" t="s">
        <v>853</v>
      </c>
      <c r="C152" t="s">
        <v>854</v>
      </c>
      <c r="D152" s="464" t="s">
        <v>855</v>
      </c>
      <c r="E152" t="s">
        <v>144</v>
      </c>
      <c r="F152"/>
      <c r="G152">
        <v>115.03</v>
      </c>
      <c r="H152" s="355">
        <f t="shared" si="2"/>
        <v>2310.9099999999989</v>
      </c>
    </row>
    <row r="153" spans="1:8">
      <c r="A153" s="5">
        <v>45440</v>
      </c>
      <c r="B153" t="s">
        <v>857</v>
      </c>
      <c r="C153" t="s">
        <v>854</v>
      </c>
      <c r="D153" s="464" t="s">
        <v>855</v>
      </c>
      <c r="E153" t="s">
        <v>416</v>
      </c>
      <c r="F153">
        <v>41</v>
      </c>
      <c r="G153"/>
      <c r="H153" s="355">
        <f t="shared" si="2"/>
        <v>2195.8799999999987</v>
      </c>
    </row>
    <row r="154" spans="1:8" hidden="1">
      <c r="A154" s="5">
        <v>45436</v>
      </c>
      <c r="B154" t="s">
        <v>853</v>
      </c>
      <c r="C154" t="s">
        <v>854</v>
      </c>
      <c r="D154" s="464" t="s">
        <v>855</v>
      </c>
      <c r="E154" t="s">
        <v>145</v>
      </c>
      <c r="F154"/>
      <c r="G154">
        <v>12.8</v>
      </c>
      <c r="H154" s="355">
        <f t="shared" si="2"/>
        <v>2236.8799999999987</v>
      </c>
    </row>
    <row r="155" spans="1:8">
      <c r="A155" s="5">
        <v>45436</v>
      </c>
      <c r="B155" t="s">
        <v>856</v>
      </c>
      <c r="C155" t="s">
        <v>854</v>
      </c>
      <c r="D155" s="464" t="s">
        <v>855</v>
      </c>
      <c r="E155" t="s">
        <v>417</v>
      </c>
      <c r="F155">
        <v>128</v>
      </c>
      <c r="G155"/>
      <c r="H155" s="355">
        <f t="shared" si="2"/>
        <v>2224.0799999999986</v>
      </c>
    </row>
    <row r="156" spans="1:8" hidden="1">
      <c r="A156" s="5">
        <v>45435</v>
      </c>
      <c r="B156" t="s">
        <v>853</v>
      </c>
      <c r="C156" t="s">
        <v>854</v>
      </c>
      <c r="D156" s="464" t="s">
        <v>855</v>
      </c>
      <c r="E156" t="s">
        <v>146</v>
      </c>
      <c r="F156"/>
      <c r="G156">
        <v>2.76</v>
      </c>
      <c r="H156" s="355">
        <f t="shared" si="2"/>
        <v>2352.0799999999986</v>
      </c>
    </row>
    <row r="157" spans="1:8">
      <c r="A157" s="5">
        <v>45434</v>
      </c>
      <c r="B157" t="s">
        <v>856</v>
      </c>
      <c r="C157" t="s">
        <v>854</v>
      </c>
      <c r="D157" s="464" t="s">
        <v>855</v>
      </c>
      <c r="E157" t="s">
        <v>418</v>
      </c>
      <c r="F157">
        <v>26.6</v>
      </c>
      <c r="G157"/>
      <c r="H157" s="355">
        <f t="shared" si="2"/>
        <v>2349.3199999999983</v>
      </c>
    </row>
    <row r="158" spans="1:8" hidden="1">
      <c r="A158" s="5">
        <v>45434</v>
      </c>
      <c r="B158" t="s">
        <v>853</v>
      </c>
      <c r="C158" t="s">
        <v>854</v>
      </c>
      <c r="D158" s="464" t="s">
        <v>855</v>
      </c>
      <c r="E158" t="s">
        <v>147</v>
      </c>
      <c r="F158"/>
      <c r="G158">
        <v>201.47</v>
      </c>
      <c r="H158" s="355">
        <f t="shared" si="2"/>
        <v>2375.9199999999983</v>
      </c>
    </row>
    <row r="159" spans="1:8" hidden="1">
      <c r="A159" s="5">
        <v>45433</v>
      </c>
      <c r="B159" t="s">
        <v>853</v>
      </c>
      <c r="C159" t="s">
        <v>854</v>
      </c>
      <c r="D159" s="464" t="s">
        <v>855</v>
      </c>
      <c r="E159" t="s">
        <v>148</v>
      </c>
      <c r="F159"/>
      <c r="G159">
        <v>128.78</v>
      </c>
      <c r="H159" s="355">
        <f t="shared" si="2"/>
        <v>2174.4499999999985</v>
      </c>
    </row>
    <row r="160" spans="1:8">
      <c r="A160" s="5">
        <v>45432</v>
      </c>
      <c r="B160" t="s">
        <v>856</v>
      </c>
      <c r="C160" t="s">
        <v>854</v>
      </c>
      <c r="D160" s="464" t="s">
        <v>855</v>
      </c>
      <c r="E160" t="s">
        <v>419</v>
      </c>
      <c r="F160">
        <v>30</v>
      </c>
      <c r="G160"/>
      <c r="H160" s="355">
        <f t="shared" si="2"/>
        <v>2045.6699999999983</v>
      </c>
    </row>
    <row r="161" spans="1:8" hidden="1">
      <c r="A161" s="5">
        <v>45432</v>
      </c>
      <c r="B161" t="s">
        <v>842</v>
      </c>
      <c r="C161" t="s">
        <v>854</v>
      </c>
      <c r="D161" s="464" t="s">
        <v>855</v>
      </c>
      <c r="E161" t="s">
        <v>150</v>
      </c>
      <c r="F161"/>
      <c r="G161">
        <v>500</v>
      </c>
      <c r="H161" s="355">
        <f t="shared" si="2"/>
        <v>2075.6699999999983</v>
      </c>
    </row>
    <row r="162" spans="1:8" hidden="1">
      <c r="A162" s="5">
        <v>45432</v>
      </c>
      <c r="B162" t="s">
        <v>853</v>
      </c>
      <c r="C162" t="s">
        <v>854</v>
      </c>
      <c r="D162" s="464" t="s">
        <v>855</v>
      </c>
      <c r="E162" t="s">
        <v>149</v>
      </c>
      <c r="F162"/>
      <c r="G162">
        <v>69.239999999999995</v>
      </c>
      <c r="H162" s="355">
        <f t="shared" si="2"/>
        <v>1575.6699999999985</v>
      </c>
    </row>
    <row r="163" spans="1:8" hidden="1">
      <c r="A163" s="5">
        <v>45429</v>
      </c>
      <c r="B163" t="s">
        <v>853</v>
      </c>
      <c r="C163" t="s">
        <v>854</v>
      </c>
      <c r="D163" s="464" t="s">
        <v>855</v>
      </c>
      <c r="E163" t="s">
        <v>151</v>
      </c>
      <c r="F163"/>
      <c r="G163">
        <v>76.55</v>
      </c>
      <c r="H163" s="355">
        <f t="shared" si="2"/>
        <v>1506.4299999999985</v>
      </c>
    </row>
    <row r="164" spans="1:8">
      <c r="A164" s="5">
        <v>45428</v>
      </c>
      <c r="B164" t="s">
        <v>856</v>
      </c>
      <c r="C164" t="s">
        <v>854</v>
      </c>
      <c r="D164" s="464" t="s">
        <v>855</v>
      </c>
      <c r="E164" t="s">
        <v>420</v>
      </c>
      <c r="F164">
        <v>59</v>
      </c>
      <c r="G164"/>
      <c r="H164" s="355">
        <f t="shared" si="2"/>
        <v>1429.8799999999985</v>
      </c>
    </row>
    <row r="165" spans="1:8" hidden="1">
      <c r="A165" s="5">
        <v>45428</v>
      </c>
      <c r="B165" t="s">
        <v>853</v>
      </c>
      <c r="C165" t="s">
        <v>854</v>
      </c>
      <c r="D165" s="464" t="s">
        <v>855</v>
      </c>
      <c r="E165" t="s">
        <v>152</v>
      </c>
      <c r="F165"/>
      <c r="G165">
        <v>1.76</v>
      </c>
      <c r="H165" s="355">
        <f t="shared" si="2"/>
        <v>1488.8799999999985</v>
      </c>
    </row>
    <row r="166" spans="1:8">
      <c r="A166" s="5">
        <v>45427</v>
      </c>
      <c r="B166" t="s">
        <v>857</v>
      </c>
      <c r="C166" t="s">
        <v>854</v>
      </c>
      <c r="D166" s="464" t="s">
        <v>855</v>
      </c>
      <c r="E166" t="s">
        <v>421</v>
      </c>
      <c r="F166">
        <v>38.17</v>
      </c>
      <c r="G166"/>
      <c r="H166" s="355">
        <f t="shared" si="2"/>
        <v>1487.1199999999985</v>
      </c>
    </row>
    <row r="167" spans="1:8">
      <c r="A167" s="5">
        <v>45427</v>
      </c>
      <c r="B167" t="s">
        <v>858</v>
      </c>
      <c r="C167" t="s">
        <v>854</v>
      </c>
      <c r="D167" s="464" t="s">
        <v>855</v>
      </c>
      <c r="E167" t="s">
        <v>366</v>
      </c>
      <c r="F167">
        <v>1220</v>
      </c>
      <c r="G167"/>
      <c r="H167" s="355">
        <f t="shared" si="2"/>
        <v>1525.2899999999986</v>
      </c>
    </row>
    <row r="168" spans="1:8" hidden="1">
      <c r="A168" s="5">
        <v>45427</v>
      </c>
      <c r="B168" t="s">
        <v>853</v>
      </c>
      <c r="C168" t="s">
        <v>854</v>
      </c>
      <c r="D168" s="464" t="s">
        <v>855</v>
      </c>
      <c r="E168" t="s">
        <v>153</v>
      </c>
      <c r="F168"/>
      <c r="G168">
        <v>122.96</v>
      </c>
      <c r="H168" s="355">
        <f t="shared" si="2"/>
        <v>2745.2899999999986</v>
      </c>
    </row>
    <row r="169" spans="1:8">
      <c r="A169" s="5">
        <v>45426</v>
      </c>
      <c r="B169" t="s">
        <v>857</v>
      </c>
      <c r="C169" t="s">
        <v>854</v>
      </c>
      <c r="D169" s="464" t="s">
        <v>855</v>
      </c>
      <c r="E169" t="s">
        <v>422</v>
      </c>
      <c r="F169">
        <v>128.75</v>
      </c>
      <c r="G169"/>
      <c r="H169" s="355">
        <f t="shared" si="2"/>
        <v>2622.3299999999986</v>
      </c>
    </row>
    <row r="170" spans="1:8" hidden="1">
      <c r="A170" s="5">
        <v>45426</v>
      </c>
      <c r="B170" t="s">
        <v>853</v>
      </c>
      <c r="C170" t="s">
        <v>854</v>
      </c>
      <c r="D170" s="464" t="s">
        <v>855</v>
      </c>
      <c r="E170" t="s">
        <v>155</v>
      </c>
      <c r="F170"/>
      <c r="G170">
        <v>105.87</v>
      </c>
      <c r="H170" s="355">
        <f t="shared" si="2"/>
        <v>2751.0799999999986</v>
      </c>
    </row>
    <row r="171" spans="1:8" hidden="1">
      <c r="A171" s="5">
        <v>45426</v>
      </c>
      <c r="B171" t="s">
        <v>853</v>
      </c>
      <c r="C171" t="s">
        <v>854</v>
      </c>
      <c r="D171" s="464" t="s">
        <v>855</v>
      </c>
      <c r="E171" t="s">
        <v>154</v>
      </c>
      <c r="F171"/>
      <c r="G171">
        <v>50.76</v>
      </c>
      <c r="H171" s="355">
        <f t="shared" si="2"/>
        <v>2645.2099999999987</v>
      </c>
    </row>
    <row r="172" spans="1:8" hidden="1">
      <c r="A172" s="5">
        <v>45425</v>
      </c>
      <c r="B172" t="s">
        <v>853</v>
      </c>
      <c r="C172" t="s">
        <v>854</v>
      </c>
      <c r="D172" s="464" t="s">
        <v>855</v>
      </c>
      <c r="E172" t="s">
        <v>156</v>
      </c>
      <c r="F172"/>
      <c r="G172">
        <v>74.98</v>
      </c>
      <c r="H172" s="355">
        <f t="shared" si="2"/>
        <v>2594.4499999999985</v>
      </c>
    </row>
    <row r="173" spans="1:8" hidden="1">
      <c r="A173" s="5">
        <v>45422</v>
      </c>
      <c r="B173" t="s">
        <v>853</v>
      </c>
      <c r="C173" t="s">
        <v>854</v>
      </c>
      <c r="D173" s="464" t="s">
        <v>855</v>
      </c>
      <c r="E173" t="s">
        <v>157</v>
      </c>
      <c r="F173"/>
      <c r="G173">
        <v>36.96</v>
      </c>
      <c r="H173" s="355">
        <f t="shared" si="2"/>
        <v>2519.4699999999984</v>
      </c>
    </row>
    <row r="174" spans="1:8" hidden="1">
      <c r="A174" s="5">
        <v>45421</v>
      </c>
      <c r="B174" t="s">
        <v>842</v>
      </c>
      <c r="C174" t="s">
        <v>854</v>
      </c>
      <c r="D174" s="464" t="s">
        <v>855</v>
      </c>
      <c r="E174" t="s">
        <v>159</v>
      </c>
      <c r="F174"/>
      <c r="G174">
        <v>200</v>
      </c>
      <c r="H174" s="355">
        <f t="shared" si="2"/>
        <v>2482.5099999999984</v>
      </c>
    </row>
    <row r="175" spans="1:8" hidden="1">
      <c r="A175" s="5">
        <v>45421</v>
      </c>
      <c r="B175" t="s">
        <v>853</v>
      </c>
      <c r="C175" t="s">
        <v>854</v>
      </c>
      <c r="D175" s="464" t="s">
        <v>855</v>
      </c>
      <c r="E175" t="s">
        <v>158</v>
      </c>
      <c r="F175"/>
      <c r="G175">
        <v>140.72999999999999</v>
      </c>
      <c r="H175" s="355">
        <f t="shared" si="2"/>
        <v>2282.5099999999984</v>
      </c>
    </row>
    <row r="176" spans="1:8" hidden="1">
      <c r="A176" s="5">
        <v>45420</v>
      </c>
      <c r="B176" t="s">
        <v>853</v>
      </c>
      <c r="C176" t="s">
        <v>854</v>
      </c>
      <c r="D176" s="464" t="s">
        <v>855</v>
      </c>
      <c r="E176" t="s">
        <v>160</v>
      </c>
      <c r="F176"/>
      <c r="G176">
        <v>71.64</v>
      </c>
      <c r="H176" s="355">
        <f t="shared" si="2"/>
        <v>2141.7799999999984</v>
      </c>
    </row>
    <row r="177" spans="1:8" hidden="1">
      <c r="A177" s="5">
        <v>45419</v>
      </c>
      <c r="B177" t="s">
        <v>849</v>
      </c>
      <c r="C177" t="s">
        <v>854</v>
      </c>
      <c r="D177" s="464" t="s">
        <v>855</v>
      </c>
      <c r="E177" t="s">
        <v>71</v>
      </c>
      <c r="F177"/>
      <c r="G177">
        <v>500</v>
      </c>
      <c r="H177" s="355">
        <f t="shared" si="2"/>
        <v>2070.1399999999985</v>
      </c>
    </row>
    <row r="178" spans="1:8">
      <c r="A178" s="5">
        <v>45419</v>
      </c>
      <c r="B178" t="s">
        <v>856</v>
      </c>
      <c r="C178" t="s">
        <v>854</v>
      </c>
      <c r="D178" s="464" t="s">
        <v>855</v>
      </c>
      <c r="E178" t="s">
        <v>423</v>
      </c>
      <c r="F178">
        <v>215</v>
      </c>
      <c r="G178"/>
      <c r="H178" s="355">
        <f t="shared" si="2"/>
        <v>1570.1399999999987</v>
      </c>
    </row>
    <row r="179" spans="1:8">
      <c r="A179" s="5">
        <v>45419</v>
      </c>
      <c r="B179" t="s">
        <v>856</v>
      </c>
      <c r="C179" t="s">
        <v>854</v>
      </c>
      <c r="D179" s="464" t="s">
        <v>855</v>
      </c>
      <c r="E179" t="s">
        <v>424</v>
      </c>
      <c r="F179">
        <v>18.75</v>
      </c>
      <c r="G179"/>
      <c r="H179" s="355">
        <f t="shared" si="2"/>
        <v>1785.1399999999987</v>
      </c>
    </row>
    <row r="180" spans="1:8" hidden="1">
      <c r="A180" s="5">
        <v>45419</v>
      </c>
      <c r="B180" t="s">
        <v>853</v>
      </c>
      <c r="C180" t="s">
        <v>854</v>
      </c>
      <c r="D180" s="464" t="s">
        <v>855</v>
      </c>
      <c r="E180" t="s">
        <v>161</v>
      </c>
      <c r="F180"/>
      <c r="G180">
        <v>30.68</v>
      </c>
      <c r="H180" s="355">
        <f t="shared" si="2"/>
        <v>1803.8899999999987</v>
      </c>
    </row>
    <row r="181" spans="1:8">
      <c r="A181" s="5">
        <v>45415</v>
      </c>
      <c r="B181" t="s">
        <v>857</v>
      </c>
      <c r="C181" t="s">
        <v>854</v>
      </c>
      <c r="D181" s="464" t="s">
        <v>855</v>
      </c>
      <c r="E181" t="s">
        <v>357</v>
      </c>
      <c r="F181">
        <v>2.9</v>
      </c>
      <c r="G181"/>
      <c r="H181" s="355">
        <f t="shared" si="2"/>
        <v>1773.2099999999987</v>
      </c>
    </row>
    <row r="182" spans="1:8" hidden="1">
      <c r="A182" s="5">
        <v>45415</v>
      </c>
      <c r="B182" t="s">
        <v>853</v>
      </c>
      <c r="C182" t="s">
        <v>854</v>
      </c>
      <c r="D182" s="464" t="s">
        <v>855</v>
      </c>
      <c r="E182" t="s">
        <v>162</v>
      </c>
      <c r="F182"/>
      <c r="G182">
        <v>215.89</v>
      </c>
      <c r="H182" s="355">
        <f t="shared" si="2"/>
        <v>1776.1099999999988</v>
      </c>
    </row>
    <row r="183" spans="1:8" hidden="1">
      <c r="A183" s="5">
        <v>45414</v>
      </c>
      <c r="B183" t="s">
        <v>842</v>
      </c>
      <c r="C183" t="s">
        <v>854</v>
      </c>
      <c r="D183" s="464" t="s">
        <v>855</v>
      </c>
      <c r="E183" t="s">
        <v>164</v>
      </c>
      <c r="F183"/>
      <c r="G183">
        <v>30</v>
      </c>
      <c r="H183" s="355">
        <f t="shared" si="2"/>
        <v>1560.2199999999989</v>
      </c>
    </row>
    <row r="184" spans="1:8" hidden="1">
      <c r="A184" s="5">
        <v>45414</v>
      </c>
      <c r="B184" t="s">
        <v>842</v>
      </c>
      <c r="C184" t="s">
        <v>854</v>
      </c>
      <c r="D184" s="464" t="s">
        <v>855</v>
      </c>
      <c r="E184" t="s">
        <v>163</v>
      </c>
      <c r="F184"/>
      <c r="G184">
        <v>25</v>
      </c>
      <c r="H184" s="355">
        <f t="shared" si="2"/>
        <v>1530.2199999999989</v>
      </c>
    </row>
    <row r="185" spans="1:8" hidden="1">
      <c r="A185" s="5">
        <v>45414</v>
      </c>
      <c r="B185" t="s">
        <v>853</v>
      </c>
      <c r="C185" t="s">
        <v>854</v>
      </c>
      <c r="D185" s="464" t="s">
        <v>855</v>
      </c>
      <c r="E185" t="s">
        <v>165</v>
      </c>
      <c r="F185"/>
      <c r="G185">
        <v>42.72</v>
      </c>
      <c r="H185" s="355">
        <f t="shared" si="2"/>
        <v>1505.2199999999989</v>
      </c>
    </row>
    <row r="186" spans="1:8">
      <c r="A186" s="5">
        <v>45413</v>
      </c>
      <c r="B186" t="s">
        <v>856</v>
      </c>
      <c r="C186" t="s">
        <v>854</v>
      </c>
      <c r="D186" s="464" t="s">
        <v>855</v>
      </c>
      <c r="E186" t="s">
        <v>425</v>
      </c>
      <c r="F186">
        <v>440</v>
      </c>
      <c r="G186"/>
      <c r="H186" s="355">
        <f t="shared" si="2"/>
        <v>1462.4999999999989</v>
      </c>
    </row>
    <row r="187" spans="1:8">
      <c r="A187" s="5">
        <v>45413</v>
      </c>
      <c r="B187" t="s">
        <v>856</v>
      </c>
      <c r="C187" t="s">
        <v>854</v>
      </c>
      <c r="D187" s="464" t="s">
        <v>855</v>
      </c>
      <c r="E187" t="s">
        <v>426</v>
      </c>
      <c r="F187">
        <v>20</v>
      </c>
      <c r="G187"/>
      <c r="H187" s="355">
        <f t="shared" si="2"/>
        <v>1902.4999999999989</v>
      </c>
    </row>
    <row r="188" spans="1:8" hidden="1">
      <c r="A188" s="5">
        <v>45413</v>
      </c>
      <c r="B188" t="s">
        <v>853</v>
      </c>
      <c r="C188" t="s">
        <v>854</v>
      </c>
      <c r="D188" s="464" t="s">
        <v>855</v>
      </c>
      <c r="E188" t="s">
        <v>166</v>
      </c>
      <c r="F188"/>
      <c r="G188">
        <v>55.26</v>
      </c>
      <c r="H188" s="355">
        <f t="shared" si="2"/>
        <v>1922.4999999999989</v>
      </c>
    </row>
    <row r="189" spans="1:8" hidden="1">
      <c r="A189" s="5">
        <v>45412</v>
      </c>
      <c r="B189" t="s">
        <v>853</v>
      </c>
      <c r="C189" t="s">
        <v>854</v>
      </c>
      <c r="D189" s="464" t="s">
        <v>855</v>
      </c>
      <c r="E189" t="s">
        <v>167</v>
      </c>
      <c r="F189"/>
      <c r="G189">
        <v>167.86</v>
      </c>
      <c r="H189" s="355">
        <f t="shared" si="2"/>
        <v>1867.2399999999989</v>
      </c>
    </row>
    <row r="190" spans="1:8" hidden="1">
      <c r="A190" s="5">
        <v>45411</v>
      </c>
      <c r="B190" t="s">
        <v>853</v>
      </c>
      <c r="C190" t="s">
        <v>854</v>
      </c>
      <c r="D190" s="464" t="s">
        <v>855</v>
      </c>
      <c r="E190" t="s">
        <v>168</v>
      </c>
      <c r="F190"/>
      <c r="G190">
        <v>1.76</v>
      </c>
      <c r="H190" s="355">
        <f t="shared" si="2"/>
        <v>1699.379999999999</v>
      </c>
    </row>
    <row r="191" spans="1:8" hidden="1">
      <c r="A191" s="5">
        <v>45408</v>
      </c>
      <c r="B191" t="s">
        <v>853</v>
      </c>
      <c r="C191" t="s">
        <v>854</v>
      </c>
      <c r="D191" s="464" t="s">
        <v>855</v>
      </c>
      <c r="E191" t="s">
        <v>169</v>
      </c>
      <c r="F191"/>
      <c r="G191">
        <v>220.36</v>
      </c>
      <c r="H191" s="355">
        <f t="shared" si="2"/>
        <v>1697.619999999999</v>
      </c>
    </row>
    <row r="192" spans="1:8">
      <c r="A192" s="5">
        <v>45407</v>
      </c>
      <c r="B192" t="s">
        <v>856</v>
      </c>
      <c r="C192" t="s">
        <v>854</v>
      </c>
      <c r="D192" s="464" t="s">
        <v>855</v>
      </c>
      <c r="E192" t="s">
        <v>427</v>
      </c>
      <c r="F192">
        <v>26</v>
      </c>
      <c r="G192"/>
      <c r="H192" s="355">
        <f t="shared" si="2"/>
        <v>1477.2599999999991</v>
      </c>
    </row>
    <row r="193" spans="1:8" hidden="1">
      <c r="A193" s="5">
        <v>45407</v>
      </c>
      <c r="B193" t="s">
        <v>842</v>
      </c>
      <c r="C193" t="s">
        <v>854</v>
      </c>
      <c r="D193" s="464" t="s">
        <v>855</v>
      </c>
      <c r="E193" t="s">
        <v>171</v>
      </c>
      <c r="F193"/>
      <c r="G193">
        <v>128</v>
      </c>
      <c r="H193" s="355">
        <f t="shared" si="2"/>
        <v>1503.2599999999991</v>
      </c>
    </row>
    <row r="194" spans="1:8" hidden="1">
      <c r="A194" s="5">
        <v>45407</v>
      </c>
      <c r="B194" t="s">
        <v>853</v>
      </c>
      <c r="C194" t="s">
        <v>854</v>
      </c>
      <c r="D194" s="464" t="s">
        <v>855</v>
      </c>
      <c r="E194" t="s">
        <v>170</v>
      </c>
      <c r="F194"/>
      <c r="G194">
        <v>33.44</v>
      </c>
      <c r="H194" s="355">
        <f t="shared" si="2"/>
        <v>1375.2599999999991</v>
      </c>
    </row>
    <row r="195" spans="1:8" hidden="1">
      <c r="A195" s="5">
        <v>45406</v>
      </c>
      <c r="B195" t="s">
        <v>853</v>
      </c>
      <c r="C195" t="s">
        <v>854</v>
      </c>
      <c r="D195" s="464" t="s">
        <v>855</v>
      </c>
      <c r="E195" t="s">
        <v>172</v>
      </c>
      <c r="F195"/>
      <c r="G195">
        <v>1.76</v>
      </c>
      <c r="H195" s="355">
        <f t="shared" si="2"/>
        <v>1341.819999999999</v>
      </c>
    </row>
    <row r="196" spans="1:8">
      <c r="A196" s="5">
        <v>45405</v>
      </c>
      <c r="B196" t="s">
        <v>856</v>
      </c>
      <c r="C196" t="s">
        <v>854</v>
      </c>
      <c r="D196" s="464" t="s">
        <v>855</v>
      </c>
      <c r="E196" t="s">
        <v>428</v>
      </c>
      <c r="F196">
        <v>40</v>
      </c>
      <c r="G196"/>
      <c r="H196" s="355">
        <f t="shared" si="2"/>
        <v>1340.059999999999</v>
      </c>
    </row>
    <row r="197" spans="1:8">
      <c r="A197" s="5">
        <v>45405</v>
      </c>
      <c r="B197" t="s">
        <v>856</v>
      </c>
      <c r="C197" t="s">
        <v>854</v>
      </c>
      <c r="D197" s="464" t="s">
        <v>855</v>
      </c>
      <c r="E197" t="s">
        <v>429</v>
      </c>
      <c r="F197">
        <v>128</v>
      </c>
      <c r="G197"/>
      <c r="H197" s="355">
        <f t="shared" ref="H197:H260" si="3">H198-F197+G197</f>
        <v>1380.059999999999</v>
      </c>
    </row>
    <row r="198" spans="1:8" hidden="1">
      <c r="A198" s="5">
        <v>45405</v>
      </c>
      <c r="B198" t="s">
        <v>853</v>
      </c>
      <c r="C198" t="s">
        <v>854</v>
      </c>
      <c r="D198" s="464" t="s">
        <v>855</v>
      </c>
      <c r="E198" t="s">
        <v>174</v>
      </c>
      <c r="F198"/>
      <c r="G198">
        <v>131.9</v>
      </c>
      <c r="H198" s="355">
        <f t="shared" si="3"/>
        <v>1508.059999999999</v>
      </c>
    </row>
    <row r="199" spans="1:8" hidden="1">
      <c r="A199" s="5">
        <v>45405</v>
      </c>
      <c r="B199" t="s">
        <v>853</v>
      </c>
      <c r="C199" t="s">
        <v>854</v>
      </c>
      <c r="D199" s="464" t="s">
        <v>855</v>
      </c>
      <c r="E199" t="s">
        <v>173</v>
      </c>
      <c r="F199"/>
      <c r="G199">
        <v>90.92</v>
      </c>
      <c r="H199" s="355">
        <f t="shared" si="3"/>
        <v>1376.1599999999989</v>
      </c>
    </row>
    <row r="200" spans="1:8" hidden="1">
      <c r="A200" s="5">
        <v>45404</v>
      </c>
      <c r="B200" t="s">
        <v>853</v>
      </c>
      <c r="C200" t="s">
        <v>854</v>
      </c>
      <c r="D200" s="464" t="s">
        <v>855</v>
      </c>
      <c r="E200" t="s">
        <v>175</v>
      </c>
      <c r="F200"/>
      <c r="G200">
        <v>78.88</v>
      </c>
      <c r="H200" s="355">
        <f t="shared" si="3"/>
        <v>1285.2399999999989</v>
      </c>
    </row>
    <row r="201" spans="1:8" hidden="1">
      <c r="A201" s="5">
        <v>45400</v>
      </c>
      <c r="B201" t="s">
        <v>853</v>
      </c>
      <c r="C201" t="s">
        <v>854</v>
      </c>
      <c r="D201" s="464" t="s">
        <v>855</v>
      </c>
      <c r="E201" t="s">
        <v>176</v>
      </c>
      <c r="F201"/>
      <c r="G201">
        <v>33.44</v>
      </c>
      <c r="H201" s="355">
        <f t="shared" si="3"/>
        <v>1206.359999999999</v>
      </c>
    </row>
    <row r="202" spans="1:8" hidden="1">
      <c r="A202" s="5">
        <v>45399</v>
      </c>
      <c r="B202" t="s">
        <v>853</v>
      </c>
      <c r="C202" t="s">
        <v>854</v>
      </c>
      <c r="D202" s="464" t="s">
        <v>855</v>
      </c>
      <c r="E202" t="s">
        <v>177</v>
      </c>
      <c r="F202"/>
      <c r="G202">
        <v>83.7</v>
      </c>
      <c r="H202" s="355">
        <f t="shared" si="3"/>
        <v>1172.9199999999989</v>
      </c>
    </row>
    <row r="203" spans="1:8" hidden="1">
      <c r="A203" s="5">
        <v>45398</v>
      </c>
      <c r="B203" t="s">
        <v>853</v>
      </c>
      <c r="C203" t="s">
        <v>854</v>
      </c>
      <c r="D203" s="464" t="s">
        <v>855</v>
      </c>
      <c r="E203" t="s">
        <v>178</v>
      </c>
      <c r="F203"/>
      <c r="G203">
        <v>306.77</v>
      </c>
      <c r="H203" s="355">
        <f t="shared" si="3"/>
        <v>1089.2199999999989</v>
      </c>
    </row>
    <row r="204" spans="1:8">
      <c r="A204" s="5">
        <v>45397</v>
      </c>
      <c r="B204" t="s">
        <v>858</v>
      </c>
      <c r="C204" t="s">
        <v>854</v>
      </c>
      <c r="D204" s="464" t="s">
        <v>855</v>
      </c>
      <c r="E204" t="s">
        <v>366</v>
      </c>
      <c r="F204">
        <v>1098</v>
      </c>
      <c r="G204"/>
      <c r="H204" s="355">
        <f t="shared" si="3"/>
        <v>782.44999999999891</v>
      </c>
    </row>
    <row r="205" spans="1:8" hidden="1">
      <c r="A205" s="5">
        <v>45397</v>
      </c>
      <c r="B205" t="s">
        <v>853</v>
      </c>
      <c r="C205" t="s">
        <v>854</v>
      </c>
      <c r="D205" s="464" t="s">
        <v>855</v>
      </c>
      <c r="E205" t="s">
        <v>179</v>
      </c>
      <c r="F205"/>
      <c r="G205">
        <v>149.25</v>
      </c>
      <c r="H205" s="355">
        <f t="shared" si="3"/>
        <v>1880.4499999999989</v>
      </c>
    </row>
    <row r="206" spans="1:8">
      <c r="A206" s="5">
        <v>45394</v>
      </c>
      <c r="B206" t="s">
        <v>849</v>
      </c>
      <c r="C206" t="s">
        <v>854</v>
      </c>
      <c r="D206" s="464" t="s">
        <v>855</v>
      </c>
      <c r="E206" t="s">
        <v>71</v>
      </c>
      <c r="F206">
        <v>5000</v>
      </c>
      <c r="G206"/>
      <c r="H206" s="355">
        <f t="shared" si="3"/>
        <v>1731.1999999999989</v>
      </c>
    </row>
    <row r="207" spans="1:8" hidden="1">
      <c r="A207" s="5">
        <v>45394</v>
      </c>
      <c r="B207" t="s">
        <v>853</v>
      </c>
      <c r="C207" t="s">
        <v>854</v>
      </c>
      <c r="D207" s="464" t="s">
        <v>855</v>
      </c>
      <c r="E207" t="s">
        <v>180</v>
      </c>
      <c r="F207"/>
      <c r="G207">
        <v>348.84</v>
      </c>
      <c r="H207" s="355">
        <f t="shared" si="3"/>
        <v>6731.1999999999989</v>
      </c>
    </row>
    <row r="208" spans="1:8" hidden="1">
      <c r="A208" s="5">
        <v>45393</v>
      </c>
      <c r="B208" t="s">
        <v>853</v>
      </c>
      <c r="C208" t="s">
        <v>854</v>
      </c>
      <c r="D208" s="464" t="s">
        <v>855</v>
      </c>
      <c r="E208" t="s">
        <v>181</v>
      </c>
      <c r="F208"/>
      <c r="G208">
        <v>5241.1499999999996</v>
      </c>
      <c r="H208" s="355">
        <f t="shared" si="3"/>
        <v>6382.3599999999988</v>
      </c>
    </row>
    <row r="209" spans="1:8" hidden="1">
      <c r="A209" s="5">
        <v>45392</v>
      </c>
      <c r="B209" t="s">
        <v>853</v>
      </c>
      <c r="C209" t="s">
        <v>854</v>
      </c>
      <c r="D209" s="464" t="s">
        <v>855</v>
      </c>
      <c r="E209" t="s">
        <v>182</v>
      </c>
      <c r="F209"/>
      <c r="G209">
        <v>90.97</v>
      </c>
      <c r="H209" s="355">
        <f t="shared" si="3"/>
        <v>1141.2099999999996</v>
      </c>
    </row>
    <row r="210" spans="1:8">
      <c r="A210" s="5">
        <v>45391</v>
      </c>
      <c r="B210" t="s">
        <v>857</v>
      </c>
      <c r="C210" t="s">
        <v>854</v>
      </c>
      <c r="D210" s="464" t="s">
        <v>855</v>
      </c>
      <c r="E210" t="s">
        <v>357</v>
      </c>
      <c r="F210">
        <v>7.1</v>
      </c>
      <c r="G210"/>
      <c r="H210" s="355">
        <f t="shared" si="3"/>
        <v>1050.2399999999996</v>
      </c>
    </row>
    <row r="211" spans="1:8">
      <c r="A211" s="5">
        <v>45391</v>
      </c>
      <c r="B211" t="s">
        <v>856</v>
      </c>
      <c r="C211" t="s">
        <v>854</v>
      </c>
      <c r="D211" s="464" t="s">
        <v>855</v>
      </c>
      <c r="E211" t="s">
        <v>430</v>
      </c>
      <c r="F211">
        <v>30.4</v>
      </c>
      <c r="G211"/>
      <c r="H211" s="355">
        <f t="shared" si="3"/>
        <v>1057.3399999999995</v>
      </c>
    </row>
    <row r="212" spans="1:8">
      <c r="A212" s="5">
        <v>45391</v>
      </c>
      <c r="B212" t="s">
        <v>856</v>
      </c>
      <c r="C212" t="s">
        <v>854</v>
      </c>
      <c r="D212" s="464" t="s">
        <v>855</v>
      </c>
      <c r="E212" t="s">
        <v>431</v>
      </c>
      <c r="F212">
        <v>58</v>
      </c>
      <c r="G212"/>
      <c r="H212" s="355">
        <f t="shared" si="3"/>
        <v>1087.7399999999996</v>
      </c>
    </row>
    <row r="213" spans="1:8" hidden="1">
      <c r="A213" s="5">
        <v>45391</v>
      </c>
      <c r="B213" t="s">
        <v>853</v>
      </c>
      <c r="C213" t="s">
        <v>854</v>
      </c>
      <c r="D213" s="464" t="s">
        <v>855</v>
      </c>
      <c r="E213" t="s">
        <v>183</v>
      </c>
      <c r="F213"/>
      <c r="G213">
        <v>33.880000000000003</v>
      </c>
      <c r="H213" s="355">
        <f t="shared" si="3"/>
        <v>1145.7399999999996</v>
      </c>
    </row>
    <row r="214" spans="1:8">
      <c r="A214" s="5">
        <v>45390</v>
      </c>
      <c r="B214" t="s">
        <v>857</v>
      </c>
      <c r="C214" t="s">
        <v>854</v>
      </c>
      <c r="D214" s="464" t="s">
        <v>855</v>
      </c>
      <c r="E214" t="s">
        <v>432</v>
      </c>
      <c r="F214">
        <v>31.77</v>
      </c>
      <c r="G214"/>
      <c r="H214" s="355">
        <f t="shared" si="3"/>
        <v>1111.8599999999994</v>
      </c>
    </row>
    <row r="215" spans="1:8" hidden="1">
      <c r="A215" s="5">
        <v>45390</v>
      </c>
      <c r="B215" t="s">
        <v>853</v>
      </c>
      <c r="C215" t="s">
        <v>854</v>
      </c>
      <c r="D215" s="464" t="s">
        <v>855</v>
      </c>
      <c r="E215" t="s">
        <v>184</v>
      </c>
      <c r="F215"/>
      <c r="G215">
        <v>2.76</v>
      </c>
      <c r="H215" s="355">
        <f t="shared" si="3"/>
        <v>1143.6299999999994</v>
      </c>
    </row>
    <row r="216" spans="1:8" hidden="1">
      <c r="A216" s="5">
        <v>45390</v>
      </c>
      <c r="B216" t="s">
        <v>842</v>
      </c>
      <c r="C216" t="s">
        <v>854</v>
      </c>
      <c r="D216" s="464" t="s">
        <v>855</v>
      </c>
      <c r="E216" t="s">
        <v>186</v>
      </c>
      <c r="F216"/>
      <c r="G216">
        <v>54</v>
      </c>
      <c r="H216" s="355">
        <f t="shared" si="3"/>
        <v>1140.8699999999994</v>
      </c>
    </row>
    <row r="217" spans="1:8" hidden="1">
      <c r="A217" s="5">
        <v>45390</v>
      </c>
      <c r="B217" t="s">
        <v>842</v>
      </c>
      <c r="C217" t="s">
        <v>854</v>
      </c>
      <c r="D217" s="464" t="s">
        <v>855</v>
      </c>
      <c r="E217" t="s">
        <v>185</v>
      </c>
      <c r="F217"/>
      <c r="G217">
        <v>9</v>
      </c>
      <c r="H217" s="355">
        <f t="shared" si="3"/>
        <v>1086.8699999999994</v>
      </c>
    </row>
    <row r="218" spans="1:8" hidden="1">
      <c r="A218" s="5">
        <v>45387</v>
      </c>
      <c r="B218" t="s">
        <v>842</v>
      </c>
      <c r="C218" t="s">
        <v>854</v>
      </c>
      <c r="D218" s="464" t="s">
        <v>855</v>
      </c>
      <c r="E218" t="s">
        <v>188</v>
      </c>
      <c r="F218"/>
      <c r="G218">
        <v>171</v>
      </c>
      <c r="H218" s="355">
        <f t="shared" si="3"/>
        <v>1077.8699999999994</v>
      </c>
    </row>
    <row r="219" spans="1:8">
      <c r="A219" s="5">
        <v>45387</v>
      </c>
      <c r="B219" t="s">
        <v>858</v>
      </c>
      <c r="C219" t="s">
        <v>854</v>
      </c>
      <c r="D219" s="464" t="s">
        <v>855</v>
      </c>
      <c r="E219" t="s">
        <v>383</v>
      </c>
      <c r="F219">
        <v>66.150000000000006</v>
      </c>
      <c r="G219"/>
      <c r="H219" s="355">
        <f t="shared" si="3"/>
        <v>906.86999999999955</v>
      </c>
    </row>
    <row r="220" spans="1:8">
      <c r="A220" s="5">
        <v>45387</v>
      </c>
      <c r="B220" t="s">
        <v>856</v>
      </c>
      <c r="C220" t="s">
        <v>854</v>
      </c>
      <c r="D220" s="464" t="s">
        <v>855</v>
      </c>
      <c r="E220" t="s">
        <v>433</v>
      </c>
      <c r="F220">
        <v>440</v>
      </c>
      <c r="G220"/>
      <c r="H220" s="355">
        <f t="shared" si="3"/>
        <v>973.01999999999953</v>
      </c>
    </row>
    <row r="221" spans="1:8">
      <c r="A221" s="5">
        <v>45387</v>
      </c>
      <c r="B221" t="s">
        <v>856</v>
      </c>
      <c r="C221" t="s">
        <v>854</v>
      </c>
      <c r="D221" s="464" t="s">
        <v>855</v>
      </c>
      <c r="E221" t="s">
        <v>434</v>
      </c>
      <c r="F221">
        <v>146.33000000000001</v>
      </c>
      <c r="G221"/>
      <c r="H221" s="355">
        <f t="shared" si="3"/>
        <v>1413.0199999999995</v>
      </c>
    </row>
    <row r="222" spans="1:8" hidden="1">
      <c r="A222" s="5">
        <v>45387</v>
      </c>
      <c r="B222" t="s">
        <v>853</v>
      </c>
      <c r="C222" t="s">
        <v>854</v>
      </c>
      <c r="D222" s="464" t="s">
        <v>855</v>
      </c>
      <c r="E222" t="s">
        <v>187</v>
      </c>
      <c r="F222"/>
      <c r="G222">
        <v>10.039999999999999</v>
      </c>
      <c r="H222" s="355">
        <f t="shared" si="3"/>
        <v>1559.3499999999995</v>
      </c>
    </row>
    <row r="223" spans="1:8" hidden="1">
      <c r="A223" s="5">
        <v>45386</v>
      </c>
      <c r="B223" t="s">
        <v>853</v>
      </c>
      <c r="C223" t="s">
        <v>854</v>
      </c>
      <c r="D223" s="464" t="s">
        <v>855</v>
      </c>
      <c r="E223" t="s">
        <v>189</v>
      </c>
      <c r="F223"/>
      <c r="G223">
        <v>100.97</v>
      </c>
      <c r="H223" s="355">
        <f t="shared" si="3"/>
        <v>1549.3099999999995</v>
      </c>
    </row>
    <row r="224" spans="1:8" hidden="1">
      <c r="A224" s="5">
        <v>45385</v>
      </c>
      <c r="B224" t="s">
        <v>853</v>
      </c>
      <c r="C224" t="s">
        <v>854</v>
      </c>
      <c r="D224" s="464" t="s">
        <v>855</v>
      </c>
      <c r="E224" t="s">
        <v>190</v>
      </c>
      <c r="F224"/>
      <c r="G224">
        <v>1.76</v>
      </c>
      <c r="H224" s="355">
        <f t="shared" si="3"/>
        <v>1448.3399999999995</v>
      </c>
    </row>
    <row r="225" spans="1:8" hidden="1">
      <c r="A225" s="5">
        <v>45384</v>
      </c>
      <c r="B225" t="s">
        <v>853</v>
      </c>
      <c r="C225" t="s">
        <v>854</v>
      </c>
      <c r="D225" s="464" t="s">
        <v>855</v>
      </c>
      <c r="E225" t="s">
        <v>191</v>
      </c>
      <c r="F225"/>
      <c r="G225">
        <v>30.37</v>
      </c>
      <c r="H225" s="355">
        <f t="shared" si="3"/>
        <v>1446.5799999999995</v>
      </c>
    </row>
    <row r="226" spans="1:8">
      <c r="A226" s="5">
        <v>45384</v>
      </c>
      <c r="B226" t="s">
        <v>856</v>
      </c>
      <c r="C226" t="s">
        <v>854</v>
      </c>
      <c r="D226" s="464" t="s">
        <v>855</v>
      </c>
      <c r="E226" t="s">
        <v>435</v>
      </c>
      <c r="F226">
        <v>252</v>
      </c>
      <c r="G226"/>
      <c r="H226" s="355">
        <f t="shared" si="3"/>
        <v>1416.2099999999996</v>
      </c>
    </row>
    <row r="227" spans="1:8">
      <c r="A227" s="5">
        <v>45384</v>
      </c>
      <c r="B227" t="s">
        <v>856</v>
      </c>
      <c r="C227" t="s">
        <v>854</v>
      </c>
      <c r="D227" s="464" t="s">
        <v>855</v>
      </c>
      <c r="E227" t="s">
        <v>436</v>
      </c>
      <c r="F227">
        <v>128</v>
      </c>
      <c r="G227"/>
      <c r="H227" s="355">
        <f t="shared" si="3"/>
        <v>1668.2099999999996</v>
      </c>
    </row>
    <row r="228" spans="1:8">
      <c r="A228" s="5">
        <v>45384</v>
      </c>
      <c r="B228" t="s">
        <v>856</v>
      </c>
      <c r="C228" t="s">
        <v>854</v>
      </c>
      <c r="D228" s="464" t="s">
        <v>855</v>
      </c>
      <c r="E228" t="s">
        <v>437</v>
      </c>
      <c r="F228">
        <v>66</v>
      </c>
      <c r="G228"/>
      <c r="H228" s="355">
        <f t="shared" si="3"/>
        <v>1796.2099999999996</v>
      </c>
    </row>
    <row r="229" spans="1:8">
      <c r="A229" s="5">
        <v>45384</v>
      </c>
      <c r="B229" t="s">
        <v>856</v>
      </c>
      <c r="C229" t="s">
        <v>854</v>
      </c>
      <c r="D229" s="464" t="s">
        <v>855</v>
      </c>
      <c r="E229" t="s">
        <v>438</v>
      </c>
      <c r="F229">
        <v>141</v>
      </c>
      <c r="G229"/>
      <c r="H229" s="355">
        <f t="shared" si="3"/>
        <v>1862.2099999999996</v>
      </c>
    </row>
    <row r="230" spans="1:8" hidden="1">
      <c r="A230" s="5">
        <v>45379</v>
      </c>
      <c r="B230" t="s">
        <v>853</v>
      </c>
      <c r="C230" t="s">
        <v>854</v>
      </c>
      <c r="D230" s="464" t="s">
        <v>855</v>
      </c>
      <c r="E230" t="s">
        <v>192</v>
      </c>
      <c r="F230"/>
      <c r="G230">
        <v>56.24</v>
      </c>
      <c r="H230" s="355">
        <f t="shared" si="3"/>
        <v>2003.2099999999996</v>
      </c>
    </row>
    <row r="231" spans="1:8">
      <c r="A231" s="5">
        <v>45378</v>
      </c>
      <c r="B231" t="s">
        <v>857</v>
      </c>
      <c r="C231" t="s">
        <v>854</v>
      </c>
      <c r="D231" s="464" t="s">
        <v>855</v>
      </c>
      <c r="E231" t="s">
        <v>357</v>
      </c>
      <c r="F231">
        <v>4.6500000000000004</v>
      </c>
      <c r="G231"/>
      <c r="H231" s="355">
        <f t="shared" si="3"/>
        <v>1946.9699999999996</v>
      </c>
    </row>
    <row r="232" spans="1:8" hidden="1">
      <c r="A232" s="5">
        <v>45378</v>
      </c>
      <c r="B232" t="s">
        <v>853</v>
      </c>
      <c r="C232" t="s">
        <v>854</v>
      </c>
      <c r="D232" s="464" t="s">
        <v>855</v>
      </c>
      <c r="E232" t="s">
        <v>193</v>
      </c>
      <c r="F232"/>
      <c r="G232">
        <v>25.86</v>
      </c>
      <c r="H232" s="355">
        <f t="shared" si="3"/>
        <v>1951.6199999999997</v>
      </c>
    </row>
    <row r="233" spans="1:8" hidden="1">
      <c r="A233" s="5">
        <v>45377</v>
      </c>
      <c r="B233" t="s">
        <v>853</v>
      </c>
      <c r="C233" t="s">
        <v>854</v>
      </c>
      <c r="D233" s="464" t="s">
        <v>855</v>
      </c>
      <c r="E233" t="s">
        <v>194</v>
      </c>
      <c r="F233"/>
      <c r="G233">
        <v>54.78</v>
      </c>
      <c r="H233" s="355">
        <f t="shared" si="3"/>
        <v>1925.7599999999998</v>
      </c>
    </row>
    <row r="234" spans="1:8" hidden="1">
      <c r="A234" s="5">
        <v>45376</v>
      </c>
      <c r="B234" t="s">
        <v>853</v>
      </c>
      <c r="C234" t="s">
        <v>854</v>
      </c>
      <c r="D234" s="464" t="s">
        <v>855</v>
      </c>
      <c r="E234" t="s">
        <v>195</v>
      </c>
      <c r="F234"/>
      <c r="G234">
        <v>2.76</v>
      </c>
      <c r="H234" s="355">
        <f t="shared" si="3"/>
        <v>1870.9799999999998</v>
      </c>
    </row>
    <row r="235" spans="1:8" hidden="1">
      <c r="A235" s="5">
        <v>45373</v>
      </c>
      <c r="B235" t="s">
        <v>853</v>
      </c>
      <c r="C235" t="s">
        <v>854</v>
      </c>
      <c r="D235" s="464" t="s">
        <v>855</v>
      </c>
      <c r="E235" t="s">
        <v>196</v>
      </c>
      <c r="F235"/>
      <c r="G235">
        <v>16.559999999999999</v>
      </c>
      <c r="H235" s="355">
        <f t="shared" si="3"/>
        <v>1868.2199999999998</v>
      </c>
    </row>
    <row r="236" spans="1:8" hidden="1">
      <c r="A236" s="5">
        <v>45372</v>
      </c>
      <c r="B236" t="s">
        <v>853</v>
      </c>
      <c r="C236" t="s">
        <v>854</v>
      </c>
      <c r="D236" s="464" t="s">
        <v>855</v>
      </c>
      <c r="E236" t="s">
        <v>197</v>
      </c>
      <c r="F236"/>
      <c r="G236">
        <v>38.26</v>
      </c>
      <c r="H236" s="355">
        <f t="shared" si="3"/>
        <v>1851.6599999999999</v>
      </c>
    </row>
    <row r="237" spans="1:8">
      <c r="A237" s="5">
        <v>45371</v>
      </c>
      <c r="B237" t="s">
        <v>856</v>
      </c>
      <c r="C237" t="s">
        <v>854</v>
      </c>
      <c r="D237" s="464" t="s">
        <v>855</v>
      </c>
      <c r="E237" t="s">
        <v>439</v>
      </c>
      <c r="F237">
        <v>34.200000000000003</v>
      </c>
      <c r="G237"/>
      <c r="H237" s="355">
        <f t="shared" si="3"/>
        <v>1813.3999999999999</v>
      </c>
    </row>
    <row r="238" spans="1:8" hidden="1">
      <c r="A238" s="5">
        <v>45371</v>
      </c>
      <c r="B238" t="s">
        <v>849</v>
      </c>
      <c r="C238" t="s">
        <v>854</v>
      </c>
      <c r="D238" s="464" t="s">
        <v>855</v>
      </c>
      <c r="E238" t="s">
        <v>71</v>
      </c>
      <c r="F238"/>
      <c r="G238">
        <v>1000</v>
      </c>
      <c r="H238" s="355">
        <f t="shared" si="3"/>
        <v>1847.6</v>
      </c>
    </row>
    <row r="239" spans="1:8">
      <c r="A239" s="5">
        <v>45371</v>
      </c>
      <c r="B239" t="s">
        <v>856</v>
      </c>
      <c r="C239" t="s">
        <v>854</v>
      </c>
      <c r="D239" s="464" t="s">
        <v>855</v>
      </c>
      <c r="E239" t="s">
        <v>440</v>
      </c>
      <c r="F239">
        <v>400</v>
      </c>
      <c r="G239"/>
      <c r="H239" s="355">
        <f t="shared" si="3"/>
        <v>847.59999999999991</v>
      </c>
    </row>
    <row r="240" spans="1:8">
      <c r="A240" s="5">
        <v>45371</v>
      </c>
      <c r="B240" t="s">
        <v>856</v>
      </c>
      <c r="C240" t="s">
        <v>854</v>
      </c>
      <c r="D240" s="464" t="s">
        <v>855</v>
      </c>
      <c r="E240" t="s">
        <v>441</v>
      </c>
      <c r="F240">
        <v>164</v>
      </c>
      <c r="G240"/>
      <c r="H240" s="355">
        <f t="shared" si="3"/>
        <v>1247.5999999999999</v>
      </c>
    </row>
    <row r="241" spans="1:8" hidden="1">
      <c r="A241" s="5">
        <v>45371</v>
      </c>
      <c r="B241" t="s">
        <v>853</v>
      </c>
      <c r="C241" t="s">
        <v>854</v>
      </c>
      <c r="D241" s="464" t="s">
        <v>855</v>
      </c>
      <c r="E241" t="s">
        <v>198</v>
      </c>
      <c r="F241"/>
      <c r="G241">
        <v>13.81</v>
      </c>
      <c r="H241" s="355">
        <f t="shared" si="3"/>
        <v>1411.6</v>
      </c>
    </row>
    <row r="242" spans="1:8" hidden="1">
      <c r="A242" s="5">
        <v>45370</v>
      </c>
      <c r="B242" t="s">
        <v>853</v>
      </c>
      <c r="C242" t="s">
        <v>854</v>
      </c>
      <c r="D242" s="464" t="s">
        <v>855</v>
      </c>
      <c r="E242" t="s">
        <v>199</v>
      </c>
      <c r="F242"/>
      <c r="G242">
        <v>63.77</v>
      </c>
      <c r="H242" s="355">
        <f t="shared" si="3"/>
        <v>1397.79</v>
      </c>
    </row>
    <row r="243" spans="1:8" hidden="1">
      <c r="A243" s="5">
        <v>45369</v>
      </c>
      <c r="B243" t="s">
        <v>853</v>
      </c>
      <c r="C243" t="s">
        <v>854</v>
      </c>
      <c r="D243" s="464" t="s">
        <v>855</v>
      </c>
      <c r="E243" t="s">
        <v>200</v>
      </c>
      <c r="F243"/>
      <c r="G243">
        <v>25.86</v>
      </c>
      <c r="H243" s="355">
        <f t="shared" si="3"/>
        <v>1334.02</v>
      </c>
    </row>
    <row r="244" spans="1:8">
      <c r="A244" s="5">
        <v>45369</v>
      </c>
      <c r="B244" t="s">
        <v>857</v>
      </c>
      <c r="C244" t="s">
        <v>854</v>
      </c>
      <c r="D244" s="464" t="s">
        <v>855</v>
      </c>
      <c r="E244" t="s">
        <v>442</v>
      </c>
      <c r="F244">
        <v>22.99</v>
      </c>
      <c r="G244"/>
      <c r="H244" s="355">
        <f t="shared" si="3"/>
        <v>1308.1600000000001</v>
      </c>
    </row>
    <row r="245" spans="1:8">
      <c r="A245" s="5">
        <v>45366</v>
      </c>
      <c r="B245" t="s">
        <v>858</v>
      </c>
      <c r="C245" t="s">
        <v>854</v>
      </c>
      <c r="D245" s="464" t="s">
        <v>855</v>
      </c>
      <c r="E245" t="s">
        <v>366</v>
      </c>
      <c r="F245">
        <v>1098</v>
      </c>
      <c r="G245"/>
      <c r="H245" s="355">
        <f t="shared" si="3"/>
        <v>1331.15</v>
      </c>
    </row>
    <row r="246" spans="1:8" hidden="1">
      <c r="A246" s="5">
        <v>45366</v>
      </c>
      <c r="B246" t="s">
        <v>853</v>
      </c>
      <c r="C246" t="s">
        <v>854</v>
      </c>
      <c r="D246" s="464" t="s">
        <v>855</v>
      </c>
      <c r="E246" t="s">
        <v>201</v>
      </c>
      <c r="F246"/>
      <c r="G246">
        <v>59.01</v>
      </c>
      <c r="H246" s="355">
        <f t="shared" si="3"/>
        <v>2429.15</v>
      </c>
    </row>
    <row r="247" spans="1:8" hidden="1">
      <c r="A247" s="5">
        <v>45365</v>
      </c>
      <c r="B247" t="s">
        <v>853</v>
      </c>
      <c r="C247" t="s">
        <v>854</v>
      </c>
      <c r="D247" s="464" t="s">
        <v>855</v>
      </c>
      <c r="E247" t="s">
        <v>202</v>
      </c>
      <c r="F247"/>
      <c r="G247">
        <v>29.62</v>
      </c>
      <c r="H247" s="355">
        <f t="shared" si="3"/>
        <v>2370.14</v>
      </c>
    </row>
    <row r="248" spans="1:8">
      <c r="A248" s="5">
        <v>45364</v>
      </c>
      <c r="B248" t="s">
        <v>857</v>
      </c>
      <c r="C248" t="s">
        <v>854</v>
      </c>
      <c r="D248" s="464" t="s">
        <v>855</v>
      </c>
      <c r="E248" t="s">
        <v>357</v>
      </c>
      <c r="F248">
        <v>13.2</v>
      </c>
      <c r="G248"/>
      <c r="H248" s="355">
        <f t="shared" si="3"/>
        <v>2340.52</v>
      </c>
    </row>
    <row r="249" spans="1:8">
      <c r="A249" s="5">
        <v>45364</v>
      </c>
      <c r="B249" t="s">
        <v>856</v>
      </c>
      <c r="C249" t="s">
        <v>854</v>
      </c>
      <c r="D249" s="464" t="s">
        <v>855</v>
      </c>
      <c r="E249" t="s">
        <v>443</v>
      </c>
      <c r="F249">
        <v>254.8</v>
      </c>
      <c r="G249"/>
      <c r="H249" s="355">
        <f t="shared" si="3"/>
        <v>2353.7199999999998</v>
      </c>
    </row>
    <row r="250" spans="1:8">
      <c r="A250" s="5">
        <v>45364</v>
      </c>
      <c r="B250" t="s">
        <v>856</v>
      </c>
      <c r="C250" t="s">
        <v>854</v>
      </c>
      <c r="D250" s="464" t="s">
        <v>855</v>
      </c>
      <c r="E250" t="s">
        <v>444</v>
      </c>
      <c r="F250">
        <v>400</v>
      </c>
      <c r="G250"/>
      <c r="H250" s="355">
        <f t="shared" si="3"/>
        <v>2608.52</v>
      </c>
    </row>
    <row r="251" spans="1:8">
      <c r="A251" s="5">
        <v>45364</v>
      </c>
      <c r="B251" t="s">
        <v>856</v>
      </c>
      <c r="C251" t="s">
        <v>854</v>
      </c>
      <c r="D251" s="464" t="s">
        <v>855</v>
      </c>
      <c r="E251" t="s">
        <v>445</v>
      </c>
      <c r="F251">
        <v>600</v>
      </c>
      <c r="G251"/>
      <c r="H251" s="355">
        <f t="shared" si="3"/>
        <v>3008.52</v>
      </c>
    </row>
    <row r="252" spans="1:8">
      <c r="A252" s="5">
        <v>45364</v>
      </c>
      <c r="B252" t="s">
        <v>856</v>
      </c>
      <c r="C252" t="s">
        <v>854</v>
      </c>
      <c r="D252" s="464" t="s">
        <v>855</v>
      </c>
      <c r="E252" t="s">
        <v>446</v>
      </c>
      <c r="F252">
        <v>347.37</v>
      </c>
      <c r="G252"/>
      <c r="H252" s="355">
        <f t="shared" si="3"/>
        <v>3608.52</v>
      </c>
    </row>
    <row r="253" spans="1:8" hidden="1">
      <c r="A253" s="5">
        <v>45364</v>
      </c>
      <c r="B253" t="s">
        <v>853</v>
      </c>
      <c r="C253" t="s">
        <v>854</v>
      </c>
      <c r="D253" s="464" t="s">
        <v>855</v>
      </c>
      <c r="E253" t="s">
        <v>204</v>
      </c>
      <c r="F253"/>
      <c r="G253">
        <v>932.9</v>
      </c>
      <c r="H253" s="355">
        <f t="shared" si="3"/>
        <v>3955.89</v>
      </c>
    </row>
    <row r="254" spans="1:8" hidden="1">
      <c r="A254" s="5">
        <v>45364</v>
      </c>
      <c r="B254" t="s">
        <v>853</v>
      </c>
      <c r="C254" t="s">
        <v>854</v>
      </c>
      <c r="D254" s="464" t="s">
        <v>855</v>
      </c>
      <c r="E254" t="s">
        <v>203</v>
      </c>
      <c r="F254"/>
      <c r="G254">
        <v>57.54</v>
      </c>
      <c r="H254" s="355">
        <f t="shared" si="3"/>
        <v>3022.99</v>
      </c>
    </row>
    <row r="255" spans="1:8" hidden="1">
      <c r="A255" s="5">
        <v>45363</v>
      </c>
      <c r="B255" t="s">
        <v>853</v>
      </c>
      <c r="C255" t="s">
        <v>854</v>
      </c>
      <c r="D255" s="464" t="s">
        <v>855</v>
      </c>
      <c r="E255" t="s">
        <v>205</v>
      </c>
      <c r="F255"/>
      <c r="G255">
        <v>57.94</v>
      </c>
      <c r="H255" s="355">
        <f t="shared" si="3"/>
        <v>2965.45</v>
      </c>
    </row>
    <row r="256" spans="1:8" hidden="1">
      <c r="A256" s="5">
        <v>45362</v>
      </c>
      <c r="B256" t="s">
        <v>853</v>
      </c>
      <c r="C256" t="s">
        <v>854</v>
      </c>
      <c r="D256" s="464" t="s">
        <v>855</v>
      </c>
      <c r="E256" t="s">
        <v>206</v>
      </c>
      <c r="F256"/>
      <c r="G256">
        <v>46.73</v>
      </c>
      <c r="H256" s="355">
        <f t="shared" si="3"/>
        <v>2907.5099999999998</v>
      </c>
    </row>
    <row r="257" spans="1:8">
      <c r="A257" s="5">
        <v>45362</v>
      </c>
      <c r="B257" t="s">
        <v>857</v>
      </c>
      <c r="C257" t="s">
        <v>854</v>
      </c>
      <c r="D257" s="464" t="s">
        <v>855</v>
      </c>
      <c r="E257" t="s">
        <v>447</v>
      </c>
      <c r="F257">
        <v>2.7</v>
      </c>
      <c r="G257"/>
      <c r="H257" s="355">
        <f t="shared" si="3"/>
        <v>2860.7799999999997</v>
      </c>
    </row>
    <row r="258" spans="1:8" hidden="1">
      <c r="A258" s="5">
        <v>45359</v>
      </c>
      <c r="B258" t="s">
        <v>842</v>
      </c>
      <c r="C258" t="s">
        <v>854</v>
      </c>
      <c r="D258" s="464" t="s">
        <v>855</v>
      </c>
      <c r="E258" t="s">
        <v>208</v>
      </c>
      <c r="F258"/>
      <c r="G258">
        <v>437.94</v>
      </c>
      <c r="H258" s="355">
        <f t="shared" si="3"/>
        <v>2863.4799999999996</v>
      </c>
    </row>
    <row r="259" spans="1:8" hidden="1">
      <c r="A259" s="5">
        <v>45359</v>
      </c>
      <c r="B259" t="s">
        <v>853</v>
      </c>
      <c r="C259" t="s">
        <v>854</v>
      </c>
      <c r="D259" s="464" t="s">
        <v>855</v>
      </c>
      <c r="E259" t="s">
        <v>207</v>
      </c>
      <c r="F259"/>
      <c r="G259">
        <v>28.6</v>
      </c>
      <c r="H259" s="355">
        <f t="shared" si="3"/>
        <v>2425.5399999999995</v>
      </c>
    </row>
    <row r="260" spans="1:8">
      <c r="A260" s="5">
        <v>45358</v>
      </c>
      <c r="B260" t="s">
        <v>857</v>
      </c>
      <c r="C260" t="s">
        <v>854</v>
      </c>
      <c r="D260" s="464" t="s">
        <v>855</v>
      </c>
      <c r="E260" t="s">
        <v>448</v>
      </c>
      <c r="F260">
        <v>15</v>
      </c>
      <c r="G260"/>
      <c r="H260" s="355">
        <f t="shared" si="3"/>
        <v>2396.9399999999996</v>
      </c>
    </row>
    <row r="261" spans="1:8" hidden="1">
      <c r="A261" s="5">
        <v>45358</v>
      </c>
      <c r="B261" t="s">
        <v>853</v>
      </c>
      <c r="C261" t="s">
        <v>854</v>
      </c>
      <c r="D261" s="464" t="s">
        <v>855</v>
      </c>
      <c r="E261" t="s">
        <v>209</v>
      </c>
      <c r="F261"/>
      <c r="G261">
        <v>61.13</v>
      </c>
      <c r="H261" s="355">
        <f t="shared" ref="H261:H324" si="4">H262-F261+G261</f>
        <v>2411.9399999999996</v>
      </c>
    </row>
    <row r="262" spans="1:8" hidden="1">
      <c r="A262" s="5">
        <v>45357</v>
      </c>
      <c r="B262" t="s">
        <v>853</v>
      </c>
      <c r="C262" t="s">
        <v>854</v>
      </c>
      <c r="D262" s="464" t="s">
        <v>855</v>
      </c>
      <c r="E262" t="s">
        <v>210</v>
      </c>
      <c r="F262"/>
      <c r="G262">
        <v>151.34</v>
      </c>
      <c r="H262" s="355">
        <f t="shared" si="4"/>
        <v>2350.8099999999995</v>
      </c>
    </row>
    <row r="263" spans="1:8">
      <c r="A263" s="5">
        <v>45356</v>
      </c>
      <c r="B263" t="s">
        <v>856</v>
      </c>
      <c r="C263" t="s">
        <v>854</v>
      </c>
      <c r="D263" s="464" t="s">
        <v>855</v>
      </c>
      <c r="E263" t="s">
        <v>449</v>
      </c>
      <c r="F263">
        <v>59</v>
      </c>
      <c r="G263"/>
      <c r="H263" s="355">
        <f t="shared" si="4"/>
        <v>2199.4699999999993</v>
      </c>
    </row>
    <row r="264" spans="1:8" hidden="1">
      <c r="A264" s="5">
        <v>45356</v>
      </c>
      <c r="B264" t="s">
        <v>849</v>
      </c>
      <c r="C264" t="s">
        <v>854</v>
      </c>
      <c r="D264" s="464" t="s">
        <v>855</v>
      </c>
      <c r="E264" t="s">
        <v>71</v>
      </c>
      <c r="F264"/>
      <c r="G264">
        <v>1000</v>
      </c>
      <c r="H264" s="355">
        <f t="shared" si="4"/>
        <v>2258.4699999999993</v>
      </c>
    </row>
    <row r="265" spans="1:8">
      <c r="A265" s="5">
        <v>45356</v>
      </c>
      <c r="B265" t="s">
        <v>856</v>
      </c>
      <c r="C265" t="s">
        <v>854</v>
      </c>
      <c r="D265" s="464" t="s">
        <v>855</v>
      </c>
      <c r="E265" t="s">
        <v>450</v>
      </c>
      <c r="F265">
        <v>300</v>
      </c>
      <c r="G265"/>
      <c r="H265" s="355">
        <f t="shared" si="4"/>
        <v>1258.4699999999991</v>
      </c>
    </row>
    <row r="266" spans="1:8" hidden="1">
      <c r="A266" s="5">
        <v>45356</v>
      </c>
      <c r="B266" t="s">
        <v>853</v>
      </c>
      <c r="C266" t="s">
        <v>854</v>
      </c>
      <c r="D266" s="464" t="s">
        <v>855</v>
      </c>
      <c r="E266" t="s">
        <v>211</v>
      </c>
      <c r="F266"/>
      <c r="G266">
        <v>150.91999999999999</v>
      </c>
      <c r="H266" s="355">
        <f t="shared" si="4"/>
        <v>1558.4699999999991</v>
      </c>
    </row>
    <row r="267" spans="1:8" hidden="1">
      <c r="A267" s="5">
        <v>45355</v>
      </c>
      <c r="B267" t="s">
        <v>853</v>
      </c>
      <c r="C267" t="s">
        <v>854</v>
      </c>
      <c r="D267" s="464" t="s">
        <v>855</v>
      </c>
      <c r="E267" t="s">
        <v>212</v>
      </c>
      <c r="F267"/>
      <c r="G267">
        <v>26.06</v>
      </c>
      <c r="H267" s="355">
        <f t="shared" si="4"/>
        <v>1407.549999999999</v>
      </c>
    </row>
    <row r="268" spans="1:8">
      <c r="A268" s="5">
        <v>45355</v>
      </c>
      <c r="B268" t="s">
        <v>856</v>
      </c>
      <c r="C268" t="s">
        <v>854</v>
      </c>
      <c r="D268" s="464" t="s">
        <v>855</v>
      </c>
      <c r="E268" t="s">
        <v>451</v>
      </c>
      <c r="F268">
        <v>19.97</v>
      </c>
      <c r="G268"/>
      <c r="H268" s="355">
        <f t="shared" si="4"/>
        <v>1381.4899999999991</v>
      </c>
    </row>
    <row r="269" spans="1:8">
      <c r="A269" s="5">
        <v>45352</v>
      </c>
      <c r="B269" t="s">
        <v>856</v>
      </c>
      <c r="C269" t="s">
        <v>854</v>
      </c>
      <c r="D269" s="464" t="s">
        <v>855</v>
      </c>
      <c r="E269" t="s">
        <v>452</v>
      </c>
      <c r="F269">
        <v>252</v>
      </c>
      <c r="G269"/>
      <c r="H269" s="355">
        <f t="shared" si="4"/>
        <v>1401.4599999999991</v>
      </c>
    </row>
    <row r="270" spans="1:8">
      <c r="A270" s="5">
        <v>45352</v>
      </c>
      <c r="B270" t="s">
        <v>857</v>
      </c>
      <c r="C270" t="s">
        <v>854</v>
      </c>
      <c r="D270" s="464" t="s">
        <v>855</v>
      </c>
      <c r="E270" t="s">
        <v>453</v>
      </c>
      <c r="F270">
        <v>24.29</v>
      </c>
      <c r="G270"/>
      <c r="H270" s="355">
        <f t="shared" si="4"/>
        <v>1653.4599999999991</v>
      </c>
    </row>
    <row r="271" spans="1:8" hidden="1">
      <c r="A271" s="5">
        <v>45352</v>
      </c>
      <c r="B271" t="s">
        <v>853</v>
      </c>
      <c r="C271" t="s">
        <v>854</v>
      </c>
      <c r="D271" s="464" t="s">
        <v>855</v>
      </c>
      <c r="E271" t="s">
        <v>213</v>
      </c>
      <c r="F271"/>
      <c r="G271">
        <v>32.799999999999997</v>
      </c>
      <c r="H271" s="355">
        <f t="shared" si="4"/>
        <v>1677.7499999999991</v>
      </c>
    </row>
    <row r="272" spans="1:8" hidden="1">
      <c r="A272" s="5">
        <v>45351</v>
      </c>
      <c r="B272" t="s">
        <v>853</v>
      </c>
      <c r="C272" t="s">
        <v>854</v>
      </c>
      <c r="D272" s="464" t="s">
        <v>855</v>
      </c>
      <c r="E272" t="s">
        <v>214</v>
      </c>
      <c r="F272"/>
      <c r="G272">
        <v>7.4</v>
      </c>
      <c r="H272" s="355">
        <f t="shared" si="4"/>
        <v>1644.9499999999991</v>
      </c>
    </row>
    <row r="273" spans="1:8">
      <c r="A273" s="5">
        <v>45350</v>
      </c>
      <c r="B273" t="s">
        <v>857</v>
      </c>
      <c r="C273" t="s">
        <v>854</v>
      </c>
      <c r="D273" s="464" t="s">
        <v>855</v>
      </c>
      <c r="E273" t="s">
        <v>357</v>
      </c>
      <c r="F273">
        <v>9.3000000000000007</v>
      </c>
      <c r="G273"/>
      <c r="H273" s="355">
        <f t="shared" si="4"/>
        <v>1637.549999999999</v>
      </c>
    </row>
    <row r="274" spans="1:8" hidden="1">
      <c r="A274" s="5">
        <v>45350</v>
      </c>
      <c r="B274" t="s">
        <v>853</v>
      </c>
      <c r="C274" t="s">
        <v>854</v>
      </c>
      <c r="D274" s="464" t="s">
        <v>855</v>
      </c>
      <c r="E274" t="s">
        <v>215</v>
      </c>
      <c r="F274"/>
      <c r="G274">
        <v>5.4</v>
      </c>
      <c r="H274" s="355">
        <f t="shared" si="4"/>
        <v>1646.849999999999</v>
      </c>
    </row>
    <row r="275" spans="1:8" hidden="1">
      <c r="A275" s="5">
        <v>45349</v>
      </c>
      <c r="B275" t="s">
        <v>849</v>
      </c>
      <c r="C275" t="s">
        <v>854</v>
      </c>
      <c r="D275" s="464" t="s">
        <v>855</v>
      </c>
      <c r="E275" t="s">
        <v>71</v>
      </c>
      <c r="F275"/>
      <c r="G275">
        <v>1000</v>
      </c>
      <c r="H275" s="355">
        <f t="shared" si="4"/>
        <v>1641.4499999999989</v>
      </c>
    </row>
    <row r="276" spans="1:8">
      <c r="A276" s="5">
        <v>45349</v>
      </c>
      <c r="B276" t="s">
        <v>856</v>
      </c>
      <c r="C276" t="s">
        <v>854</v>
      </c>
      <c r="D276" s="464" t="s">
        <v>855</v>
      </c>
      <c r="E276" t="s">
        <v>454</v>
      </c>
      <c r="F276">
        <v>196</v>
      </c>
      <c r="G276"/>
      <c r="H276" s="355">
        <f t="shared" si="4"/>
        <v>641.44999999999879</v>
      </c>
    </row>
    <row r="277" spans="1:8" hidden="1">
      <c r="A277" s="5">
        <v>45349</v>
      </c>
      <c r="B277" t="s">
        <v>842</v>
      </c>
      <c r="C277" t="s">
        <v>854</v>
      </c>
      <c r="D277" s="464" t="s">
        <v>855</v>
      </c>
      <c r="E277" t="s">
        <v>217</v>
      </c>
      <c r="F277"/>
      <c r="G277">
        <v>10</v>
      </c>
      <c r="H277" s="355">
        <f t="shared" si="4"/>
        <v>837.44999999999879</v>
      </c>
    </row>
    <row r="278" spans="1:8">
      <c r="A278" s="5">
        <v>45349</v>
      </c>
      <c r="B278" t="s">
        <v>857</v>
      </c>
      <c r="C278" t="s">
        <v>854</v>
      </c>
      <c r="D278" s="464" t="s">
        <v>855</v>
      </c>
      <c r="E278" t="s">
        <v>455</v>
      </c>
      <c r="F278">
        <v>64.790000000000006</v>
      </c>
      <c r="G278"/>
      <c r="H278" s="355">
        <f t="shared" si="4"/>
        <v>827.44999999999879</v>
      </c>
    </row>
    <row r="279" spans="1:8">
      <c r="A279" s="5">
        <v>45349</v>
      </c>
      <c r="B279" t="s">
        <v>856</v>
      </c>
      <c r="C279" t="s">
        <v>854</v>
      </c>
      <c r="D279" s="464" t="s">
        <v>855</v>
      </c>
      <c r="E279" t="s">
        <v>456</v>
      </c>
      <c r="F279">
        <v>641.6</v>
      </c>
      <c r="G279"/>
      <c r="H279" s="355">
        <f t="shared" si="4"/>
        <v>892.23999999999876</v>
      </c>
    </row>
    <row r="280" spans="1:8" hidden="1">
      <c r="A280" s="5">
        <v>45349</v>
      </c>
      <c r="B280" t="s">
        <v>853</v>
      </c>
      <c r="C280" t="s">
        <v>854</v>
      </c>
      <c r="D280" s="464" t="s">
        <v>855</v>
      </c>
      <c r="E280" t="s">
        <v>216</v>
      </c>
      <c r="F280"/>
      <c r="G280">
        <v>3.6</v>
      </c>
      <c r="H280" s="355">
        <f t="shared" si="4"/>
        <v>1533.8399999999988</v>
      </c>
    </row>
    <row r="281" spans="1:8">
      <c r="A281" s="5">
        <v>45348</v>
      </c>
      <c r="B281" t="s">
        <v>856</v>
      </c>
      <c r="C281" t="s">
        <v>854</v>
      </c>
      <c r="D281" s="464" t="s">
        <v>855</v>
      </c>
      <c r="E281" t="s">
        <v>457</v>
      </c>
      <c r="F281">
        <v>45</v>
      </c>
      <c r="G281"/>
      <c r="H281" s="355">
        <f t="shared" si="4"/>
        <v>1530.2399999999989</v>
      </c>
    </row>
    <row r="282" spans="1:8">
      <c r="A282" s="5">
        <v>45348</v>
      </c>
      <c r="B282" t="s">
        <v>856</v>
      </c>
      <c r="C282" t="s">
        <v>854</v>
      </c>
      <c r="D282" s="464" t="s">
        <v>855</v>
      </c>
      <c r="E282" t="s">
        <v>458</v>
      </c>
      <c r="F282">
        <v>128</v>
      </c>
      <c r="G282"/>
      <c r="H282" s="355">
        <f t="shared" si="4"/>
        <v>1575.2399999999989</v>
      </c>
    </row>
    <row r="283" spans="1:8" hidden="1">
      <c r="A283" s="5">
        <v>45348</v>
      </c>
      <c r="B283" t="s">
        <v>853</v>
      </c>
      <c r="C283" t="s">
        <v>854</v>
      </c>
      <c r="D283" s="464" t="s">
        <v>855</v>
      </c>
      <c r="E283" t="s">
        <v>218</v>
      </c>
      <c r="F283"/>
      <c r="G283">
        <v>1.8</v>
      </c>
      <c r="H283" s="355">
        <f t="shared" si="4"/>
        <v>1703.2399999999989</v>
      </c>
    </row>
    <row r="284" spans="1:8" hidden="1">
      <c r="A284" s="5">
        <v>45345</v>
      </c>
      <c r="B284" t="s">
        <v>842</v>
      </c>
      <c r="C284" t="s">
        <v>854</v>
      </c>
      <c r="D284" s="464" t="s">
        <v>855</v>
      </c>
      <c r="E284" t="s">
        <v>219</v>
      </c>
      <c r="F284"/>
      <c r="G284">
        <v>15</v>
      </c>
      <c r="H284" s="355">
        <f t="shared" si="4"/>
        <v>1701.4399999999989</v>
      </c>
    </row>
    <row r="285" spans="1:8" hidden="1">
      <c r="A285" s="5">
        <v>45345</v>
      </c>
      <c r="B285" t="s">
        <v>853</v>
      </c>
      <c r="C285" t="s">
        <v>854</v>
      </c>
      <c r="D285" s="464" t="s">
        <v>855</v>
      </c>
      <c r="E285" t="s">
        <v>220</v>
      </c>
      <c r="F285"/>
      <c r="G285">
        <v>22.4</v>
      </c>
      <c r="H285" s="355">
        <f t="shared" si="4"/>
        <v>1686.4399999999989</v>
      </c>
    </row>
    <row r="286" spans="1:8">
      <c r="A286" s="5">
        <v>45344</v>
      </c>
      <c r="B286" t="s">
        <v>856</v>
      </c>
      <c r="C286" t="s">
        <v>854</v>
      </c>
      <c r="D286" s="464" t="s">
        <v>855</v>
      </c>
      <c r="E286" t="s">
        <v>459</v>
      </c>
      <c r="F286">
        <v>55</v>
      </c>
      <c r="G286"/>
      <c r="H286" s="355">
        <f t="shared" si="4"/>
        <v>1664.0399999999988</v>
      </c>
    </row>
    <row r="287" spans="1:8" hidden="1">
      <c r="A287" s="5">
        <v>45344</v>
      </c>
      <c r="B287" t="s">
        <v>853</v>
      </c>
      <c r="C287" t="s">
        <v>854</v>
      </c>
      <c r="D287" s="464" t="s">
        <v>855</v>
      </c>
      <c r="E287" t="s">
        <v>221</v>
      </c>
      <c r="F287"/>
      <c r="G287">
        <v>41.99</v>
      </c>
      <c r="H287" s="355">
        <f t="shared" si="4"/>
        <v>1719.0399999999988</v>
      </c>
    </row>
    <row r="288" spans="1:8" hidden="1">
      <c r="A288" s="5">
        <v>45343</v>
      </c>
      <c r="B288" t="s">
        <v>853</v>
      </c>
      <c r="C288" t="s">
        <v>854</v>
      </c>
      <c r="D288" s="464" t="s">
        <v>855</v>
      </c>
      <c r="E288" t="s">
        <v>222</v>
      </c>
      <c r="F288"/>
      <c r="G288">
        <v>26.06</v>
      </c>
      <c r="H288" s="355">
        <f t="shared" si="4"/>
        <v>1677.0499999999988</v>
      </c>
    </row>
    <row r="289" spans="1:8" hidden="1">
      <c r="A289" s="5">
        <v>45342</v>
      </c>
      <c r="B289" t="s">
        <v>853</v>
      </c>
      <c r="C289" t="s">
        <v>854</v>
      </c>
      <c r="D289" s="464" t="s">
        <v>855</v>
      </c>
      <c r="E289" t="s">
        <v>223</v>
      </c>
      <c r="F289"/>
      <c r="G289">
        <v>35.630000000000003</v>
      </c>
      <c r="H289" s="355">
        <f t="shared" si="4"/>
        <v>1650.9899999999989</v>
      </c>
    </row>
    <row r="290" spans="1:8">
      <c r="A290" s="5">
        <v>45341</v>
      </c>
      <c r="B290" t="s">
        <v>849</v>
      </c>
      <c r="C290" t="s">
        <v>854</v>
      </c>
      <c r="D290" s="464" t="s">
        <v>855</v>
      </c>
      <c r="E290" t="s">
        <v>71</v>
      </c>
      <c r="F290">
        <v>1000</v>
      </c>
      <c r="G290"/>
      <c r="H290" s="355">
        <f t="shared" si="4"/>
        <v>1615.3599999999988</v>
      </c>
    </row>
    <row r="291" spans="1:8" hidden="1">
      <c r="A291" s="5">
        <v>45341</v>
      </c>
      <c r="B291" t="s">
        <v>853</v>
      </c>
      <c r="C291" t="s">
        <v>854</v>
      </c>
      <c r="D291" s="464" t="s">
        <v>855</v>
      </c>
      <c r="E291" t="s">
        <v>224</v>
      </c>
      <c r="F291"/>
      <c r="G291">
        <v>225.01</v>
      </c>
      <c r="H291" s="355">
        <f t="shared" si="4"/>
        <v>2615.3599999999988</v>
      </c>
    </row>
    <row r="292" spans="1:8" hidden="1">
      <c r="A292" s="5">
        <v>45338</v>
      </c>
      <c r="B292" t="s">
        <v>853</v>
      </c>
      <c r="C292" t="s">
        <v>854</v>
      </c>
      <c r="D292" s="464" t="s">
        <v>855</v>
      </c>
      <c r="E292" t="s">
        <v>225</v>
      </c>
      <c r="F292"/>
      <c r="G292">
        <v>220.54</v>
      </c>
      <c r="H292" s="355">
        <f t="shared" si="4"/>
        <v>2390.349999999999</v>
      </c>
    </row>
    <row r="293" spans="1:8">
      <c r="A293" s="5">
        <v>45337</v>
      </c>
      <c r="B293" t="s">
        <v>858</v>
      </c>
      <c r="C293" t="s">
        <v>854</v>
      </c>
      <c r="D293" s="464" t="s">
        <v>855</v>
      </c>
      <c r="E293" t="s">
        <v>366</v>
      </c>
      <c r="F293">
        <v>854</v>
      </c>
      <c r="G293"/>
      <c r="H293" s="355">
        <f t="shared" si="4"/>
        <v>2169.809999999999</v>
      </c>
    </row>
    <row r="294" spans="1:8" hidden="1">
      <c r="A294" s="5">
        <v>45337</v>
      </c>
      <c r="B294" t="s">
        <v>853</v>
      </c>
      <c r="C294" t="s">
        <v>854</v>
      </c>
      <c r="D294" s="464" t="s">
        <v>855</v>
      </c>
      <c r="E294" t="s">
        <v>226</v>
      </c>
      <c r="F294"/>
      <c r="G294">
        <v>244.13</v>
      </c>
      <c r="H294" s="355">
        <f t="shared" si="4"/>
        <v>3023.809999999999</v>
      </c>
    </row>
    <row r="295" spans="1:8" hidden="1">
      <c r="A295" s="5">
        <v>45336</v>
      </c>
      <c r="B295" t="s">
        <v>853</v>
      </c>
      <c r="C295" t="s">
        <v>854</v>
      </c>
      <c r="D295" s="464" t="s">
        <v>855</v>
      </c>
      <c r="E295" t="s">
        <v>227</v>
      </c>
      <c r="F295"/>
      <c r="G295">
        <v>312.95</v>
      </c>
      <c r="H295" s="355">
        <f t="shared" si="4"/>
        <v>2779.6799999999989</v>
      </c>
    </row>
    <row r="296" spans="1:8" hidden="1">
      <c r="A296" s="5">
        <v>45335</v>
      </c>
      <c r="B296" t="s">
        <v>842</v>
      </c>
      <c r="C296" t="s">
        <v>854</v>
      </c>
      <c r="D296" s="464" t="s">
        <v>855</v>
      </c>
      <c r="E296" t="s">
        <v>229</v>
      </c>
      <c r="F296"/>
      <c r="G296">
        <v>135</v>
      </c>
      <c r="H296" s="355">
        <f t="shared" si="4"/>
        <v>2466.7299999999991</v>
      </c>
    </row>
    <row r="297" spans="1:8" hidden="1">
      <c r="A297" s="5">
        <v>45335</v>
      </c>
      <c r="B297" t="s">
        <v>853</v>
      </c>
      <c r="C297" t="s">
        <v>854</v>
      </c>
      <c r="D297" s="464" t="s">
        <v>855</v>
      </c>
      <c r="E297" t="s">
        <v>230</v>
      </c>
      <c r="F297"/>
      <c r="G297">
        <v>182.89</v>
      </c>
      <c r="H297" s="355">
        <f t="shared" si="4"/>
        <v>2331.7299999999991</v>
      </c>
    </row>
    <row r="298" spans="1:8" hidden="1">
      <c r="A298" s="5">
        <v>45335</v>
      </c>
      <c r="B298" t="s">
        <v>853</v>
      </c>
      <c r="C298" t="s">
        <v>854</v>
      </c>
      <c r="D298" s="464" t="s">
        <v>855</v>
      </c>
      <c r="E298" t="s">
        <v>228</v>
      </c>
      <c r="F298"/>
      <c r="G298">
        <v>19.7</v>
      </c>
      <c r="H298" s="355">
        <f t="shared" si="4"/>
        <v>2148.8399999999992</v>
      </c>
    </row>
    <row r="299" spans="1:8" hidden="1">
      <c r="A299" s="5">
        <v>45334</v>
      </c>
      <c r="B299" t="s">
        <v>849</v>
      </c>
      <c r="C299" t="s">
        <v>854</v>
      </c>
      <c r="D299" s="464" t="s">
        <v>855</v>
      </c>
      <c r="E299" t="s">
        <v>71</v>
      </c>
      <c r="F299"/>
      <c r="G299">
        <v>1000</v>
      </c>
      <c r="H299" s="355">
        <f t="shared" si="4"/>
        <v>2129.1399999999994</v>
      </c>
    </row>
    <row r="300" spans="1:8">
      <c r="A300" s="5">
        <v>45334</v>
      </c>
      <c r="B300" t="s">
        <v>856</v>
      </c>
      <c r="C300" t="s">
        <v>854</v>
      </c>
      <c r="D300" s="464" t="s">
        <v>855</v>
      </c>
      <c r="E300" t="s">
        <v>460</v>
      </c>
      <c r="F300">
        <v>36.26</v>
      </c>
      <c r="G300"/>
      <c r="H300" s="355">
        <f t="shared" si="4"/>
        <v>1129.1399999999994</v>
      </c>
    </row>
    <row r="301" spans="1:8">
      <c r="A301" s="5">
        <v>45334</v>
      </c>
      <c r="B301" t="s">
        <v>856</v>
      </c>
      <c r="C301" t="s">
        <v>854</v>
      </c>
      <c r="D301" s="464" t="s">
        <v>855</v>
      </c>
      <c r="E301" t="s">
        <v>461</v>
      </c>
      <c r="F301">
        <v>395.28</v>
      </c>
      <c r="G301"/>
      <c r="H301" s="355">
        <f t="shared" si="4"/>
        <v>1165.3999999999994</v>
      </c>
    </row>
    <row r="302" spans="1:8" hidden="1">
      <c r="A302" s="5">
        <v>45334</v>
      </c>
      <c r="B302" t="s">
        <v>853</v>
      </c>
      <c r="C302" t="s">
        <v>854</v>
      </c>
      <c r="D302" s="464" t="s">
        <v>855</v>
      </c>
      <c r="E302" t="s">
        <v>231</v>
      </c>
      <c r="F302"/>
      <c r="G302">
        <v>48.21</v>
      </c>
      <c r="H302" s="355">
        <f t="shared" si="4"/>
        <v>1560.6799999999994</v>
      </c>
    </row>
    <row r="303" spans="1:8" hidden="1">
      <c r="A303" s="5">
        <v>45331</v>
      </c>
      <c r="B303" t="s">
        <v>853</v>
      </c>
      <c r="C303" t="s">
        <v>854</v>
      </c>
      <c r="D303" s="464" t="s">
        <v>855</v>
      </c>
      <c r="E303" t="s">
        <v>232</v>
      </c>
      <c r="F303"/>
      <c r="G303">
        <v>106.18</v>
      </c>
      <c r="H303" s="355">
        <f t="shared" si="4"/>
        <v>1512.4699999999993</v>
      </c>
    </row>
    <row r="304" spans="1:8">
      <c r="A304" s="5">
        <v>45330</v>
      </c>
      <c r="B304" t="s">
        <v>856</v>
      </c>
      <c r="C304" t="s">
        <v>854</v>
      </c>
      <c r="D304" s="464" t="s">
        <v>855</v>
      </c>
      <c r="E304" t="s">
        <v>462</v>
      </c>
      <c r="F304">
        <v>26.6</v>
      </c>
      <c r="G304"/>
      <c r="H304" s="355">
        <f t="shared" si="4"/>
        <v>1406.2899999999993</v>
      </c>
    </row>
    <row r="305" spans="1:8">
      <c r="A305" s="5">
        <v>45330</v>
      </c>
      <c r="B305" t="s">
        <v>856</v>
      </c>
      <c r="C305" t="s">
        <v>854</v>
      </c>
      <c r="D305" s="464" t="s">
        <v>855</v>
      </c>
      <c r="E305" t="s">
        <v>463</v>
      </c>
      <c r="F305">
        <v>7</v>
      </c>
      <c r="G305"/>
      <c r="H305" s="355">
        <f t="shared" si="4"/>
        <v>1432.8899999999992</v>
      </c>
    </row>
    <row r="306" spans="1:8">
      <c r="A306" s="5">
        <v>45330</v>
      </c>
      <c r="B306" t="s">
        <v>856</v>
      </c>
      <c r="C306" t="s">
        <v>854</v>
      </c>
      <c r="D306" s="464" t="s">
        <v>855</v>
      </c>
      <c r="E306" t="s">
        <v>464</v>
      </c>
      <c r="F306">
        <v>9</v>
      </c>
      <c r="G306"/>
      <c r="H306" s="355">
        <f t="shared" si="4"/>
        <v>1439.8899999999992</v>
      </c>
    </row>
    <row r="307" spans="1:8" hidden="1">
      <c r="A307" s="5">
        <v>45330</v>
      </c>
      <c r="B307" t="s">
        <v>853</v>
      </c>
      <c r="C307" t="s">
        <v>854</v>
      </c>
      <c r="D307" s="464" t="s">
        <v>855</v>
      </c>
      <c r="E307" t="s">
        <v>233</v>
      </c>
      <c r="F307"/>
      <c r="G307">
        <v>141.46</v>
      </c>
      <c r="H307" s="355">
        <f t="shared" si="4"/>
        <v>1448.8899999999992</v>
      </c>
    </row>
    <row r="308" spans="1:8" hidden="1">
      <c r="A308" s="5">
        <v>45329</v>
      </c>
      <c r="B308" t="s">
        <v>842</v>
      </c>
      <c r="C308" t="s">
        <v>854</v>
      </c>
      <c r="D308" s="464" t="s">
        <v>855</v>
      </c>
      <c r="E308" t="s">
        <v>234</v>
      </c>
      <c r="F308"/>
      <c r="G308">
        <v>10</v>
      </c>
      <c r="H308" s="355">
        <f t="shared" si="4"/>
        <v>1307.4299999999992</v>
      </c>
    </row>
    <row r="309" spans="1:8" hidden="1">
      <c r="A309" s="5">
        <v>45329</v>
      </c>
      <c r="B309" t="s">
        <v>853</v>
      </c>
      <c r="C309" t="s">
        <v>854</v>
      </c>
      <c r="D309" s="464" t="s">
        <v>855</v>
      </c>
      <c r="E309" t="s">
        <v>235</v>
      </c>
      <c r="F309"/>
      <c r="G309">
        <v>131.91</v>
      </c>
      <c r="H309" s="355">
        <f t="shared" si="4"/>
        <v>1297.4299999999992</v>
      </c>
    </row>
    <row r="310" spans="1:8">
      <c r="A310" s="5">
        <v>45328</v>
      </c>
      <c r="B310" t="s">
        <v>856</v>
      </c>
      <c r="C310" t="s">
        <v>854</v>
      </c>
      <c r="D310" s="464" t="s">
        <v>855</v>
      </c>
      <c r="E310" t="s">
        <v>465</v>
      </c>
      <c r="F310">
        <v>62.5</v>
      </c>
      <c r="G310"/>
      <c r="H310" s="355">
        <f t="shared" si="4"/>
        <v>1165.5199999999991</v>
      </c>
    </row>
    <row r="311" spans="1:8">
      <c r="A311" s="5">
        <v>45328</v>
      </c>
      <c r="B311" t="s">
        <v>856</v>
      </c>
      <c r="C311" t="s">
        <v>854</v>
      </c>
      <c r="D311" s="464" t="s">
        <v>855</v>
      </c>
      <c r="E311" t="s">
        <v>466</v>
      </c>
      <c r="F311">
        <v>87.5</v>
      </c>
      <c r="G311"/>
      <c r="H311" s="355">
        <f t="shared" si="4"/>
        <v>1228.0199999999991</v>
      </c>
    </row>
    <row r="312" spans="1:8">
      <c r="A312" s="5">
        <v>45328</v>
      </c>
      <c r="B312" t="s">
        <v>856</v>
      </c>
      <c r="C312" t="s">
        <v>854</v>
      </c>
      <c r="D312" s="464" t="s">
        <v>855</v>
      </c>
      <c r="E312" t="s">
        <v>467</v>
      </c>
      <c r="F312">
        <v>100</v>
      </c>
      <c r="G312"/>
      <c r="H312" s="355">
        <f t="shared" si="4"/>
        <v>1315.5199999999991</v>
      </c>
    </row>
    <row r="313" spans="1:8">
      <c r="A313" s="5">
        <v>45328</v>
      </c>
      <c r="B313" t="s">
        <v>856</v>
      </c>
      <c r="C313" t="s">
        <v>854</v>
      </c>
      <c r="D313" s="464" t="s">
        <v>855</v>
      </c>
      <c r="E313" t="s">
        <v>468</v>
      </c>
      <c r="F313">
        <v>488.5</v>
      </c>
      <c r="G313"/>
      <c r="H313" s="355">
        <f t="shared" si="4"/>
        <v>1415.5199999999991</v>
      </c>
    </row>
    <row r="314" spans="1:8">
      <c r="A314" s="5">
        <v>45328</v>
      </c>
      <c r="B314" t="s">
        <v>856</v>
      </c>
      <c r="C314" t="s">
        <v>854</v>
      </c>
      <c r="D314" s="464" t="s">
        <v>855</v>
      </c>
      <c r="E314" t="s">
        <v>469</v>
      </c>
      <c r="F314">
        <v>58</v>
      </c>
      <c r="G314"/>
      <c r="H314" s="355">
        <f t="shared" si="4"/>
        <v>1904.0199999999991</v>
      </c>
    </row>
    <row r="315" spans="1:8">
      <c r="A315" s="5">
        <v>45328</v>
      </c>
      <c r="B315" t="s">
        <v>856</v>
      </c>
      <c r="C315" t="s">
        <v>854</v>
      </c>
      <c r="D315" s="464" t="s">
        <v>855</v>
      </c>
      <c r="E315" t="s">
        <v>470</v>
      </c>
      <c r="F315">
        <v>75</v>
      </c>
      <c r="G315"/>
      <c r="H315" s="355">
        <f t="shared" si="4"/>
        <v>1962.0199999999991</v>
      </c>
    </row>
    <row r="316" spans="1:8" hidden="1">
      <c r="A316" s="5">
        <v>45328</v>
      </c>
      <c r="B316" t="s">
        <v>853</v>
      </c>
      <c r="C316" t="s">
        <v>854</v>
      </c>
      <c r="D316" s="464" t="s">
        <v>855</v>
      </c>
      <c r="E316" t="s">
        <v>236</v>
      </c>
      <c r="F316"/>
      <c r="G316">
        <v>415.45</v>
      </c>
      <c r="H316" s="355">
        <f t="shared" si="4"/>
        <v>2037.0199999999991</v>
      </c>
    </row>
    <row r="317" spans="1:8">
      <c r="A317" s="5">
        <v>45327</v>
      </c>
      <c r="B317" t="s">
        <v>857</v>
      </c>
      <c r="C317" t="s">
        <v>854</v>
      </c>
      <c r="D317" s="464" t="s">
        <v>855</v>
      </c>
      <c r="E317" t="s">
        <v>367</v>
      </c>
      <c r="F317">
        <v>49.49</v>
      </c>
      <c r="G317"/>
      <c r="H317" s="355">
        <f t="shared" si="4"/>
        <v>1621.569999999999</v>
      </c>
    </row>
    <row r="318" spans="1:8">
      <c r="A318" s="5">
        <v>45327</v>
      </c>
      <c r="B318" t="s">
        <v>857</v>
      </c>
      <c r="C318" t="s">
        <v>854</v>
      </c>
      <c r="D318" s="464" t="s">
        <v>855</v>
      </c>
      <c r="E318" t="s">
        <v>471</v>
      </c>
      <c r="F318">
        <v>60.29</v>
      </c>
      <c r="G318"/>
      <c r="H318" s="355">
        <f t="shared" si="4"/>
        <v>1671.059999999999</v>
      </c>
    </row>
    <row r="319" spans="1:8" hidden="1">
      <c r="A319" s="5">
        <v>45327</v>
      </c>
      <c r="B319" t="s">
        <v>853</v>
      </c>
      <c r="C319" t="s">
        <v>854</v>
      </c>
      <c r="D319" s="464" t="s">
        <v>855</v>
      </c>
      <c r="E319" t="s">
        <v>237</v>
      </c>
      <c r="F319"/>
      <c r="G319">
        <v>221.12</v>
      </c>
      <c r="H319" s="355">
        <f t="shared" si="4"/>
        <v>1731.349999999999</v>
      </c>
    </row>
    <row r="320" spans="1:8" hidden="1">
      <c r="A320" s="5">
        <v>45324</v>
      </c>
      <c r="B320" t="s">
        <v>853</v>
      </c>
      <c r="C320" t="s">
        <v>854</v>
      </c>
      <c r="D320" s="464" t="s">
        <v>855</v>
      </c>
      <c r="E320" t="s">
        <v>238</v>
      </c>
      <c r="F320"/>
      <c r="G320">
        <v>191.82</v>
      </c>
      <c r="H320" s="355">
        <f t="shared" si="4"/>
        <v>1510.2299999999989</v>
      </c>
    </row>
    <row r="321" spans="1:8">
      <c r="A321" s="5">
        <v>45323</v>
      </c>
      <c r="B321" t="s">
        <v>856</v>
      </c>
      <c r="C321" t="s">
        <v>854</v>
      </c>
      <c r="D321" s="464" t="s">
        <v>855</v>
      </c>
      <c r="E321" t="s">
        <v>472</v>
      </c>
      <c r="F321">
        <v>480</v>
      </c>
      <c r="G321"/>
      <c r="H321" s="355">
        <f t="shared" si="4"/>
        <v>1318.4099999999989</v>
      </c>
    </row>
    <row r="322" spans="1:8">
      <c r="A322" s="5">
        <v>45323</v>
      </c>
      <c r="B322" t="s">
        <v>856</v>
      </c>
      <c r="C322" t="s">
        <v>854</v>
      </c>
      <c r="D322" s="464" t="s">
        <v>855</v>
      </c>
      <c r="E322" t="s">
        <v>473</v>
      </c>
      <c r="F322">
        <v>465</v>
      </c>
      <c r="G322"/>
      <c r="H322" s="355">
        <f t="shared" si="4"/>
        <v>1798.4099999999989</v>
      </c>
    </row>
    <row r="323" spans="1:8">
      <c r="A323" s="5">
        <v>45323</v>
      </c>
      <c r="B323" t="s">
        <v>849</v>
      </c>
      <c r="C323" t="s">
        <v>854</v>
      </c>
      <c r="D323" s="464" t="s">
        <v>855</v>
      </c>
      <c r="E323" t="s">
        <v>71</v>
      </c>
      <c r="F323">
        <v>5000</v>
      </c>
      <c r="G323"/>
      <c r="H323" s="355">
        <f t="shared" si="4"/>
        <v>2263.4099999999989</v>
      </c>
    </row>
    <row r="324" spans="1:8" hidden="1">
      <c r="A324" s="5">
        <v>45323</v>
      </c>
      <c r="B324" t="s">
        <v>853</v>
      </c>
      <c r="C324" t="s">
        <v>854</v>
      </c>
      <c r="D324" s="464" t="s">
        <v>855</v>
      </c>
      <c r="E324" t="s">
        <v>239</v>
      </c>
      <c r="F324"/>
      <c r="G324">
        <v>86.03</v>
      </c>
      <c r="H324" s="355">
        <f t="shared" si="4"/>
        <v>7263.4099999999989</v>
      </c>
    </row>
    <row r="325" spans="1:8" hidden="1">
      <c r="A325" s="5">
        <v>45322</v>
      </c>
      <c r="B325" t="s">
        <v>842</v>
      </c>
      <c r="C325" t="s">
        <v>854</v>
      </c>
      <c r="D325" s="464" t="s">
        <v>855</v>
      </c>
      <c r="E325" t="s">
        <v>240</v>
      </c>
      <c r="F325"/>
      <c r="G325">
        <v>100</v>
      </c>
      <c r="H325" s="355">
        <f t="shared" ref="H325:H388" si="5">H326-F325+G325</f>
        <v>7177.3799999999992</v>
      </c>
    </row>
    <row r="326" spans="1:8" hidden="1">
      <c r="A326" s="5">
        <v>45322</v>
      </c>
      <c r="B326" t="s">
        <v>853</v>
      </c>
      <c r="C326" t="s">
        <v>854</v>
      </c>
      <c r="D326" s="464" t="s">
        <v>855</v>
      </c>
      <c r="E326" t="s">
        <v>241</v>
      </c>
      <c r="F326"/>
      <c r="G326">
        <v>352.11</v>
      </c>
      <c r="H326" s="355">
        <f t="shared" si="5"/>
        <v>7077.3799999999992</v>
      </c>
    </row>
    <row r="327" spans="1:8" hidden="1">
      <c r="A327" s="5">
        <v>45321</v>
      </c>
      <c r="B327" t="s">
        <v>853</v>
      </c>
      <c r="C327" t="s">
        <v>854</v>
      </c>
      <c r="D327" s="464" t="s">
        <v>855</v>
      </c>
      <c r="E327" t="s">
        <v>242</v>
      </c>
      <c r="F327"/>
      <c r="G327">
        <v>4861.97</v>
      </c>
      <c r="H327" s="355">
        <f t="shared" si="5"/>
        <v>6725.2699999999995</v>
      </c>
    </row>
    <row r="328" spans="1:8">
      <c r="A328" s="5">
        <v>45320</v>
      </c>
      <c r="B328" t="s">
        <v>856</v>
      </c>
      <c r="C328" t="s">
        <v>854</v>
      </c>
      <c r="D328" s="464" t="s">
        <v>855</v>
      </c>
      <c r="E328" t="s">
        <v>474</v>
      </c>
      <c r="F328">
        <v>14.97</v>
      </c>
      <c r="G328"/>
      <c r="H328" s="355">
        <f t="shared" si="5"/>
        <v>1863.2999999999995</v>
      </c>
    </row>
    <row r="329" spans="1:8">
      <c r="A329" s="5">
        <v>45320</v>
      </c>
      <c r="B329" t="s">
        <v>856</v>
      </c>
      <c r="C329" t="s">
        <v>854</v>
      </c>
      <c r="D329" s="464" t="s">
        <v>855</v>
      </c>
      <c r="E329" t="s">
        <v>475</v>
      </c>
      <c r="F329">
        <v>10</v>
      </c>
      <c r="G329"/>
      <c r="H329" s="355">
        <f t="shared" si="5"/>
        <v>1878.2699999999995</v>
      </c>
    </row>
    <row r="330" spans="1:8">
      <c r="A330" s="5">
        <v>45320</v>
      </c>
      <c r="B330" t="s">
        <v>856</v>
      </c>
      <c r="C330" t="s">
        <v>854</v>
      </c>
      <c r="D330" s="464" t="s">
        <v>855</v>
      </c>
      <c r="E330" t="s">
        <v>476</v>
      </c>
      <c r="F330">
        <v>435</v>
      </c>
      <c r="G330"/>
      <c r="H330" s="355">
        <f t="shared" si="5"/>
        <v>1888.2699999999995</v>
      </c>
    </row>
    <row r="331" spans="1:8" hidden="1">
      <c r="A331" s="5">
        <v>45320</v>
      </c>
      <c r="B331" t="s">
        <v>853</v>
      </c>
      <c r="C331" t="s">
        <v>854</v>
      </c>
      <c r="D331" s="464" t="s">
        <v>855</v>
      </c>
      <c r="E331" t="s">
        <v>243</v>
      </c>
      <c r="F331"/>
      <c r="G331">
        <v>1.8</v>
      </c>
      <c r="H331" s="355">
        <f t="shared" si="5"/>
        <v>2323.2699999999995</v>
      </c>
    </row>
    <row r="332" spans="1:8" hidden="1">
      <c r="A332" s="5">
        <v>45320</v>
      </c>
      <c r="B332" t="s">
        <v>842</v>
      </c>
      <c r="C332" t="s">
        <v>854</v>
      </c>
      <c r="D332" s="464" t="s">
        <v>855</v>
      </c>
      <c r="E332" t="s">
        <v>244</v>
      </c>
      <c r="F332"/>
      <c r="G332">
        <v>5</v>
      </c>
      <c r="H332" s="355">
        <f t="shared" si="5"/>
        <v>2321.4699999999993</v>
      </c>
    </row>
    <row r="333" spans="1:8">
      <c r="A333" s="5">
        <v>45320</v>
      </c>
      <c r="B333" t="s">
        <v>856</v>
      </c>
      <c r="C333" t="s">
        <v>854</v>
      </c>
      <c r="D333" s="464" t="s">
        <v>855</v>
      </c>
      <c r="E333" t="s">
        <v>477</v>
      </c>
      <c r="F333">
        <v>128</v>
      </c>
      <c r="G333"/>
      <c r="H333" s="355">
        <f t="shared" si="5"/>
        <v>2316.4699999999993</v>
      </c>
    </row>
    <row r="334" spans="1:8" hidden="1">
      <c r="A334" s="5">
        <v>45320</v>
      </c>
      <c r="B334" t="s">
        <v>842</v>
      </c>
      <c r="C334" t="s">
        <v>854</v>
      </c>
      <c r="D334" s="464" t="s">
        <v>855</v>
      </c>
      <c r="E334" t="s">
        <v>245</v>
      </c>
      <c r="F334"/>
      <c r="G334">
        <v>30</v>
      </c>
      <c r="H334" s="355">
        <f t="shared" si="5"/>
        <v>2444.4699999999993</v>
      </c>
    </row>
    <row r="335" spans="1:8">
      <c r="A335" s="5">
        <v>45320</v>
      </c>
      <c r="B335" t="s">
        <v>856</v>
      </c>
      <c r="C335" t="s">
        <v>854</v>
      </c>
      <c r="D335" s="464" t="s">
        <v>855</v>
      </c>
      <c r="E335" t="s">
        <v>478</v>
      </c>
      <c r="F335">
        <v>55</v>
      </c>
      <c r="G335"/>
      <c r="H335" s="355">
        <f t="shared" si="5"/>
        <v>2414.4699999999993</v>
      </c>
    </row>
    <row r="336" spans="1:8" hidden="1">
      <c r="A336" s="5">
        <v>45320</v>
      </c>
      <c r="B336" t="s">
        <v>849</v>
      </c>
      <c r="C336" t="s">
        <v>854</v>
      </c>
      <c r="D336" s="464" t="s">
        <v>855</v>
      </c>
      <c r="E336" t="s">
        <v>71</v>
      </c>
      <c r="F336"/>
      <c r="G336">
        <v>2000</v>
      </c>
      <c r="H336" s="355">
        <f t="shared" si="5"/>
        <v>2469.4699999999993</v>
      </c>
    </row>
    <row r="337" spans="1:8">
      <c r="A337" s="5">
        <v>45320</v>
      </c>
      <c r="B337" t="s">
        <v>856</v>
      </c>
      <c r="C337" t="s">
        <v>854</v>
      </c>
      <c r="D337" s="464" t="s">
        <v>855</v>
      </c>
      <c r="E337" t="s">
        <v>479</v>
      </c>
      <c r="F337">
        <v>600</v>
      </c>
      <c r="G337"/>
      <c r="H337" s="355">
        <f t="shared" si="5"/>
        <v>469.46999999999957</v>
      </c>
    </row>
    <row r="338" spans="1:8" hidden="1">
      <c r="A338" s="5">
        <v>45316</v>
      </c>
      <c r="B338" t="s">
        <v>853</v>
      </c>
      <c r="C338" t="s">
        <v>854</v>
      </c>
      <c r="D338" s="464" t="s">
        <v>855</v>
      </c>
      <c r="E338" t="s">
        <v>246</v>
      </c>
      <c r="F338"/>
      <c r="G338">
        <v>16.36</v>
      </c>
      <c r="H338" s="355">
        <f t="shared" si="5"/>
        <v>1069.4699999999996</v>
      </c>
    </row>
    <row r="339" spans="1:8" hidden="1">
      <c r="A339" s="5">
        <v>45315</v>
      </c>
      <c r="B339" t="s">
        <v>853</v>
      </c>
      <c r="C339" t="s">
        <v>854</v>
      </c>
      <c r="D339" s="464" t="s">
        <v>855</v>
      </c>
      <c r="E339" t="s">
        <v>247</v>
      </c>
      <c r="F339"/>
      <c r="G339">
        <v>1.8</v>
      </c>
      <c r="H339" s="355">
        <f t="shared" si="5"/>
        <v>1053.1099999999997</v>
      </c>
    </row>
    <row r="340" spans="1:8" hidden="1">
      <c r="A340" s="5">
        <v>45314</v>
      </c>
      <c r="B340" t="s">
        <v>853</v>
      </c>
      <c r="C340" t="s">
        <v>854</v>
      </c>
      <c r="D340" s="464" t="s">
        <v>855</v>
      </c>
      <c r="E340" t="s">
        <v>248</v>
      </c>
      <c r="F340"/>
      <c r="G340">
        <v>33.46</v>
      </c>
      <c r="H340" s="355">
        <f t="shared" si="5"/>
        <v>1051.3099999999997</v>
      </c>
    </row>
    <row r="341" spans="1:8" hidden="1">
      <c r="A341" s="5">
        <v>45313</v>
      </c>
      <c r="B341" t="s">
        <v>853</v>
      </c>
      <c r="C341" t="s">
        <v>854</v>
      </c>
      <c r="D341" s="464" t="s">
        <v>855</v>
      </c>
      <c r="E341" t="s">
        <v>249</v>
      </c>
      <c r="F341"/>
      <c r="G341">
        <v>1.8</v>
      </c>
      <c r="H341" s="355">
        <f t="shared" si="5"/>
        <v>1017.8499999999998</v>
      </c>
    </row>
    <row r="342" spans="1:8" hidden="1">
      <c r="A342" s="5">
        <v>45310</v>
      </c>
      <c r="B342" t="s">
        <v>853</v>
      </c>
      <c r="C342" t="s">
        <v>854</v>
      </c>
      <c r="D342" s="464" t="s">
        <v>855</v>
      </c>
      <c r="E342" t="s">
        <v>250</v>
      </c>
      <c r="F342"/>
      <c r="G342">
        <v>16.8</v>
      </c>
      <c r="H342" s="355">
        <f t="shared" si="5"/>
        <v>1016.0499999999998</v>
      </c>
    </row>
    <row r="343" spans="1:8" hidden="1">
      <c r="A343" s="5">
        <v>45309</v>
      </c>
      <c r="B343" t="s">
        <v>853</v>
      </c>
      <c r="C343" t="s">
        <v>854</v>
      </c>
      <c r="D343" s="464" t="s">
        <v>855</v>
      </c>
      <c r="E343" t="s">
        <v>251</v>
      </c>
      <c r="F343"/>
      <c r="G343">
        <v>10.199999999999999</v>
      </c>
      <c r="H343" s="355">
        <f t="shared" si="5"/>
        <v>999.24999999999989</v>
      </c>
    </row>
    <row r="344" spans="1:8" hidden="1">
      <c r="A344" s="5">
        <v>45308</v>
      </c>
      <c r="B344" t="s">
        <v>853</v>
      </c>
      <c r="C344" t="s">
        <v>854</v>
      </c>
      <c r="D344" s="464" t="s">
        <v>855</v>
      </c>
      <c r="E344" t="s">
        <v>252</v>
      </c>
      <c r="F344"/>
      <c r="G344">
        <v>13.93</v>
      </c>
      <c r="H344" s="355">
        <f t="shared" si="5"/>
        <v>989.04999999999984</v>
      </c>
    </row>
    <row r="345" spans="1:8">
      <c r="A345" s="5">
        <v>45307</v>
      </c>
      <c r="B345" t="s">
        <v>856</v>
      </c>
      <c r="C345" t="s">
        <v>854</v>
      </c>
      <c r="D345" s="464" t="s">
        <v>855</v>
      </c>
      <c r="E345" t="s">
        <v>480</v>
      </c>
      <c r="F345">
        <v>21</v>
      </c>
      <c r="G345"/>
      <c r="H345" s="355">
        <f t="shared" si="5"/>
        <v>975.11999999999989</v>
      </c>
    </row>
    <row r="346" spans="1:8">
      <c r="A346" s="5">
        <v>45307</v>
      </c>
      <c r="B346" t="s">
        <v>856</v>
      </c>
      <c r="C346" t="s">
        <v>854</v>
      </c>
      <c r="D346" s="464" t="s">
        <v>855</v>
      </c>
      <c r="E346" t="s">
        <v>481</v>
      </c>
      <c r="F346">
        <v>27</v>
      </c>
      <c r="G346"/>
      <c r="H346" s="355">
        <f t="shared" si="5"/>
        <v>996.11999999999989</v>
      </c>
    </row>
    <row r="347" spans="1:8">
      <c r="A347" s="5">
        <v>45307</v>
      </c>
      <c r="B347" t="s">
        <v>856</v>
      </c>
      <c r="C347" t="s">
        <v>854</v>
      </c>
      <c r="D347" s="464" t="s">
        <v>855</v>
      </c>
      <c r="E347" t="s">
        <v>482</v>
      </c>
      <c r="F347">
        <v>180</v>
      </c>
      <c r="G347"/>
      <c r="H347" s="355">
        <f t="shared" si="5"/>
        <v>1023.1199999999999</v>
      </c>
    </row>
    <row r="348" spans="1:8">
      <c r="A348" s="5">
        <v>45307</v>
      </c>
      <c r="B348" t="s">
        <v>856</v>
      </c>
      <c r="C348" t="s">
        <v>854</v>
      </c>
      <c r="D348" s="464" t="s">
        <v>855</v>
      </c>
      <c r="E348" t="s">
        <v>483</v>
      </c>
      <c r="F348">
        <v>103.2</v>
      </c>
      <c r="G348"/>
      <c r="H348" s="355">
        <f t="shared" si="5"/>
        <v>1203.1199999999999</v>
      </c>
    </row>
    <row r="349" spans="1:8" hidden="1">
      <c r="A349" s="5">
        <v>45307</v>
      </c>
      <c r="B349" t="s">
        <v>853</v>
      </c>
      <c r="C349" t="s">
        <v>854</v>
      </c>
      <c r="D349" s="464" t="s">
        <v>855</v>
      </c>
      <c r="E349" t="s">
        <v>253</v>
      </c>
      <c r="F349"/>
      <c r="G349">
        <v>71.260000000000005</v>
      </c>
      <c r="H349" s="355">
        <f t="shared" si="5"/>
        <v>1306.32</v>
      </c>
    </row>
    <row r="350" spans="1:8">
      <c r="A350" s="5">
        <v>45306</v>
      </c>
      <c r="B350" t="s">
        <v>858</v>
      </c>
      <c r="C350" t="s">
        <v>854</v>
      </c>
      <c r="D350" s="464" t="s">
        <v>855</v>
      </c>
      <c r="E350" t="s">
        <v>366</v>
      </c>
      <c r="F350">
        <v>732</v>
      </c>
      <c r="G350"/>
      <c r="H350" s="355">
        <f t="shared" si="5"/>
        <v>1235.06</v>
      </c>
    </row>
    <row r="351" spans="1:8" hidden="1">
      <c r="A351" s="5">
        <v>45306</v>
      </c>
      <c r="B351" t="s">
        <v>853</v>
      </c>
      <c r="C351" t="s">
        <v>854</v>
      </c>
      <c r="D351" s="464" t="s">
        <v>855</v>
      </c>
      <c r="E351" t="s">
        <v>254</v>
      </c>
      <c r="F351"/>
      <c r="G351">
        <v>16.73</v>
      </c>
      <c r="H351" s="355">
        <f t="shared" si="5"/>
        <v>1967.06</v>
      </c>
    </row>
    <row r="352" spans="1:8" hidden="1">
      <c r="A352" s="5">
        <v>45303</v>
      </c>
      <c r="B352" t="s">
        <v>853</v>
      </c>
      <c r="C352" t="s">
        <v>854</v>
      </c>
      <c r="D352" s="464" t="s">
        <v>855</v>
      </c>
      <c r="E352" t="s">
        <v>255</v>
      </c>
      <c r="F352"/>
      <c r="G352">
        <v>15.6</v>
      </c>
      <c r="H352" s="355">
        <f t="shared" si="5"/>
        <v>1950.33</v>
      </c>
    </row>
    <row r="353" spans="1:8">
      <c r="A353" s="5">
        <v>45302</v>
      </c>
      <c r="B353" t="s">
        <v>856</v>
      </c>
      <c r="C353" t="s">
        <v>854</v>
      </c>
      <c r="D353" s="464" t="s">
        <v>855</v>
      </c>
      <c r="E353" t="s">
        <v>484</v>
      </c>
      <c r="F353">
        <v>150</v>
      </c>
      <c r="G353"/>
      <c r="H353" s="355">
        <f t="shared" si="5"/>
        <v>1934.73</v>
      </c>
    </row>
    <row r="354" spans="1:8" hidden="1">
      <c r="A354" s="5">
        <v>45302</v>
      </c>
      <c r="B354" t="s">
        <v>853</v>
      </c>
      <c r="C354" t="s">
        <v>854</v>
      </c>
      <c r="D354" s="464" t="s">
        <v>855</v>
      </c>
      <c r="E354" t="s">
        <v>256</v>
      </c>
      <c r="F354"/>
      <c r="G354">
        <v>27.48</v>
      </c>
      <c r="H354" s="355">
        <f t="shared" si="5"/>
        <v>2084.73</v>
      </c>
    </row>
    <row r="355" spans="1:8" hidden="1">
      <c r="A355" s="5">
        <v>45301</v>
      </c>
      <c r="B355" t="s">
        <v>853</v>
      </c>
      <c r="C355" t="s">
        <v>854</v>
      </c>
      <c r="D355" s="464" t="s">
        <v>855</v>
      </c>
      <c r="E355" t="s">
        <v>257</v>
      </c>
      <c r="F355"/>
      <c r="G355">
        <v>98.23</v>
      </c>
      <c r="H355" s="355">
        <f t="shared" si="5"/>
        <v>2057.25</v>
      </c>
    </row>
    <row r="356" spans="1:8" hidden="1">
      <c r="A356" s="5">
        <v>45300</v>
      </c>
      <c r="B356" t="s">
        <v>853</v>
      </c>
      <c r="C356" t="s">
        <v>854</v>
      </c>
      <c r="D356" s="464" t="s">
        <v>855</v>
      </c>
      <c r="E356" t="s">
        <v>258</v>
      </c>
      <c r="F356"/>
      <c r="G356">
        <v>37.200000000000003</v>
      </c>
      <c r="H356" s="355">
        <f t="shared" si="5"/>
        <v>1959.0200000000002</v>
      </c>
    </row>
    <row r="357" spans="1:8">
      <c r="A357" s="5">
        <v>45299</v>
      </c>
      <c r="B357" t="s">
        <v>856</v>
      </c>
      <c r="C357" t="s">
        <v>854</v>
      </c>
      <c r="D357" s="464" t="s">
        <v>855</v>
      </c>
      <c r="E357" t="s">
        <v>485</v>
      </c>
      <c r="F357">
        <v>108</v>
      </c>
      <c r="G357"/>
      <c r="H357" s="355">
        <f t="shared" si="5"/>
        <v>1921.8200000000002</v>
      </c>
    </row>
    <row r="358" spans="1:8" hidden="1">
      <c r="A358" s="5">
        <v>45299</v>
      </c>
      <c r="B358" t="s">
        <v>849</v>
      </c>
      <c r="C358" t="s">
        <v>854</v>
      </c>
      <c r="D358" s="464" t="s">
        <v>855</v>
      </c>
      <c r="E358" t="s">
        <v>261</v>
      </c>
      <c r="F358"/>
      <c r="G358">
        <v>500</v>
      </c>
      <c r="H358" s="355">
        <f t="shared" si="5"/>
        <v>2029.8200000000002</v>
      </c>
    </row>
    <row r="359" spans="1:8">
      <c r="A359" s="5">
        <v>45299</v>
      </c>
      <c r="B359" t="s">
        <v>849</v>
      </c>
      <c r="C359" t="s">
        <v>854</v>
      </c>
      <c r="D359" s="464" t="s">
        <v>855</v>
      </c>
      <c r="E359" t="s">
        <v>71</v>
      </c>
      <c r="F359">
        <v>2000</v>
      </c>
      <c r="G359"/>
      <c r="H359" s="355">
        <f t="shared" si="5"/>
        <v>1529.8200000000002</v>
      </c>
    </row>
    <row r="360" spans="1:8" hidden="1">
      <c r="A360" s="5">
        <v>45299</v>
      </c>
      <c r="B360" t="s">
        <v>849</v>
      </c>
      <c r="C360" t="s">
        <v>854</v>
      </c>
      <c r="D360" s="464" t="s">
        <v>855</v>
      </c>
      <c r="E360" t="s">
        <v>261</v>
      </c>
      <c r="F360"/>
      <c r="G360">
        <v>1700</v>
      </c>
      <c r="H360" s="355">
        <f t="shared" si="5"/>
        <v>3529.82</v>
      </c>
    </row>
    <row r="361" spans="1:8">
      <c r="A361" s="5">
        <v>45299</v>
      </c>
      <c r="B361" t="s">
        <v>856</v>
      </c>
      <c r="C361" t="s">
        <v>854</v>
      </c>
      <c r="D361" s="464" t="s">
        <v>855</v>
      </c>
      <c r="E361" t="s">
        <v>486</v>
      </c>
      <c r="F361">
        <v>405</v>
      </c>
      <c r="G361"/>
      <c r="H361" s="355">
        <f t="shared" si="5"/>
        <v>1829.8200000000002</v>
      </c>
    </row>
    <row r="362" spans="1:8" hidden="1">
      <c r="A362" s="5">
        <v>45299</v>
      </c>
      <c r="B362" t="s">
        <v>849</v>
      </c>
      <c r="C362" t="s">
        <v>854</v>
      </c>
      <c r="D362" s="464" t="s">
        <v>855</v>
      </c>
      <c r="E362" t="s">
        <v>259</v>
      </c>
      <c r="F362"/>
      <c r="G362">
        <v>1</v>
      </c>
      <c r="H362" s="355">
        <f t="shared" si="5"/>
        <v>2234.8200000000002</v>
      </c>
    </row>
    <row r="363" spans="1:8" hidden="1">
      <c r="A363" s="5">
        <v>45299</v>
      </c>
      <c r="B363" t="s">
        <v>853</v>
      </c>
      <c r="C363" t="s">
        <v>854</v>
      </c>
      <c r="D363" s="464" t="s">
        <v>855</v>
      </c>
      <c r="E363" t="s">
        <v>260</v>
      </c>
      <c r="F363"/>
      <c r="G363">
        <v>49.5</v>
      </c>
      <c r="H363" s="355">
        <f t="shared" si="5"/>
        <v>2233.8200000000002</v>
      </c>
    </row>
    <row r="364" spans="1:8">
      <c r="A364" s="5">
        <v>45299</v>
      </c>
      <c r="B364" t="s">
        <v>856</v>
      </c>
      <c r="C364" t="s">
        <v>854</v>
      </c>
      <c r="D364" s="464" t="s">
        <v>855</v>
      </c>
      <c r="E364" t="s">
        <v>487</v>
      </c>
      <c r="F364">
        <v>64</v>
      </c>
      <c r="G364"/>
      <c r="H364" s="355">
        <f t="shared" si="5"/>
        <v>2184.3200000000002</v>
      </c>
    </row>
    <row r="365" spans="1:8">
      <c r="A365" s="5">
        <v>45299</v>
      </c>
      <c r="B365" t="s">
        <v>856</v>
      </c>
      <c r="C365" t="s">
        <v>854</v>
      </c>
      <c r="D365" s="464" t="s">
        <v>855</v>
      </c>
      <c r="E365" t="s">
        <v>488</v>
      </c>
      <c r="F365">
        <v>57</v>
      </c>
      <c r="G365"/>
      <c r="H365" s="355">
        <f t="shared" si="5"/>
        <v>2248.3200000000002</v>
      </c>
    </row>
    <row r="366" spans="1:8" hidden="1">
      <c r="A366" s="5">
        <v>45296</v>
      </c>
      <c r="B366" t="s">
        <v>853</v>
      </c>
      <c r="C366" t="s">
        <v>854</v>
      </c>
      <c r="D366" s="464" t="s">
        <v>855</v>
      </c>
      <c r="E366" t="s">
        <v>262</v>
      </c>
      <c r="F366"/>
      <c r="G366">
        <v>68.959999999999994</v>
      </c>
      <c r="H366" s="355">
        <f t="shared" si="5"/>
        <v>2305.3200000000002</v>
      </c>
    </row>
    <row r="367" spans="1:8">
      <c r="A367" s="5">
        <v>45295</v>
      </c>
      <c r="B367" t="s">
        <v>856</v>
      </c>
      <c r="C367" t="s">
        <v>854</v>
      </c>
      <c r="D367" s="464" t="s">
        <v>855</v>
      </c>
      <c r="E367" t="s">
        <v>489</v>
      </c>
      <c r="F367">
        <v>480</v>
      </c>
      <c r="G367"/>
      <c r="H367" s="355">
        <f t="shared" si="5"/>
        <v>2236.36</v>
      </c>
    </row>
    <row r="368" spans="1:8">
      <c r="A368" s="5">
        <v>45295</v>
      </c>
      <c r="B368" t="s">
        <v>856</v>
      </c>
      <c r="C368" t="s">
        <v>854</v>
      </c>
      <c r="D368" s="464" t="s">
        <v>855</v>
      </c>
      <c r="E368" t="s">
        <v>490</v>
      </c>
      <c r="F368">
        <v>215</v>
      </c>
      <c r="G368"/>
      <c r="H368" s="355">
        <f t="shared" si="5"/>
        <v>2716.36</v>
      </c>
    </row>
    <row r="369" spans="1:8" hidden="1">
      <c r="A369" s="5">
        <v>45295</v>
      </c>
      <c r="B369" t="s">
        <v>853</v>
      </c>
      <c r="C369" t="s">
        <v>854</v>
      </c>
      <c r="D369" s="464" t="s">
        <v>855</v>
      </c>
      <c r="E369" t="s">
        <v>263</v>
      </c>
      <c r="F369"/>
      <c r="G369">
        <v>9.9</v>
      </c>
      <c r="H369" s="355">
        <f t="shared" si="5"/>
        <v>2931.36</v>
      </c>
    </row>
    <row r="370" spans="1:8" hidden="1">
      <c r="A370" s="5">
        <v>45294</v>
      </c>
      <c r="B370" t="s">
        <v>853</v>
      </c>
      <c r="C370" t="s">
        <v>854</v>
      </c>
      <c r="D370" s="464" t="s">
        <v>855</v>
      </c>
      <c r="E370" t="s">
        <v>264</v>
      </c>
      <c r="F370"/>
      <c r="G370">
        <v>12.13</v>
      </c>
      <c r="H370" s="355">
        <f t="shared" si="5"/>
        <v>2921.46</v>
      </c>
    </row>
    <row r="371" spans="1:8" hidden="1">
      <c r="A371" s="5">
        <v>45293</v>
      </c>
      <c r="B371" t="s">
        <v>853</v>
      </c>
      <c r="C371" t="s">
        <v>854</v>
      </c>
      <c r="D371" s="464" t="s">
        <v>855</v>
      </c>
      <c r="E371" t="s">
        <v>265</v>
      </c>
      <c r="F371"/>
      <c r="G371">
        <v>35.46</v>
      </c>
      <c r="H371" s="355">
        <f t="shared" si="5"/>
        <v>2909.33</v>
      </c>
    </row>
    <row r="372" spans="1:8" hidden="1">
      <c r="A372" s="5">
        <v>45289</v>
      </c>
      <c r="B372" t="s">
        <v>853</v>
      </c>
      <c r="C372" t="s">
        <v>854</v>
      </c>
      <c r="D372" s="464" t="s">
        <v>855</v>
      </c>
      <c r="E372" t="s">
        <v>266</v>
      </c>
      <c r="F372"/>
      <c r="G372">
        <v>1.8</v>
      </c>
      <c r="H372" s="355">
        <f t="shared" si="5"/>
        <v>2873.87</v>
      </c>
    </row>
    <row r="373" spans="1:8" hidden="1">
      <c r="A373" s="5">
        <v>45288</v>
      </c>
      <c r="B373" t="s">
        <v>853</v>
      </c>
      <c r="C373" t="s">
        <v>854</v>
      </c>
      <c r="D373" s="464" t="s">
        <v>855</v>
      </c>
      <c r="E373" t="s">
        <v>267</v>
      </c>
      <c r="F373"/>
      <c r="G373">
        <v>3.6</v>
      </c>
      <c r="H373" s="355">
        <f t="shared" si="5"/>
        <v>2872.0699999999997</v>
      </c>
    </row>
    <row r="374" spans="1:8" hidden="1">
      <c r="A374" s="5">
        <v>45287</v>
      </c>
      <c r="B374" t="s">
        <v>853</v>
      </c>
      <c r="C374" t="s">
        <v>854</v>
      </c>
      <c r="D374" s="464" t="s">
        <v>855</v>
      </c>
      <c r="E374" t="s">
        <v>268</v>
      </c>
      <c r="F374"/>
      <c r="G374">
        <v>2.8</v>
      </c>
      <c r="H374" s="355">
        <f t="shared" si="5"/>
        <v>2868.47</v>
      </c>
    </row>
    <row r="375" spans="1:8" hidden="1">
      <c r="A375" s="5">
        <v>45282</v>
      </c>
      <c r="B375" t="s">
        <v>853</v>
      </c>
      <c r="C375" t="s">
        <v>854</v>
      </c>
      <c r="D375" s="464" t="s">
        <v>855</v>
      </c>
      <c r="E375" t="s">
        <v>269</v>
      </c>
      <c r="F375"/>
      <c r="G375">
        <v>5.6</v>
      </c>
      <c r="H375" s="355">
        <f t="shared" si="5"/>
        <v>2865.6699999999996</v>
      </c>
    </row>
    <row r="376" spans="1:8" hidden="1">
      <c r="A376" s="5">
        <v>45281</v>
      </c>
      <c r="B376" t="s">
        <v>853</v>
      </c>
      <c r="C376" t="s">
        <v>854</v>
      </c>
      <c r="D376" s="464" t="s">
        <v>855</v>
      </c>
      <c r="E376" t="s">
        <v>270</v>
      </c>
      <c r="F376"/>
      <c r="G376">
        <v>1.8</v>
      </c>
      <c r="H376" s="355">
        <f t="shared" si="5"/>
        <v>2860.0699999999997</v>
      </c>
    </row>
    <row r="377" spans="1:8" hidden="1">
      <c r="A377" s="5">
        <v>45280</v>
      </c>
      <c r="B377" t="s">
        <v>853</v>
      </c>
      <c r="C377" t="s">
        <v>854</v>
      </c>
      <c r="D377" s="464" t="s">
        <v>855</v>
      </c>
      <c r="E377" t="s">
        <v>271</v>
      </c>
      <c r="F377"/>
      <c r="G377">
        <v>7.4</v>
      </c>
      <c r="H377" s="355">
        <f t="shared" si="5"/>
        <v>2858.2699999999995</v>
      </c>
    </row>
    <row r="378" spans="1:8">
      <c r="A378" s="5">
        <v>45279</v>
      </c>
      <c r="B378" t="s">
        <v>856</v>
      </c>
      <c r="C378" t="s">
        <v>854</v>
      </c>
      <c r="D378" s="464" t="s">
        <v>855</v>
      </c>
      <c r="E378" t="s">
        <v>491</v>
      </c>
      <c r="F378">
        <v>12</v>
      </c>
      <c r="G378"/>
      <c r="H378" s="355">
        <f t="shared" si="5"/>
        <v>2850.8699999999994</v>
      </c>
    </row>
    <row r="379" spans="1:8">
      <c r="A379" s="5">
        <v>45279</v>
      </c>
      <c r="B379" t="s">
        <v>856</v>
      </c>
      <c r="C379" t="s">
        <v>854</v>
      </c>
      <c r="D379" s="464" t="s">
        <v>855</v>
      </c>
      <c r="E379" t="s">
        <v>492</v>
      </c>
      <c r="F379">
        <v>150</v>
      </c>
      <c r="G379"/>
      <c r="H379" s="355">
        <f t="shared" si="5"/>
        <v>2862.8699999999994</v>
      </c>
    </row>
    <row r="380" spans="1:8">
      <c r="A380" s="5">
        <v>45279</v>
      </c>
      <c r="B380" t="s">
        <v>856</v>
      </c>
      <c r="C380" t="s">
        <v>854</v>
      </c>
      <c r="D380" s="464" t="s">
        <v>855</v>
      </c>
      <c r="E380" t="s">
        <v>493</v>
      </c>
      <c r="F380">
        <v>30</v>
      </c>
      <c r="G380"/>
      <c r="H380" s="355">
        <f t="shared" si="5"/>
        <v>3012.8699999999994</v>
      </c>
    </row>
    <row r="381" spans="1:8">
      <c r="A381" s="5">
        <v>45279</v>
      </c>
      <c r="B381" t="s">
        <v>856</v>
      </c>
      <c r="C381" t="s">
        <v>854</v>
      </c>
      <c r="D381" s="464" t="s">
        <v>855</v>
      </c>
      <c r="E381" t="s">
        <v>494</v>
      </c>
      <c r="F381">
        <v>45</v>
      </c>
      <c r="G381"/>
      <c r="H381" s="355">
        <f t="shared" si="5"/>
        <v>3042.8699999999994</v>
      </c>
    </row>
    <row r="382" spans="1:8">
      <c r="A382" s="5">
        <v>45279</v>
      </c>
      <c r="B382" t="s">
        <v>856</v>
      </c>
      <c r="C382" t="s">
        <v>854</v>
      </c>
      <c r="D382" s="464" t="s">
        <v>855</v>
      </c>
      <c r="E382" t="s">
        <v>495</v>
      </c>
      <c r="F382">
        <v>72</v>
      </c>
      <c r="G382"/>
      <c r="H382" s="355">
        <f t="shared" si="5"/>
        <v>3087.8699999999994</v>
      </c>
    </row>
    <row r="383" spans="1:8">
      <c r="A383" s="5">
        <v>45279</v>
      </c>
      <c r="B383" t="s">
        <v>856</v>
      </c>
      <c r="C383" t="s">
        <v>854</v>
      </c>
      <c r="D383" s="464" t="s">
        <v>855</v>
      </c>
      <c r="E383" t="s">
        <v>496</v>
      </c>
      <c r="F383">
        <v>49</v>
      </c>
      <c r="G383"/>
      <c r="H383" s="355">
        <f t="shared" si="5"/>
        <v>3159.8699999999994</v>
      </c>
    </row>
    <row r="384" spans="1:8" hidden="1">
      <c r="A384" s="5">
        <v>45279</v>
      </c>
      <c r="B384" t="s">
        <v>853</v>
      </c>
      <c r="C384" t="s">
        <v>854</v>
      </c>
      <c r="D384" s="464" t="s">
        <v>855</v>
      </c>
      <c r="E384" t="s">
        <v>272</v>
      </c>
      <c r="F384"/>
      <c r="G384">
        <v>32.71</v>
      </c>
      <c r="H384" s="355">
        <f t="shared" si="5"/>
        <v>3208.8699999999994</v>
      </c>
    </row>
    <row r="385" spans="1:8" hidden="1">
      <c r="A385" s="5">
        <v>45278</v>
      </c>
      <c r="B385" t="s">
        <v>853</v>
      </c>
      <c r="C385" t="s">
        <v>854</v>
      </c>
      <c r="D385" s="464" t="s">
        <v>855</v>
      </c>
      <c r="E385" t="s">
        <v>274</v>
      </c>
      <c r="F385"/>
      <c r="G385">
        <v>60.03</v>
      </c>
      <c r="H385" s="355">
        <f t="shared" si="5"/>
        <v>3176.1599999999994</v>
      </c>
    </row>
    <row r="386" spans="1:8" hidden="1">
      <c r="A386" s="5">
        <v>45278</v>
      </c>
      <c r="B386" t="s">
        <v>853</v>
      </c>
      <c r="C386" t="s">
        <v>854</v>
      </c>
      <c r="D386" s="464" t="s">
        <v>855</v>
      </c>
      <c r="E386" t="s">
        <v>273</v>
      </c>
      <c r="F386"/>
      <c r="G386">
        <v>15</v>
      </c>
      <c r="H386" s="355">
        <f t="shared" si="5"/>
        <v>3116.1299999999992</v>
      </c>
    </row>
    <row r="387" spans="1:8">
      <c r="A387" s="5">
        <v>45275</v>
      </c>
      <c r="B387" t="s">
        <v>858</v>
      </c>
      <c r="C387" t="s">
        <v>854</v>
      </c>
      <c r="D387" s="464" t="s">
        <v>855</v>
      </c>
      <c r="E387" t="s">
        <v>366</v>
      </c>
      <c r="F387">
        <v>1098</v>
      </c>
      <c r="G387"/>
      <c r="H387" s="355">
        <f t="shared" si="5"/>
        <v>3101.1299999999992</v>
      </c>
    </row>
    <row r="388" spans="1:8" hidden="1">
      <c r="A388" s="5">
        <v>45274</v>
      </c>
      <c r="B388" t="s">
        <v>853</v>
      </c>
      <c r="C388" t="s">
        <v>854</v>
      </c>
      <c r="D388" s="464" t="s">
        <v>855</v>
      </c>
      <c r="E388" t="s">
        <v>275</v>
      </c>
      <c r="F388"/>
      <c r="G388">
        <v>10.53</v>
      </c>
      <c r="H388" s="355">
        <f t="shared" si="5"/>
        <v>4199.1299999999992</v>
      </c>
    </row>
    <row r="389" spans="1:8" hidden="1">
      <c r="A389" s="5">
        <v>45273</v>
      </c>
      <c r="B389" t="s">
        <v>842</v>
      </c>
      <c r="C389" t="s">
        <v>854</v>
      </c>
      <c r="D389" s="464" t="s">
        <v>855</v>
      </c>
      <c r="E389" t="s">
        <v>277</v>
      </c>
      <c r="F389"/>
      <c r="G389">
        <v>114</v>
      </c>
      <c r="H389" s="355">
        <f t="shared" ref="H389:H452" si="6">H390-F389+G389</f>
        <v>4188.5999999999995</v>
      </c>
    </row>
    <row r="390" spans="1:8">
      <c r="A390" s="5">
        <v>45273</v>
      </c>
      <c r="B390" t="s">
        <v>856</v>
      </c>
      <c r="C390" t="s">
        <v>854</v>
      </c>
      <c r="D390" s="464" t="s">
        <v>855</v>
      </c>
      <c r="E390" t="s">
        <v>497</v>
      </c>
      <c r="F390">
        <v>19.45</v>
      </c>
      <c r="G390"/>
      <c r="H390" s="355">
        <f t="shared" si="6"/>
        <v>4074.5999999999995</v>
      </c>
    </row>
    <row r="391" spans="1:8" hidden="1">
      <c r="A391" s="5">
        <v>45273</v>
      </c>
      <c r="B391" t="s">
        <v>853</v>
      </c>
      <c r="C391" t="s">
        <v>854</v>
      </c>
      <c r="D391" s="464" t="s">
        <v>855</v>
      </c>
      <c r="E391" t="s">
        <v>276</v>
      </c>
      <c r="F391"/>
      <c r="G391">
        <v>1.8</v>
      </c>
      <c r="H391" s="355">
        <f t="shared" si="6"/>
        <v>4094.0499999999993</v>
      </c>
    </row>
    <row r="392" spans="1:8">
      <c r="A392" s="5">
        <v>45272</v>
      </c>
      <c r="B392" t="s">
        <v>856</v>
      </c>
      <c r="C392" t="s">
        <v>854</v>
      </c>
      <c r="D392" s="464" t="s">
        <v>855</v>
      </c>
      <c r="E392" t="s">
        <v>498</v>
      </c>
      <c r="F392">
        <v>216</v>
      </c>
      <c r="G392"/>
      <c r="H392" s="355">
        <f t="shared" si="6"/>
        <v>4092.2499999999991</v>
      </c>
    </row>
    <row r="393" spans="1:8">
      <c r="A393" s="5">
        <v>45272</v>
      </c>
      <c r="B393" t="s">
        <v>857</v>
      </c>
      <c r="C393" t="s">
        <v>854</v>
      </c>
      <c r="D393" s="464" t="s">
        <v>855</v>
      </c>
      <c r="E393" t="s">
        <v>499</v>
      </c>
      <c r="F393">
        <v>107.73</v>
      </c>
      <c r="G393"/>
      <c r="H393" s="355">
        <f t="shared" si="6"/>
        <v>4308.2499999999991</v>
      </c>
    </row>
    <row r="394" spans="1:8">
      <c r="A394" s="5">
        <v>45272</v>
      </c>
      <c r="B394" t="s">
        <v>857</v>
      </c>
      <c r="C394" t="s">
        <v>854</v>
      </c>
      <c r="D394" s="464" t="s">
        <v>855</v>
      </c>
      <c r="E394" t="s">
        <v>500</v>
      </c>
      <c r="F394">
        <v>126.95</v>
      </c>
      <c r="G394"/>
      <c r="H394" s="355">
        <f t="shared" si="6"/>
        <v>4415.9799999999987</v>
      </c>
    </row>
    <row r="395" spans="1:8" hidden="1">
      <c r="A395" s="5">
        <v>45272</v>
      </c>
      <c r="B395" t="s">
        <v>853</v>
      </c>
      <c r="C395" t="s">
        <v>854</v>
      </c>
      <c r="D395" s="464" t="s">
        <v>855</v>
      </c>
      <c r="E395" t="s">
        <v>278</v>
      </c>
      <c r="F395"/>
      <c r="G395">
        <v>61.52</v>
      </c>
      <c r="H395" s="355">
        <f t="shared" si="6"/>
        <v>4542.9299999999985</v>
      </c>
    </row>
    <row r="396" spans="1:8" hidden="1">
      <c r="A396" s="5">
        <v>45271</v>
      </c>
      <c r="B396" t="s">
        <v>853</v>
      </c>
      <c r="C396" t="s">
        <v>854</v>
      </c>
      <c r="D396" s="464" t="s">
        <v>855</v>
      </c>
      <c r="E396" t="s">
        <v>279</v>
      </c>
      <c r="F396"/>
      <c r="G396">
        <v>34.51</v>
      </c>
      <c r="H396" s="355">
        <f t="shared" si="6"/>
        <v>4481.409999999998</v>
      </c>
    </row>
    <row r="397" spans="1:8">
      <c r="A397" s="5">
        <v>45268</v>
      </c>
      <c r="B397" t="s">
        <v>856</v>
      </c>
      <c r="C397" t="s">
        <v>854</v>
      </c>
      <c r="D397" s="464" t="s">
        <v>855</v>
      </c>
      <c r="E397" t="s">
        <v>501</v>
      </c>
      <c r="F397">
        <v>215</v>
      </c>
      <c r="G397"/>
      <c r="H397" s="355">
        <f t="shared" si="6"/>
        <v>4446.8999999999978</v>
      </c>
    </row>
    <row r="398" spans="1:8" hidden="1">
      <c r="A398" s="5">
        <v>45268</v>
      </c>
      <c r="B398" t="s">
        <v>853</v>
      </c>
      <c r="C398" t="s">
        <v>854</v>
      </c>
      <c r="D398" s="464" t="s">
        <v>855</v>
      </c>
      <c r="E398" t="s">
        <v>280</v>
      </c>
      <c r="F398"/>
      <c r="G398">
        <v>39.97</v>
      </c>
      <c r="H398" s="355">
        <f t="shared" si="6"/>
        <v>4661.8999999999978</v>
      </c>
    </row>
    <row r="399" spans="1:8" hidden="1">
      <c r="A399" s="5">
        <v>45267</v>
      </c>
      <c r="B399" t="s">
        <v>853</v>
      </c>
      <c r="C399" t="s">
        <v>854</v>
      </c>
      <c r="D399" s="464" t="s">
        <v>855</v>
      </c>
      <c r="E399" t="s">
        <v>281</v>
      </c>
      <c r="F399"/>
      <c r="G399">
        <v>8.4</v>
      </c>
      <c r="H399" s="355">
        <f t="shared" si="6"/>
        <v>4621.9299999999976</v>
      </c>
    </row>
    <row r="400" spans="1:8">
      <c r="A400" s="5">
        <v>45265</v>
      </c>
      <c r="B400" t="s">
        <v>856</v>
      </c>
      <c r="C400" t="s">
        <v>854</v>
      </c>
      <c r="D400" s="464" t="s">
        <v>855</v>
      </c>
      <c r="E400" t="s">
        <v>502</v>
      </c>
      <c r="F400">
        <v>126</v>
      </c>
      <c r="G400"/>
      <c r="H400" s="355">
        <f t="shared" si="6"/>
        <v>4613.5299999999979</v>
      </c>
    </row>
    <row r="401" spans="1:8">
      <c r="A401" s="5">
        <v>45265</v>
      </c>
      <c r="B401" t="s">
        <v>856</v>
      </c>
      <c r="C401" t="s">
        <v>854</v>
      </c>
      <c r="D401" s="464" t="s">
        <v>855</v>
      </c>
      <c r="E401" t="s">
        <v>503</v>
      </c>
      <c r="F401">
        <v>153.91999999999999</v>
      </c>
      <c r="G401"/>
      <c r="H401" s="355">
        <f t="shared" si="6"/>
        <v>4739.5299999999979</v>
      </c>
    </row>
    <row r="402" spans="1:8">
      <c r="A402" s="5">
        <v>45265</v>
      </c>
      <c r="B402" t="s">
        <v>856</v>
      </c>
      <c r="C402" t="s">
        <v>854</v>
      </c>
      <c r="D402" s="464" t="s">
        <v>855</v>
      </c>
      <c r="E402" t="s">
        <v>504</v>
      </c>
      <c r="F402">
        <v>173.05</v>
      </c>
      <c r="G402"/>
      <c r="H402" s="355">
        <f t="shared" si="6"/>
        <v>4893.449999999998</v>
      </c>
    </row>
    <row r="403" spans="1:8">
      <c r="A403" s="5">
        <v>45265</v>
      </c>
      <c r="B403" t="s">
        <v>856</v>
      </c>
      <c r="C403" t="s">
        <v>854</v>
      </c>
      <c r="D403" s="464" t="s">
        <v>855</v>
      </c>
      <c r="E403" t="s">
        <v>505</v>
      </c>
      <c r="F403">
        <v>240</v>
      </c>
      <c r="G403"/>
      <c r="H403" s="355">
        <f t="shared" si="6"/>
        <v>5066.4999999999982</v>
      </c>
    </row>
    <row r="404" spans="1:8">
      <c r="A404" s="5">
        <v>45265</v>
      </c>
      <c r="B404" t="s">
        <v>856</v>
      </c>
      <c r="C404" t="s">
        <v>854</v>
      </c>
      <c r="D404" s="464" t="s">
        <v>855</v>
      </c>
      <c r="E404" t="s">
        <v>506</v>
      </c>
      <c r="F404">
        <v>1056</v>
      </c>
      <c r="G404"/>
      <c r="H404" s="355">
        <f t="shared" si="6"/>
        <v>5306.4999999999982</v>
      </c>
    </row>
    <row r="405" spans="1:8">
      <c r="A405" s="5">
        <v>45265</v>
      </c>
      <c r="B405" t="s">
        <v>856</v>
      </c>
      <c r="C405" t="s">
        <v>854</v>
      </c>
      <c r="D405" s="464" t="s">
        <v>855</v>
      </c>
      <c r="E405" t="s">
        <v>507</v>
      </c>
      <c r="F405">
        <v>350</v>
      </c>
      <c r="G405"/>
      <c r="H405" s="355">
        <f t="shared" si="6"/>
        <v>6362.4999999999982</v>
      </c>
    </row>
    <row r="406" spans="1:8" hidden="1">
      <c r="A406" s="5">
        <v>45264</v>
      </c>
      <c r="B406" t="s">
        <v>842</v>
      </c>
      <c r="C406" t="s">
        <v>854</v>
      </c>
      <c r="D406" s="464" t="s">
        <v>855</v>
      </c>
      <c r="E406" t="s">
        <v>282</v>
      </c>
      <c r="F406"/>
      <c r="G406">
        <v>46.96</v>
      </c>
      <c r="H406" s="355">
        <f t="shared" si="6"/>
        <v>6712.4999999999982</v>
      </c>
    </row>
    <row r="407" spans="1:8" hidden="1">
      <c r="A407" s="5">
        <v>45261</v>
      </c>
      <c r="B407" t="s">
        <v>842</v>
      </c>
      <c r="C407" t="s">
        <v>854</v>
      </c>
      <c r="D407" s="464" t="s">
        <v>855</v>
      </c>
      <c r="E407" t="s">
        <v>283</v>
      </c>
      <c r="F407"/>
      <c r="G407">
        <v>812.62</v>
      </c>
      <c r="H407" s="355">
        <f t="shared" si="6"/>
        <v>6665.5399999999981</v>
      </c>
    </row>
    <row r="408" spans="1:8">
      <c r="A408" s="5">
        <v>45260</v>
      </c>
      <c r="B408" t="s">
        <v>856</v>
      </c>
      <c r="C408" t="s">
        <v>854</v>
      </c>
      <c r="D408" s="464" t="s">
        <v>855</v>
      </c>
      <c r="E408" t="s">
        <v>508</v>
      </c>
      <c r="F408">
        <v>71.400000000000006</v>
      </c>
      <c r="G408"/>
      <c r="H408" s="355">
        <f t="shared" si="6"/>
        <v>5852.9199999999983</v>
      </c>
    </row>
    <row r="409" spans="1:8" hidden="1">
      <c r="A409" s="5">
        <v>45260</v>
      </c>
      <c r="B409" t="s">
        <v>842</v>
      </c>
      <c r="C409" t="s">
        <v>854</v>
      </c>
      <c r="D409" s="464" t="s">
        <v>855</v>
      </c>
      <c r="E409" t="s">
        <v>284</v>
      </c>
      <c r="F409"/>
      <c r="G409">
        <v>184.11</v>
      </c>
      <c r="H409" s="355">
        <f t="shared" si="6"/>
        <v>5924.3199999999979</v>
      </c>
    </row>
    <row r="410" spans="1:8">
      <c r="A410" s="5">
        <v>45259</v>
      </c>
      <c r="B410" t="s">
        <v>856</v>
      </c>
      <c r="C410" t="s">
        <v>854</v>
      </c>
      <c r="D410" s="464" t="s">
        <v>855</v>
      </c>
      <c r="E410" t="s">
        <v>509</v>
      </c>
      <c r="F410">
        <v>128</v>
      </c>
      <c r="G410"/>
      <c r="H410" s="355">
        <f t="shared" si="6"/>
        <v>5740.2099999999982</v>
      </c>
    </row>
    <row r="411" spans="1:8" hidden="1">
      <c r="A411" s="5">
        <v>45259</v>
      </c>
      <c r="B411" t="s">
        <v>842</v>
      </c>
      <c r="C411" t="s">
        <v>854</v>
      </c>
      <c r="D411" s="464" t="s">
        <v>855</v>
      </c>
      <c r="E411" t="s">
        <v>285</v>
      </c>
      <c r="F411"/>
      <c r="G411">
        <v>30</v>
      </c>
      <c r="H411" s="355">
        <f t="shared" si="6"/>
        <v>5868.2099999999982</v>
      </c>
    </row>
    <row r="412" spans="1:8" hidden="1">
      <c r="A412" s="5">
        <v>45259</v>
      </c>
      <c r="B412" t="s">
        <v>842</v>
      </c>
      <c r="C412" t="s">
        <v>854</v>
      </c>
      <c r="D412" s="464" t="s">
        <v>855</v>
      </c>
      <c r="E412" t="s">
        <v>287</v>
      </c>
      <c r="F412"/>
      <c r="G412">
        <v>250.62</v>
      </c>
      <c r="H412" s="355">
        <f t="shared" si="6"/>
        <v>5838.2099999999982</v>
      </c>
    </row>
    <row r="413" spans="1:8">
      <c r="A413" s="5">
        <v>45259</v>
      </c>
      <c r="B413" t="s">
        <v>856</v>
      </c>
      <c r="C413" t="s">
        <v>854</v>
      </c>
      <c r="D413" s="464" t="s">
        <v>855</v>
      </c>
      <c r="E413" t="s">
        <v>510</v>
      </c>
      <c r="F413">
        <v>81</v>
      </c>
      <c r="G413"/>
      <c r="H413" s="355">
        <f t="shared" si="6"/>
        <v>5587.5899999999983</v>
      </c>
    </row>
    <row r="414" spans="1:8" hidden="1">
      <c r="A414" s="5">
        <v>45259</v>
      </c>
      <c r="B414" t="s">
        <v>853</v>
      </c>
      <c r="C414" t="s">
        <v>854</v>
      </c>
      <c r="D414" s="464" t="s">
        <v>855</v>
      </c>
      <c r="E414" t="s">
        <v>286</v>
      </c>
      <c r="F414"/>
      <c r="G414">
        <v>51.32</v>
      </c>
      <c r="H414" s="355">
        <f t="shared" si="6"/>
        <v>5668.5899999999983</v>
      </c>
    </row>
    <row r="415" spans="1:8" hidden="1">
      <c r="A415" s="5">
        <v>45258</v>
      </c>
      <c r="B415" t="s">
        <v>842</v>
      </c>
      <c r="C415" t="s">
        <v>854</v>
      </c>
      <c r="D415" s="464" t="s">
        <v>855</v>
      </c>
      <c r="E415" t="s">
        <v>288</v>
      </c>
      <c r="F415"/>
      <c r="G415">
        <v>159.88</v>
      </c>
      <c r="H415" s="355">
        <f t="shared" si="6"/>
        <v>5617.2699999999986</v>
      </c>
    </row>
    <row r="416" spans="1:8" hidden="1">
      <c r="A416" s="5">
        <v>45257</v>
      </c>
      <c r="B416" t="s">
        <v>842</v>
      </c>
      <c r="C416" t="s">
        <v>854</v>
      </c>
      <c r="D416" s="464" t="s">
        <v>855</v>
      </c>
      <c r="E416" t="s">
        <v>289</v>
      </c>
      <c r="F416"/>
      <c r="G416">
        <v>25</v>
      </c>
      <c r="H416" s="355">
        <f t="shared" si="6"/>
        <v>5457.3899999999985</v>
      </c>
    </row>
    <row r="417" spans="1:8">
      <c r="A417" s="5">
        <v>45257</v>
      </c>
      <c r="B417" t="s">
        <v>856</v>
      </c>
      <c r="C417" t="s">
        <v>854</v>
      </c>
      <c r="D417" s="464" t="s">
        <v>855</v>
      </c>
      <c r="E417" t="s">
        <v>511</v>
      </c>
      <c r="F417">
        <v>7.35</v>
      </c>
      <c r="G417"/>
      <c r="H417" s="355">
        <f t="shared" si="6"/>
        <v>5432.3899999999985</v>
      </c>
    </row>
    <row r="418" spans="1:8" hidden="1">
      <c r="A418" s="5">
        <v>45254</v>
      </c>
      <c r="B418" t="s">
        <v>842</v>
      </c>
      <c r="C418" t="s">
        <v>854</v>
      </c>
      <c r="D418" s="464" t="s">
        <v>855</v>
      </c>
      <c r="E418" t="s">
        <v>290</v>
      </c>
      <c r="F418"/>
      <c r="G418">
        <v>414.93</v>
      </c>
      <c r="H418" s="355">
        <f t="shared" si="6"/>
        <v>5439.7399999999989</v>
      </c>
    </row>
    <row r="419" spans="1:8" hidden="1">
      <c r="A419" s="5">
        <v>45254</v>
      </c>
      <c r="B419" t="s">
        <v>842</v>
      </c>
      <c r="C419" t="s">
        <v>854</v>
      </c>
      <c r="D419" s="464" t="s">
        <v>855</v>
      </c>
      <c r="E419" t="s">
        <v>291</v>
      </c>
      <c r="F419"/>
      <c r="G419">
        <v>714.01</v>
      </c>
      <c r="H419" s="355">
        <f t="shared" si="6"/>
        <v>5024.8099999999986</v>
      </c>
    </row>
    <row r="420" spans="1:8">
      <c r="A420" s="5">
        <v>45254</v>
      </c>
      <c r="B420" t="s">
        <v>856</v>
      </c>
      <c r="C420" t="s">
        <v>854</v>
      </c>
      <c r="D420" s="464" t="s">
        <v>855</v>
      </c>
      <c r="E420" t="s">
        <v>512</v>
      </c>
      <c r="F420">
        <v>54</v>
      </c>
      <c r="G420"/>
      <c r="H420" s="355">
        <f t="shared" si="6"/>
        <v>4310.7999999999984</v>
      </c>
    </row>
    <row r="421" spans="1:8" hidden="1">
      <c r="A421" s="5">
        <v>45253</v>
      </c>
      <c r="B421" t="s">
        <v>842</v>
      </c>
      <c r="C421" t="s">
        <v>854</v>
      </c>
      <c r="D421" s="464" t="s">
        <v>855</v>
      </c>
      <c r="E421" t="s">
        <v>292</v>
      </c>
      <c r="F421"/>
      <c r="G421">
        <v>60.65</v>
      </c>
      <c r="H421" s="355">
        <f t="shared" si="6"/>
        <v>4364.7999999999984</v>
      </c>
    </row>
    <row r="422" spans="1:8" hidden="1">
      <c r="A422" s="5">
        <v>45251</v>
      </c>
      <c r="B422" t="s">
        <v>842</v>
      </c>
      <c r="C422" t="s">
        <v>854</v>
      </c>
      <c r="D422" s="464" t="s">
        <v>855</v>
      </c>
      <c r="E422" t="s">
        <v>293</v>
      </c>
      <c r="F422"/>
      <c r="G422">
        <v>38.19</v>
      </c>
      <c r="H422" s="355">
        <f t="shared" si="6"/>
        <v>4304.1499999999987</v>
      </c>
    </row>
    <row r="423" spans="1:8">
      <c r="A423" s="5">
        <v>45250</v>
      </c>
      <c r="B423" t="s">
        <v>856</v>
      </c>
      <c r="C423" t="s">
        <v>854</v>
      </c>
      <c r="D423" s="464" t="s">
        <v>855</v>
      </c>
      <c r="E423" t="s">
        <v>513</v>
      </c>
      <c r="F423">
        <v>10475</v>
      </c>
      <c r="G423"/>
      <c r="H423" s="355">
        <f t="shared" si="6"/>
        <v>4265.9599999999991</v>
      </c>
    </row>
    <row r="424" spans="1:8">
      <c r="A424" s="5">
        <v>45247</v>
      </c>
      <c r="B424" t="s">
        <v>857</v>
      </c>
      <c r="C424" t="s">
        <v>854</v>
      </c>
      <c r="D424" s="464" t="s">
        <v>855</v>
      </c>
      <c r="E424" t="s">
        <v>514</v>
      </c>
      <c r="F424">
        <v>150</v>
      </c>
      <c r="G424"/>
      <c r="H424" s="355">
        <f t="shared" si="6"/>
        <v>14740.96</v>
      </c>
    </row>
    <row r="425" spans="1:8">
      <c r="A425" s="5">
        <v>45246</v>
      </c>
      <c r="B425" t="s">
        <v>856</v>
      </c>
      <c r="C425" t="s">
        <v>854</v>
      </c>
      <c r="D425" s="464" t="s">
        <v>855</v>
      </c>
      <c r="E425" t="s">
        <v>515</v>
      </c>
      <c r="F425">
        <v>84.5</v>
      </c>
      <c r="G425"/>
      <c r="H425" s="355">
        <f t="shared" si="6"/>
        <v>14890.96</v>
      </c>
    </row>
    <row r="426" spans="1:8">
      <c r="A426" s="5">
        <v>45246</v>
      </c>
      <c r="B426" t="s">
        <v>856</v>
      </c>
      <c r="C426" t="s">
        <v>854</v>
      </c>
      <c r="D426" s="464" t="s">
        <v>855</v>
      </c>
      <c r="E426" t="s">
        <v>516</v>
      </c>
      <c r="F426">
        <v>1018</v>
      </c>
      <c r="G426"/>
      <c r="H426" s="355">
        <f t="shared" si="6"/>
        <v>14975.46</v>
      </c>
    </row>
    <row r="427" spans="1:8">
      <c r="A427" s="5">
        <v>45246</v>
      </c>
      <c r="B427" t="s">
        <v>856</v>
      </c>
      <c r="C427" t="s">
        <v>854</v>
      </c>
      <c r="D427" s="464" t="s">
        <v>855</v>
      </c>
      <c r="E427" t="s">
        <v>517</v>
      </c>
      <c r="F427">
        <v>25</v>
      </c>
      <c r="G427"/>
      <c r="H427" s="355">
        <f t="shared" si="6"/>
        <v>15993.46</v>
      </c>
    </row>
    <row r="428" spans="1:8">
      <c r="A428" s="5">
        <v>45246</v>
      </c>
      <c r="B428" t="s">
        <v>856</v>
      </c>
      <c r="C428" t="s">
        <v>854</v>
      </c>
      <c r="D428" s="464" t="s">
        <v>855</v>
      </c>
      <c r="E428" t="s">
        <v>518</v>
      </c>
      <c r="F428">
        <v>8</v>
      </c>
      <c r="G428"/>
      <c r="H428" s="355">
        <f t="shared" si="6"/>
        <v>16018.46</v>
      </c>
    </row>
    <row r="429" spans="1:8">
      <c r="A429" s="5">
        <v>45246</v>
      </c>
      <c r="B429" t="s">
        <v>857</v>
      </c>
      <c r="C429" t="s">
        <v>854</v>
      </c>
      <c r="D429" s="464" t="s">
        <v>855</v>
      </c>
      <c r="E429" t="s">
        <v>413</v>
      </c>
      <c r="F429">
        <v>6.5</v>
      </c>
      <c r="G429"/>
      <c r="H429" s="355">
        <f t="shared" si="6"/>
        <v>16026.46</v>
      </c>
    </row>
    <row r="430" spans="1:8">
      <c r="A430" s="5">
        <v>45246</v>
      </c>
      <c r="B430" t="s">
        <v>857</v>
      </c>
      <c r="C430" t="s">
        <v>854</v>
      </c>
      <c r="D430" s="464" t="s">
        <v>855</v>
      </c>
      <c r="E430" t="s">
        <v>413</v>
      </c>
      <c r="F430">
        <v>6.5</v>
      </c>
      <c r="G430"/>
      <c r="H430" s="355">
        <f t="shared" si="6"/>
        <v>16032.96</v>
      </c>
    </row>
    <row r="431" spans="1:8" hidden="1">
      <c r="A431" s="5">
        <v>45246</v>
      </c>
      <c r="B431" t="s">
        <v>842</v>
      </c>
      <c r="C431" t="s">
        <v>854</v>
      </c>
      <c r="D431" s="464" t="s">
        <v>855</v>
      </c>
      <c r="E431" t="s">
        <v>294</v>
      </c>
      <c r="F431"/>
      <c r="G431">
        <v>564.20000000000005</v>
      </c>
      <c r="H431" s="355">
        <f t="shared" si="6"/>
        <v>16039.46</v>
      </c>
    </row>
    <row r="432" spans="1:8">
      <c r="A432" s="5">
        <v>45246</v>
      </c>
      <c r="B432" t="s">
        <v>856</v>
      </c>
      <c r="C432" t="s">
        <v>854</v>
      </c>
      <c r="D432" s="464" t="s">
        <v>855</v>
      </c>
      <c r="E432" t="s">
        <v>519</v>
      </c>
      <c r="F432">
        <v>32</v>
      </c>
      <c r="G432"/>
      <c r="H432" s="355">
        <f t="shared" si="6"/>
        <v>15475.259999999998</v>
      </c>
    </row>
    <row r="433" spans="1:8">
      <c r="A433" s="5">
        <v>45245</v>
      </c>
      <c r="B433" t="s">
        <v>857</v>
      </c>
      <c r="C433" t="s">
        <v>854</v>
      </c>
      <c r="D433" s="464" t="s">
        <v>855</v>
      </c>
      <c r="E433" t="s">
        <v>413</v>
      </c>
      <c r="F433">
        <v>26</v>
      </c>
      <c r="G433"/>
      <c r="H433" s="355">
        <f t="shared" si="6"/>
        <v>15507.259999999998</v>
      </c>
    </row>
    <row r="434" spans="1:8">
      <c r="A434" s="5">
        <v>45245</v>
      </c>
      <c r="B434" t="s">
        <v>857</v>
      </c>
      <c r="C434" t="s">
        <v>854</v>
      </c>
      <c r="D434" s="464" t="s">
        <v>855</v>
      </c>
      <c r="E434" t="s">
        <v>413</v>
      </c>
      <c r="F434">
        <v>6.5</v>
      </c>
      <c r="G434"/>
      <c r="H434" s="355">
        <f t="shared" si="6"/>
        <v>15533.259999999998</v>
      </c>
    </row>
    <row r="435" spans="1:8">
      <c r="A435" s="5">
        <v>45245</v>
      </c>
      <c r="B435" t="s">
        <v>858</v>
      </c>
      <c r="C435" t="s">
        <v>854</v>
      </c>
      <c r="D435" s="464" t="s">
        <v>855</v>
      </c>
      <c r="E435" t="s">
        <v>366</v>
      </c>
      <c r="F435">
        <v>1098</v>
      </c>
      <c r="G435"/>
      <c r="H435" s="355">
        <f t="shared" si="6"/>
        <v>15539.759999999998</v>
      </c>
    </row>
    <row r="436" spans="1:8">
      <c r="A436" s="5">
        <v>45244</v>
      </c>
      <c r="B436" t="s">
        <v>857</v>
      </c>
      <c r="C436" t="s">
        <v>854</v>
      </c>
      <c r="D436" s="464" t="s">
        <v>855</v>
      </c>
      <c r="E436" t="s">
        <v>413</v>
      </c>
      <c r="F436">
        <v>104</v>
      </c>
      <c r="G436"/>
      <c r="H436" s="355">
        <f t="shared" si="6"/>
        <v>16637.759999999998</v>
      </c>
    </row>
    <row r="437" spans="1:8" hidden="1">
      <c r="A437" s="5">
        <v>45244</v>
      </c>
      <c r="B437" t="s">
        <v>853</v>
      </c>
      <c r="C437" t="s">
        <v>854</v>
      </c>
      <c r="D437" s="464" t="s">
        <v>855</v>
      </c>
      <c r="E437" t="s">
        <v>295</v>
      </c>
      <c r="F437"/>
      <c r="G437">
        <v>25.09</v>
      </c>
      <c r="H437" s="355">
        <f t="shared" si="6"/>
        <v>16741.759999999998</v>
      </c>
    </row>
    <row r="438" spans="1:8">
      <c r="A438" s="5">
        <v>45243</v>
      </c>
      <c r="B438" t="s">
        <v>857</v>
      </c>
      <c r="C438" t="s">
        <v>854</v>
      </c>
      <c r="D438" s="464" t="s">
        <v>855</v>
      </c>
      <c r="E438" t="s">
        <v>448</v>
      </c>
      <c r="F438">
        <v>14.5</v>
      </c>
      <c r="G438"/>
      <c r="H438" s="355">
        <f t="shared" si="6"/>
        <v>16716.669999999998</v>
      </c>
    </row>
    <row r="439" spans="1:8" hidden="1">
      <c r="A439" s="5">
        <v>45243</v>
      </c>
      <c r="B439" t="s">
        <v>853</v>
      </c>
      <c r="C439" t="s">
        <v>854</v>
      </c>
      <c r="D439" s="464" t="s">
        <v>855</v>
      </c>
      <c r="E439" t="s">
        <v>296</v>
      </c>
      <c r="F439"/>
      <c r="G439">
        <v>468.47</v>
      </c>
      <c r="H439" s="355">
        <f t="shared" si="6"/>
        <v>16731.169999999998</v>
      </c>
    </row>
    <row r="440" spans="1:8">
      <c r="A440" s="5">
        <v>45243</v>
      </c>
      <c r="B440" t="s">
        <v>856</v>
      </c>
      <c r="C440" t="s">
        <v>854</v>
      </c>
      <c r="D440" s="464" t="s">
        <v>855</v>
      </c>
      <c r="E440" t="s">
        <v>520</v>
      </c>
      <c r="F440">
        <v>25</v>
      </c>
      <c r="G440"/>
      <c r="H440" s="355">
        <f t="shared" si="6"/>
        <v>16262.699999999999</v>
      </c>
    </row>
    <row r="441" spans="1:8">
      <c r="A441" s="5">
        <v>45240</v>
      </c>
      <c r="B441" t="s">
        <v>856</v>
      </c>
      <c r="C441" t="s">
        <v>854</v>
      </c>
      <c r="D441" s="464" t="s">
        <v>855</v>
      </c>
      <c r="E441" t="s">
        <v>521</v>
      </c>
      <c r="F441">
        <v>134.41999999999999</v>
      </c>
      <c r="G441"/>
      <c r="H441" s="355">
        <f t="shared" si="6"/>
        <v>16287.699999999999</v>
      </c>
    </row>
    <row r="442" spans="1:8">
      <c r="A442" s="5">
        <v>45240</v>
      </c>
      <c r="B442" t="s">
        <v>856</v>
      </c>
      <c r="C442" t="s">
        <v>854</v>
      </c>
      <c r="D442" s="464" t="s">
        <v>855</v>
      </c>
      <c r="E442" t="s">
        <v>522</v>
      </c>
      <c r="F442">
        <v>549.24</v>
      </c>
      <c r="G442"/>
      <c r="H442" s="355">
        <f t="shared" si="6"/>
        <v>16422.12</v>
      </c>
    </row>
    <row r="443" spans="1:8" hidden="1">
      <c r="A443" s="5">
        <v>45240</v>
      </c>
      <c r="B443" t="s">
        <v>853</v>
      </c>
      <c r="C443" t="s">
        <v>854</v>
      </c>
      <c r="D443" s="464" t="s">
        <v>855</v>
      </c>
      <c r="E443" t="s">
        <v>297</v>
      </c>
      <c r="F443"/>
      <c r="G443">
        <v>219.47</v>
      </c>
      <c r="H443" s="355">
        <f t="shared" si="6"/>
        <v>16971.36</v>
      </c>
    </row>
    <row r="444" spans="1:8">
      <c r="A444" s="5">
        <v>45239</v>
      </c>
      <c r="B444" t="s">
        <v>856</v>
      </c>
      <c r="C444" t="s">
        <v>854</v>
      </c>
      <c r="D444" s="464" t="s">
        <v>855</v>
      </c>
      <c r="E444" t="s">
        <v>523</v>
      </c>
      <c r="F444">
        <v>55</v>
      </c>
      <c r="G444"/>
      <c r="H444" s="355">
        <f t="shared" si="6"/>
        <v>16751.89</v>
      </c>
    </row>
    <row r="445" spans="1:8">
      <c r="A445" s="5">
        <v>45239</v>
      </c>
      <c r="B445" t="s">
        <v>856</v>
      </c>
      <c r="C445" t="s">
        <v>854</v>
      </c>
      <c r="D445" s="464" t="s">
        <v>855</v>
      </c>
      <c r="E445" t="s">
        <v>524</v>
      </c>
      <c r="F445">
        <v>25</v>
      </c>
      <c r="G445"/>
      <c r="H445" s="355">
        <f t="shared" si="6"/>
        <v>16806.89</v>
      </c>
    </row>
    <row r="446" spans="1:8" hidden="1">
      <c r="A446" s="5">
        <v>45239</v>
      </c>
      <c r="B446" t="s">
        <v>853</v>
      </c>
      <c r="C446" t="s">
        <v>854</v>
      </c>
      <c r="D446" s="464" t="s">
        <v>855</v>
      </c>
      <c r="E446" t="s">
        <v>298</v>
      </c>
      <c r="F446"/>
      <c r="G446">
        <v>193.32</v>
      </c>
      <c r="H446" s="355">
        <f t="shared" si="6"/>
        <v>16831.89</v>
      </c>
    </row>
    <row r="447" spans="1:8">
      <c r="A447" s="5">
        <v>45238</v>
      </c>
      <c r="B447" t="s">
        <v>857</v>
      </c>
      <c r="C447" t="s">
        <v>854</v>
      </c>
      <c r="D447" s="464" t="s">
        <v>855</v>
      </c>
      <c r="E447" t="s">
        <v>448</v>
      </c>
      <c r="F447">
        <v>21</v>
      </c>
      <c r="G447"/>
      <c r="H447" s="355">
        <f t="shared" si="6"/>
        <v>16638.57</v>
      </c>
    </row>
    <row r="448" spans="1:8" hidden="1">
      <c r="A448" s="5">
        <v>45238</v>
      </c>
      <c r="B448" t="s">
        <v>853</v>
      </c>
      <c r="C448" t="s">
        <v>854</v>
      </c>
      <c r="D448" s="464" t="s">
        <v>855</v>
      </c>
      <c r="E448" t="s">
        <v>299</v>
      </c>
      <c r="F448"/>
      <c r="G448">
        <v>547.29</v>
      </c>
      <c r="H448" s="355">
        <f t="shared" si="6"/>
        <v>16659.57</v>
      </c>
    </row>
    <row r="449" spans="1:8">
      <c r="A449" s="5">
        <v>45237</v>
      </c>
      <c r="B449" t="s">
        <v>857</v>
      </c>
      <c r="C449" t="s">
        <v>854</v>
      </c>
      <c r="D449" s="464" t="s">
        <v>855</v>
      </c>
      <c r="E449" t="s">
        <v>448</v>
      </c>
      <c r="F449">
        <v>47</v>
      </c>
      <c r="G449"/>
      <c r="H449" s="355">
        <f t="shared" si="6"/>
        <v>16112.279999999999</v>
      </c>
    </row>
    <row r="450" spans="1:8" hidden="1">
      <c r="A450" s="5">
        <v>45237</v>
      </c>
      <c r="B450" t="s">
        <v>853</v>
      </c>
      <c r="C450" t="s">
        <v>854</v>
      </c>
      <c r="D450" s="464" t="s">
        <v>855</v>
      </c>
      <c r="E450" t="s">
        <v>300</v>
      </c>
      <c r="F450"/>
      <c r="G450">
        <v>5162.5600000000004</v>
      </c>
      <c r="H450" s="355">
        <f t="shared" si="6"/>
        <v>16159.279999999999</v>
      </c>
    </row>
    <row r="451" spans="1:8" hidden="1">
      <c r="A451" s="5">
        <v>45236</v>
      </c>
      <c r="B451" t="s">
        <v>853</v>
      </c>
      <c r="C451" t="s">
        <v>854</v>
      </c>
      <c r="D451" s="464" t="s">
        <v>855</v>
      </c>
      <c r="E451" t="s">
        <v>301</v>
      </c>
      <c r="F451"/>
      <c r="G451">
        <v>84.91</v>
      </c>
      <c r="H451" s="355">
        <f t="shared" si="6"/>
        <v>10996.719999999998</v>
      </c>
    </row>
    <row r="452" spans="1:8">
      <c r="A452" s="5">
        <v>45233</v>
      </c>
      <c r="B452" t="s">
        <v>856</v>
      </c>
      <c r="C452" t="s">
        <v>854</v>
      </c>
      <c r="D452" s="464" t="s">
        <v>855</v>
      </c>
      <c r="E452" t="s">
        <v>525</v>
      </c>
      <c r="F452">
        <v>160</v>
      </c>
      <c r="G452"/>
      <c r="H452" s="355">
        <f t="shared" si="6"/>
        <v>10911.809999999998</v>
      </c>
    </row>
    <row r="453" spans="1:8" hidden="1">
      <c r="A453" s="5">
        <v>45233</v>
      </c>
      <c r="B453" t="s">
        <v>853</v>
      </c>
      <c r="C453" t="s">
        <v>854</v>
      </c>
      <c r="D453" s="464" t="s">
        <v>855</v>
      </c>
      <c r="E453" t="s">
        <v>302</v>
      </c>
      <c r="F453"/>
      <c r="G453">
        <v>257.66000000000003</v>
      </c>
      <c r="H453" s="355">
        <f t="shared" ref="H453:H516" si="7">H454-F453+G453</f>
        <v>11071.809999999998</v>
      </c>
    </row>
    <row r="454" spans="1:8">
      <c r="A454" s="5">
        <v>45232</v>
      </c>
      <c r="B454" t="s">
        <v>856</v>
      </c>
      <c r="C454" t="s">
        <v>854</v>
      </c>
      <c r="D454" s="464" t="s">
        <v>855</v>
      </c>
      <c r="E454" t="s">
        <v>526</v>
      </c>
      <c r="F454">
        <v>45</v>
      </c>
      <c r="G454"/>
      <c r="H454" s="355">
        <f t="shared" si="7"/>
        <v>10814.149999999998</v>
      </c>
    </row>
    <row r="455" spans="1:8">
      <c r="A455" s="5">
        <v>45232</v>
      </c>
      <c r="B455" t="s">
        <v>856</v>
      </c>
      <c r="C455" t="s">
        <v>854</v>
      </c>
      <c r="D455" s="464" t="s">
        <v>855</v>
      </c>
      <c r="E455" t="s">
        <v>527</v>
      </c>
      <c r="F455">
        <v>90</v>
      </c>
      <c r="G455"/>
      <c r="H455" s="355">
        <f t="shared" si="7"/>
        <v>10859.149999999998</v>
      </c>
    </row>
    <row r="456" spans="1:8" hidden="1">
      <c r="A456" s="5">
        <v>45232</v>
      </c>
      <c r="B456" t="s">
        <v>842</v>
      </c>
      <c r="C456" t="s">
        <v>854</v>
      </c>
      <c r="D456" s="464" t="s">
        <v>855</v>
      </c>
      <c r="E456" t="s">
        <v>303</v>
      </c>
      <c r="F456"/>
      <c r="G456">
        <v>25</v>
      </c>
      <c r="H456" s="355">
        <f t="shared" si="7"/>
        <v>10949.149999999998</v>
      </c>
    </row>
    <row r="457" spans="1:8" hidden="1">
      <c r="A457" s="5">
        <v>45232</v>
      </c>
      <c r="B457" t="s">
        <v>853</v>
      </c>
      <c r="C457" t="s">
        <v>854</v>
      </c>
      <c r="D457" s="464" t="s">
        <v>855</v>
      </c>
      <c r="E457" t="s">
        <v>304</v>
      </c>
      <c r="F457"/>
      <c r="G457">
        <v>171.62</v>
      </c>
      <c r="H457" s="355">
        <f t="shared" si="7"/>
        <v>10924.149999999998</v>
      </c>
    </row>
    <row r="458" spans="1:8" hidden="1">
      <c r="A458" s="5">
        <v>45231</v>
      </c>
      <c r="B458" t="s">
        <v>853</v>
      </c>
      <c r="C458" t="s">
        <v>854</v>
      </c>
      <c r="D458" s="464" t="s">
        <v>855</v>
      </c>
      <c r="E458" t="s">
        <v>305</v>
      </c>
      <c r="F458"/>
      <c r="G458">
        <v>53.12</v>
      </c>
      <c r="H458" s="355">
        <f t="shared" si="7"/>
        <v>10752.529999999997</v>
      </c>
    </row>
    <row r="459" spans="1:8" hidden="1">
      <c r="A459" s="5">
        <v>45230</v>
      </c>
      <c r="B459" t="s">
        <v>842</v>
      </c>
      <c r="C459" t="s">
        <v>854</v>
      </c>
      <c r="D459" s="464" t="s">
        <v>855</v>
      </c>
      <c r="E459" t="s">
        <v>306</v>
      </c>
      <c r="F459"/>
      <c r="G459">
        <v>25</v>
      </c>
      <c r="H459" s="355">
        <f t="shared" si="7"/>
        <v>10699.409999999996</v>
      </c>
    </row>
    <row r="460" spans="1:8" hidden="1">
      <c r="A460" s="5">
        <v>45230</v>
      </c>
      <c r="B460" t="s">
        <v>853</v>
      </c>
      <c r="C460" t="s">
        <v>854</v>
      </c>
      <c r="D460" s="464" t="s">
        <v>855</v>
      </c>
      <c r="E460" t="s">
        <v>307</v>
      </c>
      <c r="F460"/>
      <c r="G460">
        <v>147.36000000000001</v>
      </c>
      <c r="H460" s="355">
        <f t="shared" si="7"/>
        <v>10674.409999999996</v>
      </c>
    </row>
    <row r="461" spans="1:8" hidden="1">
      <c r="A461" s="5">
        <v>45229</v>
      </c>
      <c r="B461" t="s">
        <v>853</v>
      </c>
      <c r="C461" t="s">
        <v>854</v>
      </c>
      <c r="D461" s="464" t="s">
        <v>855</v>
      </c>
      <c r="E461" t="s">
        <v>308</v>
      </c>
      <c r="F461"/>
      <c r="G461">
        <v>78.180000000000007</v>
      </c>
      <c r="H461" s="355">
        <f t="shared" si="7"/>
        <v>10527.049999999996</v>
      </c>
    </row>
    <row r="462" spans="1:8">
      <c r="A462" s="5">
        <v>45229</v>
      </c>
      <c r="B462" t="s">
        <v>857</v>
      </c>
      <c r="C462" t="s">
        <v>854</v>
      </c>
      <c r="D462" s="464" t="s">
        <v>855</v>
      </c>
      <c r="E462" t="s">
        <v>528</v>
      </c>
      <c r="F462">
        <v>45.9</v>
      </c>
      <c r="G462"/>
      <c r="H462" s="355">
        <f t="shared" si="7"/>
        <v>10448.869999999995</v>
      </c>
    </row>
    <row r="463" spans="1:8">
      <c r="A463" s="5">
        <v>45229</v>
      </c>
      <c r="B463" t="s">
        <v>857</v>
      </c>
      <c r="C463" t="s">
        <v>854</v>
      </c>
      <c r="D463" s="464" t="s">
        <v>855</v>
      </c>
      <c r="E463" t="s">
        <v>529</v>
      </c>
      <c r="F463">
        <v>77.36</v>
      </c>
      <c r="G463"/>
      <c r="H463" s="355">
        <f t="shared" si="7"/>
        <v>10494.769999999995</v>
      </c>
    </row>
    <row r="464" spans="1:8">
      <c r="A464" s="5">
        <v>45229</v>
      </c>
      <c r="B464" t="s">
        <v>857</v>
      </c>
      <c r="C464" t="s">
        <v>854</v>
      </c>
      <c r="D464" s="464" t="s">
        <v>855</v>
      </c>
      <c r="E464" t="s">
        <v>530</v>
      </c>
      <c r="F464">
        <v>17.5</v>
      </c>
      <c r="G464"/>
      <c r="H464" s="355">
        <f t="shared" si="7"/>
        <v>10572.129999999996</v>
      </c>
    </row>
    <row r="465" spans="1:8">
      <c r="A465" s="5">
        <v>45229</v>
      </c>
      <c r="B465" t="s">
        <v>856</v>
      </c>
      <c r="C465" t="s">
        <v>854</v>
      </c>
      <c r="D465" s="464" t="s">
        <v>855</v>
      </c>
      <c r="E465" t="s">
        <v>531</v>
      </c>
      <c r="F465">
        <v>205</v>
      </c>
      <c r="G465"/>
      <c r="H465" s="355">
        <f t="shared" si="7"/>
        <v>10589.629999999996</v>
      </c>
    </row>
    <row r="466" spans="1:8">
      <c r="A466" s="5">
        <v>45229</v>
      </c>
      <c r="B466" t="s">
        <v>856</v>
      </c>
      <c r="C466" t="s">
        <v>854</v>
      </c>
      <c r="D466" s="464" t="s">
        <v>855</v>
      </c>
      <c r="E466" t="s">
        <v>532</v>
      </c>
      <c r="F466">
        <v>44.95</v>
      </c>
      <c r="G466"/>
      <c r="H466" s="355">
        <f t="shared" si="7"/>
        <v>10794.629999999996</v>
      </c>
    </row>
    <row r="467" spans="1:8" hidden="1">
      <c r="A467" s="5">
        <v>45226</v>
      </c>
      <c r="B467" t="s">
        <v>853</v>
      </c>
      <c r="C467" t="s">
        <v>854</v>
      </c>
      <c r="D467" s="464" t="s">
        <v>855</v>
      </c>
      <c r="E467" t="s">
        <v>309</v>
      </c>
      <c r="F467"/>
      <c r="G467">
        <v>184.13</v>
      </c>
      <c r="H467" s="355">
        <f t="shared" si="7"/>
        <v>10839.579999999996</v>
      </c>
    </row>
    <row r="468" spans="1:8" hidden="1">
      <c r="A468" s="5">
        <v>45225</v>
      </c>
      <c r="B468" t="s">
        <v>853</v>
      </c>
      <c r="C468" t="s">
        <v>854</v>
      </c>
      <c r="D468" s="464" t="s">
        <v>855</v>
      </c>
      <c r="E468" t="s">
        <v>310</v>
      </c>
      <c r="F468"/>
      <c r="G468">
        <v>27.06</v>
      </c>
      <c r="H468" s="355">
        <f t="shared" si="7"/>
        <v>10655.449999999997</v>
      </c>
    </row>
    <row r="469" spans="1:8">
      <c r="A469" s="5">
        <v>45224</v>
      </c>
      <c r="B469" t="s">
        <v>856</v>
      </c>
      <c r="C469" t="s">
        <v>854</v>
      </c>
      <c r="D469" s="464" t="s">
        <v>855</v>
      </c>
      <c r="E469" t="s">
        <v>533</v>
      </c>
      <c r="F469">
        <v>25</v>
      </c>
      <c r="G469"/>
      <c r="H469" s="355">
        <f t="shared" si="7"/>
        <v>10628.389999999998</v>
      </c>
    </row>
    <row r="470" spans="1:8" hidden="1">
      <c r="A470" s="5">
        <v>45224</v>
      </c>
      <c r="B470" t="s">
        <v>853</v>
      </c>
      <c r="C470" t="s">
        <v>854</v>
      </c>
      <c r="D470" s="464" t="s">
        <v>855</v>
      </c>
      <c r="E470" t="s">
        <v>311</v>
      </c>
      <c r="F470"/>
      <c r="G470">
        <v>119</v>
      </c>
      <c r="H470" s="355">
        <f t="shared" si="7"/>
        <v>10653.389999999998</v>
      </c>
    </row>
    <row r="471" spans="1:8" hidden="1">
      <c r="A471" s="5">
        <v>45223</v>
      </c>
      <c r="B471" t="s">
        <v>853</v>
      </c>
      <c r="C471" t="s">
        <v>854</v>
      </c>
      <c r="D471" s="464" t="s">
        <v>855</v>
      </c>
      <c r="E471" t="s">
        <v>312</v>
      </c>
      <c r="F471"/>
      <c r="G471">
        <v>292.92</v>
      </c>
      <c r="H471" s="355">
        <f t="shared" si="7"/>
        <v>10534.389999999998</v>
      </c>
    </row>
    <row r="472" spans="1:8" hidden="1">
      <c r="A472" s="5">
        <v>45222</v>
      </c>
      <c r="B472" t="s">
        <v>853</v>
      </c>
      <c r="C472" t="s">
        <v>854</v>
      </c>
      <c r="D472" s="464" t="s">
        <v>855</v>
      </c>
      <c r="E472" t="s">
        <v>313</v>
      </c>
      <c r="F472"/>
      <c r="G472">
        <v>123.1</v>
      </c>
      <c r="H472" s="355">
        <f t="shared" si="7"/>
        <v>10241.469999999998</v>
      </c>
    </row>
    <row r="473" spans="1:8">
      <c r="A473" s="5">
        <v>45222</v>
      </c>
      <c r="B473" t="s">
        <v>856</v>
      </c>
      <c r="C473" t="s">
        <v>854</v>
      </c>
      <c r="D473" s="464" t="s">
        <v>855</v>
      </c>
      <c r="E473" t="s">
        <v>534</v>
      </c>
      <c r="F473">
        <v>600</v>
      </c>
      <c r="G473"/>
      <c r="H473" s="355">
        <f t="shared" si="7"/>
        <v>10118.369999999997</v>
      </c>
    </row>
    <row r="474" spans="1:8" hidden="1">
      <c r="A474" s="5">
        <v>45219</v>
      </c>
      <c r="B474" t="s">
        <v>859</v>
      </c>
      <c r="C474" t="s">
        <v>854</v>
      </c>
      <c r="D474" s="464" t="s">
        <v>855</v>
      </c>
      <c r="E474" t="s">
        <v>315</v>
      </c>
      <c r="F474"/>
      <c r="G474">
        <v>600</v>
      </c>
      <c r="H474" s="355">
        <f t="shared" si="7"/>
        <v>10718.369999999997</v>
      </c>
    </row>
    <row r="475" spans="1:8">
      <c r="A475" s="5">
        <v>45219</v>
      </c>
      <c r="B475" t="s">
        <v>856</v>
      </c>
      <c r="C475" t="s">
        <v>854</v>
      </c>
      <c r="D475" s="464" t="s">
        <v>855</v>
      </c>
      <c r="E475" t="s">
        <v>315</v>
      </c>
      <c r="F475">
        <v>600</v>
      </c>
      <c r="G475"/>
      <c r="H475" s="355">
        <f t="shared" si="7"/>
        <v>10118.369999999997</v>
      </c>
    </row>
    <row r="476" spans="1:8" hidden="1">
      <c r="A476" s="5">
        <v>45219</v>
      </c>
      <c r="B476" t="s">
        <v>859</v>
      </c>
      <c r="C476" t="s">
        <v>854</v>
      </c>
      <c r="D476" s="464" t="s">
        <v>855</v>
      </c>
      <c r="E476" t="s">
        <v>316</v>
      </c>
      <c r="F476"/>
      <c r="G476">
        <v>600</v>
      </c>
      <c r="H476" s="355">
        <f t="shared" si="7"/>
        <v>10718.369999999997</v>
      </c>
    </row>
    <row r="477" spans="1:8">
      <c r="A477" s="5">
        <v>45219</v>
      </c>
      <c r="B477" t="s">
        <v>856</v>
      </c>
      <c r="C477" t="s">
        <v>854</v>
      </c>
      <c r="D477" s="464" t="s">
        <v>855</v>
      </c>
      <c r="E477" t="s">
        <v>316</v>
      </c>
      <c r="F477">
        <v>600</v>
      </c>
      <c r="G477"/>
      <c r="H477" s="355">
        <f t="shared" si="7"/>
        <v>10118.369999999997</v>
      </c>
    </row>
    <row r="478" spans="1:8">
      <c r="A478" s="5">
        <v>45219</v>
      </c>
      <c r="B478" t="s">
        <v>856</v>
      </c>
      <c r="C478" t="s">
        <v>854</v>
      </c>
      <c r="D478" s="464" t="s">
        <v>855</v>
      </c>
      <c r="E478" t="s">
        <v>535</v>
      </c>
      <c r="F478">
        <v>68</v>
      </c>
      <c r="G478"/>
      <c r="H478" s="355">
        <f t="shared" si="7"/>
        <v>10718.369999999997</v>
      </c>
    </row>
    <row r="479" spans="1:8">
      <c r="A479" s="5">
        <v>45219</v>
      </c>
      <c r="B479" t="s">
        <v>856</v>
      </c>
      <c r="C479" t="s">
        <v>854</v>
      </c>
      <c r="D479" s="464" t="s">
        <v>855</v>
      </c>
      <c r="E479" t="s">
        <v>536</v>
      </c>
      <c r="F479">
        <v>25</v>
      </c>
      <c r="G479"/>
      <c r="H479" s="355">
        <f t="shared" si="7"/>
        <v>10786.369999999997</v>
      </c>
    </row>
    <row r="480" spans="1:8">
      <c r="A480" s="5">
        <v>45219</v>
      </c>
      <c r="B480" t="s">
        <v>857</v>
      </c>
      <c r="C480" t="s">
        <v>854</v>
      </c>
      <c r="D480" s="464" t="s">
        <v>855</v>
      </c>
      <c r="E480" t="s">
        <v>448</v>
      </c>
      <c r="F480">
        <v>8.5</v>
      </c>
      <c r="G480"/>
      <c r="H480" s="355">
        <f t="shared" si="7"/>
        <v>10811.369999999997</v>
      </c>
    </row>
    <row r="481" spans="1:8" hidden="1">
      <c r="A481" s="5">
        <v>45219</v>
      </c>
      <c r="B481" t="s">
        <v>853</v>
      </c>
      <c r="C481" t="s">
        <v>854</v>
      </c>
      <c r="D481" s="464" t="s">
        <v>855</v>
      </c>
      <c r="E481" t="s">
        <v>314</v>
      </c>
      <c r="F481"/>
      <c r="G481">
        <v>522.30999999999995</v>
      </c>
      <c r="H481" s="355">
        <f t="shared" si="7"/>
        <v>10819.869999999997</v>
      </c>
    </row>
    <row r="482" spans="1:8">
      <c r="A482" s="5">
        <v>45217</v>
      </c>
      <c r="B482" t="s">
        <v>857</v>
      </c>
      <c r="C482" t="s">
        <v>854</v>
      </c>
      <c r="D482" s="464" t="s">
        <v>855</v>
      </c>
      <c r="E482" t="s">
        <v>448</v>
      </c>
      <c r="F482">
        <v>7</v>
      </c>
      <c r="G482"/>
      <c r="H482" s="355">
        <f t="shared" si="7"/>
        <v>10297.559999999998</v>
      </c>
    </row>
    <row r="483" spans="1:8" hidden="1">
      <c r="A483" s="5">
        <v>45217</v>
      </c>
      <c r="B483" t="s">
        <v>853</v>
      </c>
      <c r="C483" t="s">
        <v>854</v>
      </c>
      <c r="D483" s="464" t="s">
        <v>855</v>
      </c>
      <c r="E483" t="s">
        <v>317</v>
      </c>
      <c r="F483"/>
      <c r="G483">
        <v>358.91</v>
      </c>
      <c r="H483" s="355">
        <f t="shared" si="7"/>
        <v>10304.559999999998</v>
      </c>
    </row>
    <row r="484" spans="1:8">
      <c r="A484" s="5">
        <v>45216</v>
      </c>
      <c r="B484" t="s">
        <v>856</v>
      </c>
      <c r="C484" t="s">
        <v>854</v>
      </c>
      <c r="D484" s="464" t="s">
        <v>855</v>
      </c>
      <c r="E484" t="s">
        <v>537</v>
      </c>
      <c r="F484">
        <v>108.87</v>
      </c>
      <c r="G484"/>
      <c r="H484" s="355">
        <f t="shared" si="7"/>
        <v>9945.6499999999978</v>
      </c>
    </row>
    <row r="485" spans="1:8">
      <c r="A485" s="5">
        <v>45216</v>
      </c>
      <c r="B485" t="s">
        <v>856</v>
      </c>
      <c r="C485" t="s">
        <v>854</v>
      </c>
      <c r="D485" s="464" t="s">
        <v>855</v>
      </c>
      <c r="E485" t="s">
        <v>538</v>
      </c>
      <c r="F485">
        <v>176</v>
      </c>
      <c r="G485"/>
      <c r="H485" s="355">
        <f t="shared" si="7"/>
        <v>10054.519999999999</v>
      </c>
    </row>
    <row r="486" spans="1:8">
      <c r="A486" s="5">
        <v>45216</v>
      </c>
      <c r="B486" t="s">
        <v>857</v>
      </c>
      <c r="C486" t="s">
        <v>854</v>
      </c>
      <c r="D486" s="464" t="s">
        <v>855</v>
      </c>
      <c r="E486" t="s">
        <v>413</v>
      </c>
      <c r="F486">
        <v>98</v>
      </c>
      <c r="G486"/>
      <c r="H486" s="355">
        <f t="shared" si="7"/>
        <v>10230.519999999999</v>
      </c>
    </row>
    <row r="487" spans="1:8" hidden="1">
      <c r="A487" s="5">
        <v>45216</v>
      </c>
      <c r="B487" t="s">
        <v>853</v>
      </c>
      <c r="C487" t="s">
        <v>854</v>
      </c>
      <c r="D487" s="464" t="s">
        <v>855</v>
      </c>
      <c r="E487" t="s">
        <v>318</v>
      </c>
      <c r="F487"/>
      <c r="G487">
        <v>459.13</v>
      </c>
      <c r="H487" s="355">
        <f t="shared" si="7"/>
        <v>10328.519999999999</v>
      </c>
    </row>
    <row r="488" spans="1:8">
      <c r="A488" s="5">
        <v>45215</v>
      </c>
      <c r="B488" t="s">
        <v>858</v>
      </c>
      <c r="C488" t="s">
        <v>854</v>
      </c>
      <c r="D488" s="464" t="s">
        <v>855</v>
      </c>
      <c r="E488" t="s">
        <v>366</v>
      </c>
      <c r="F488">
        <v>1098</v>
      </c>
      <c r="G488"/>
      <c r="H488" s="355">
        <f t="shared" si="7"/>
        <v>9869.39</v>
      </c>
    </row>
    <row r="489" spans="1:8" hidden="1">
      <c r="A489" s="5">
        <v>45215</v>
      </c>
      <c r="B489" t="s">
        <v>853</v>
      </c>
      <c r="C489" t="s">
        <v>854</v>
      </c>
      <c r="D489" s="464" t="s">
        <v>855</v>
      </c>
      <c r="E489" t="s">
        <v>319</v>
      </c>
      <c r="F489"/>
      <c r="G489">
        <v>416.17</v>
      </c>
      <c r="H489" s="355">
        <f t="shared" si="7"/>
        <v>10967.39</v>
      </c>
    </row>
    <row r="490" spans="1:8">
      <c r="A490" s="5">
        <v>45215</v>
      </c>
      <c r="B490" t="s">
        <v>857</v>
      </c>
      <c r="C490" t="s">
        <v>854</v>
      </c>
      <c r="D490" s="464" t="s">
        <v>855</v>
      </c>
      <c r="E490" t="s">
        <v>539</v>
      </c>
      <c r="F490">
        <v>91.5</v>
      </c>
      <c r="G490"/>
      <c r="H490" s="355">
        <f t="shared" si="7"/>
        <v>10551.22</v>
      </c>
    </row>
    <row r="491" spans="1:8" hidden="1">
      <c r="A491" s="5">
        <v>45212</v>
      </c>
      <c r="B491" t="s">
        <v>853</v>
      </c>
      <c r="C491" t="s">
        <v>854</v>
      </c>
      <c r="D491" s="464" t="s">
        <v>855</v>
      </c>
      <c r="E491" t="s">
        <v>320</v>
      </c>
      <c r="F491"/>
      <c r="G491">
        <v>5385.84</v>
      </c>
      <c r="H491" s="355">
        <f t="shared" si="7"/>
        <v>10642.72</v>
      </c>
    </row>
    <row r="492" spans="1:8" hidden="1">
      <c r="A492" s="5">
        <v>45211</v>
      </c>
      <c r="B492" t="s">
        <v>853</v>
      </c>
      <c r="C492" t="s">
        <v>854</v>
      </c>
      <c r="D492" s="464" t="s">
        <v>855</v>
      </c>
      <c r="E492" t="s">
        <v>321</v>
      </c>
      <c r="F492"/>
      <c r="G492">
        <v>37</v>
      </c>
      <c r="H492" s="355">
        <f t="shared" si="7"/>
        <v>5256.8799999999992</v>
      </c>
    </row>
    <row r="493" spans="1:8">
      <c r="A493" s="5">
        <v>45210</v>
      </c>
      <c r="B493" t="s">
        <v>856</v>
      </c>
      <c r="C493" t="s">
        <v>854</v>
      </c>
      <c r="D493" s="464" t="s">
        <v>855</v>
      </c>
      <c r="E493" t="s">
        <v>540</v>
      </c>
      <c r="F493">
        <v>25</v>
      </c>
      <c r="G493"/>
      <c r="H493" s="355">
        <f t="shared" si="7"/>
        <v>5219.8799999999992</v>
      </c>
    </row>
    <row r="494" spans="1:8" hidden="1">
      <c r="A494" s="5">
        <v>45210</v>
      </c>
      <c r="B494" t="s">
        <v>842</v>
      </c>
      <c r="C494" t="s">
        <v>854</v>
      </c>
      <c r="D494" s="464" t="s">
        <v>855</v>
      </c>
      <c r="E494" t="s">
        <v>322</v>
      </c>
      <c r="F494"/>
      <c r="G494">
        <v>2.5</v>
      </c>
      <c r="H494" s="355">
        <f t="shared" si="7"/>
        <v>5244.8799999999992</v>
      </c>
    </row>
    <row r="495" spans="1:8">
      <c r="A495" s="5">
        <v>45210</v>
      </c>
      <c r="B495" t="s">
        <v>856</v>
      </c>
      <c r="C495" t="s">
        <v>854</v>
      </c>
      <c r="D495" s="464" t="s">
        <v>855</v>
      </c>
      <c r="E495" t="s">
        <v>541</v>
      </c>
      <c r="F495">
        <v>24</v>
      </c>
      <c r="G495"/>
      <c r="H495" s="355">
        <f t="shared" si="7"/>
        <v>5242.3799999999992</v>
      </c>
    </row>
    <row r="496" spans="1:8" hidden="1">
      <c r="A496" s="5">
        <v>45210</v>
      </c>
      <c r="B496" t="s">
        <v>853</v>
      </c>
      <c r="C496" t="s">
        <v>854</v>
      </c>
      <c r="D496" s="464" t="s">
        <v>855</v>
      </c>
      <c r="E496" t="s">
        <v>323</v>
      </c>
      <c r="F496"/>
      <c r="G496">
        <v>15.73</v>
      </c>
      <c r="H496" s="355">
        <f t="shared" si="7"/>
        <v>5266.3799999999992</v>
      </c>
    </row>
    <row r="497" spans="1:8">
      <c r="A497" s="5">
        <v>45209</v>
      </c>
      <c r="B497" t="s">
        <v>856</v>
      </c>
      <c r="C497" t="s">
        <v>854</v>
      </c>
      <c r="D497" s="464" t="s">
        <v>855</v>
      </c>
      <c r="E497" t="s">
        <v>542</v>
      </c>
      <c r="F497">
        <v>120</v>
      </c>
      <c r="G497"/>
      <c r="H497" s="355">
        <f t="shared" si="7"/>
        <v>5250.65</v>
      </c>
    </row>
    <row r="498" spans="1:8" hidden="1">
      <c r="A498" s="5">
        <v>45209</v>
      </c>
      <c r="B498" t="s">
        <v>853</v>
      </c>
      <c r="C498" t="s">
        <v>854</v>
      </c>
      <c r="D498" s="464" t="s">
        <v>855</v>
      </c>
      <c r="E498" t="s">
        <v>324</v>
      </c>
      <c r="F498"/>
      <c r="G498">
        <v>13</v>
      </c>
      <c r="H498" s="355">
        <f t="shared" si="7"/>
        <v>5370.65</v>
      </c>
    </row>
    <row r="499" spans="1:8">
      <c r="A499" s="5">
        <v>45208</v>
      </c>
      <c r="B499" t="s">
        <v>856</v>
      </c>
      <c r="C499" t="s">
        <v>854</v>
      </c>
      <c r="D499" s="464" t="s">
        <v>855</v>
      </c>
      <c r="E499" t="s">
        <v>543</v>
      </c>
      <c r="F499">
        <v>120</v>
      </c>
      <c r="G499"/>
      <c r="H499" s="355">
        <f t="shared" si="7"/>
        <v>5357.65</v>
      </c>
    </row>
    <row r="500" spans="1:8">
      <c r="A500" s="5">
        <v>45208</v>
      </c>
      <c r="B500" t="s">
        <v>856</v>
      </c>
      <c r="C500" t="s">
        <v>854</v>
      </c>
      <c r="D500" s="464" t="s">
        <v>855</v>
      </c>
      <c r="E500" t="s">
        <v>544</v>
      </c>
      <c r="F500">
        <v>29</v>
      </c>
      <c r="G500"/>
      <c r="H500" s="355">
        <f t="shared" si="7"/>
        <v>5477.65</v>
      </c>
    </row>
    <row r="501" spans="1:8">
      <c r="A501" s="5">
        <v>45208</v>
      </c>
      <c r="B501" t="s">
        <v>856</v>
      </c>
      <c r="C501" t="s">
        <v>854</v>
      </c>
      <c r="D501" s="464" t="s">
        <v>855</v>
      </c>
      <c r="E501" t="s">
        <v>545</v>
      </c>
      <c r="F501">
        <v>12</v>
      </c>
      <c r="G501"/>
      <c r="H501" s="355">
        <f t="shared" si="7"/>
        <v>5506.65</v>
      </c>
    </row>
    <row r="502" spans="1:8" hidden="1">
      <c r="A502" s="5">
        <v>45208</v>
      </c>
      <c r="B502" t="s">
        <v>853</v>
      </c>
      <c r="C502" t="s">
        <v>854</v>
      </c>
      <c r="D502" s="464" t="s">
        <v>855</v>
      </c>
      <c r="E502" t="s">
        <v>325</v>
      </c>
      <c r="F502"/>
      <c r="G502">
        <v>23.29</v>
      </c>
      <c r="H502" s="355">
        <f t="shared" si="7"/>
        <v>5518.65</v>
      </c>
    </row>
    <row r="503" spans="1:8" hidden="1">
      <c r="A503" s="5">
        <v>45205</v>
      </c>
      <c r="B503" t="s">
        <v>842</v>
      </c>
      <c r="C503" t="s">
        <v>854</v>
      </c>
      <c r="D503" s="464" t="s">
        <v>855</v>
      </c>
      <c r="E503" t="s">
        <v>326</v>
      </c>
      <c r="F503"/>
      <c r="G503">
        <v>10</v>
      </c>
      <c r="H503" s="355">
        <f t="shared" si="7"/>
        <v>5495.36</v>
      </c>
    </row>
    <row r="504" spans="1:8" hidden="1">
      <c r="A504" s="5">
        <v>45205</v>
      </c>
      <c r="B504" t="s">
        <v>853</v>
      </c>
      <c r="C504" t="s">
        <v>854</v>
      </c>
      <c r="D504" s="464" t="s">
        <v>855</v>
      </c>
      <c r="E504" t="s">
        <v>327</v>
      </c>
      <c r="F504"/>
      <c r="G504">
        <v>40.43</v>
      </c>
      <c r="H504" s="355">
        <f t="shared" si="7"/>
        <v>5485.36</v>
      </c>
    </row>
    <row r="505" spans="1:8">
      <c r="A505" s="5">
        <v>45204</v>
      </c>
      <c r="B505" t="s">
        <v>857</v>
      </c>
      <c r="C505" t="s">
        <v>854</v>
      </c>
      <c r="D505" s="464" t="s">
        <v>855</v>
      </c>
      <c r="E505" t="s">
        <v>448</v>
      </c>
      <c r="F505">
        <v>123</v>
      </c>
      <c r="G505"/>
      <c r="H505" s="355">
        <f t="shared" si="7"/>
        <v>5444.9299999999994</v>
      </c>
    </row>
    <row r="506" spans="1:8">
      <c r="A506" s="5">
        <v>45204</v>
      </c>
      <c r="B506" t="s">
        <v>856</v>
      </c>
      <c r="C506" t="s">
        <v>854</v>
      </c>
      <c r="D506" s="464" t="s">
        <v>855</v>
      </c>
      <c r="E506" t="s">
        <v>546</v>
      </c>
      <c r="F506">
        <v>12</v>
      </c>
      <c r="G506"/>
      <c r="H506" s="355">
        <f t="shared" si="7"/>
        <v>5567.9299999999994</v>
      </c>
    </row>
    <row r="507" spans="1:8">
      <c r="A507" s="5">
        <v>45204</v>
      </c>
      <c r="B507" t="s">
        <v>856</v>
      </c>
      <c r="C507" t="s">
        <v>854</v>
      </c>
      <c r="D507" s="464" t="s">
        <v>855</v>
      </c>
      <c r="E507" t="s">
        <v>547</v>
      </c>
      <c r="F507">
        <v>24</v>
      </c>
      <c r="G507"/>
      <c r="H507" s="355">
        <f t="shared" si="7"/>
        <v>5579.9299999999994</v>
      </c>
    </row>
    <row r="508" spans="1:8" hidden="1">
      <c r="A508" s="5">
        <v>45204</v>
      </c>
      <c r="B508" t="s">
        <v>853</v>
      </c>
      <c r="C508" t="s">
        <v>854</v>
      </c>
      <c r="D508" s="464" t="s">
        <v>855</v>
      </c>
      <c r="E508" t="s">
        <v>328</v>
      </c>
      <c r="F508"/>
      <c r="G508">
        <v>69.28</v>
      </c>
      <c r="H508" s="355">
        <f t="shared" si="7"/>
        <v>5603.9299999999994</v>
      </c>
    </row>
    <row r="509" spans="1:8" hidden="1">
      <c r="A509" s="5">
        <v>45203</v>
      </c>
      <c r="B509" t="s">
        <v>853</v>
      </c>
      <c r="C509" t="s">
        <v>854</v>
      </c>
      <c r="D509" s="464" t="s">
        <v>855</v>
      </c>
      <c r="E509" t="s">
        <v>329</v>
      </c>
      <c r="F509"/>
      <c r="G509">
        <v>26.89</v>
      </c>
      <c r="H509" s="355">
        <f t="shared" si="7"/>
        <v>5534.65</v>
      </c>
    </row>
    <row r="510" spans="1:8">
      <c r="A510" s="5">
        <v>45202</v>
      </c>
      <c r="B510" t="s">
        <v>856</v>
      </c>
      <c r="C510" t="s">
        <v>854</v>
      </c>
      <c r="D510" s="464" t="s">
        <v>855</v>
      </c>
      <c r="E510" t="s">
        <v>548</v>
      </c>
      <c r="F510">
        <v>298.8</v>
      </c>
      <c r="G510"/>
      <c r="H510" s="355">
        <f t="shared" si="7"/>
        <v>5507.7599999999993</v>
      </c>
    </row>
    <row r="511" spans="1:8">
      <c r="A511" s="5">
        <v>45202</v>
      </c>
      <c r="B511" t="s">
        <v>857</v>
      </c>
      <c r="C511" t="s">
        <v>854</v>
      </c>
      <c r="D511" s="464" t="s">
        <v>855</v>
      </c>
      <c r="E511" t="s">
        <v>413</v>
      </c>
      <c r="F511">
        <v>96</v>
      </c>
      <c r="G511"/>
      <c r="H511" s="355">
        <f t="shared" si="7"/>
        <v>5806.5599999999995</v>
      </c>
    </row>
    <row r="512" spans="1:8" hidden="1">
      <c r="A512" s="5">
        <v>45202</v>
      </c>
      <c r="B512" t="s">
        <v>853</v>
      </c>
      <c r="C512" t="s">
        <v>854</v>
      </c>
      <c r="D512" s="464" t="s">
        <v>855</v>
      </c>
      <c r="E512" t="s">
        <v>330</v>
      </c>
      <c r="F512"/>
      <c r="G512">
        <v>148.19</v>
      </c>
      <c r="H512" s="355">
        <f t="shared" si="7"/>
        <v>5902.5599999999995</v>
      </c>
    </row>
    <row r="513" spans="1:8">
      <c r="A513" s="5">
        <v>45201</v>
      </c>
      <c r="B513" t="s">
        <v>856</v>
      </c>
      <c r="C513" t="s">
        <v>854</v>
      </c>
      <c r="D513" s="464" t="s">
        <v>855</v>
      </c>
      <c r="E513" t="s">
        <v>549</v>
      </c>
      <c r="F513">
        <v>215</v>
      </c>
      <c r="G513"/>
      <c r="H513" s="355">
        <f t="shared" si="7"/>
        <v>5754.37</v>
      </c>
    </row>
    <row r="514" spans="1:8" hidden="1">
      <c r="A514" s="5">
        <v>45201</v>
      </c>
      <c r="B514" t="s">
        <v>853</v>
      </c>
      <c r="C514" t="s">
        <v>854</v>
      </c>
      <c r="D514" s="464" t="s">
        <v>855</v>
      </c>
      <c r="E514" t="s">
        <v>331</v>
      </c>
      <c r="F514"/>
      <c r="G514">
        <v>45.13</v>
      </c>
      <c r="H514" s="355">
        <f t="shared" si="7"/>
        <v>5969.37</v>
      </c>
    </row>
    <row r="515" spans="1:8">
      <c r="A515" s="5">
        <v>45198</v>
      </c>
      <c r="B515" t="s">
        <v>856</v>
      </c>
      <c r="C515" t="s">
        <v>854</v>
      </c>
      <c r="D515" s="464" t="s">
        <v>855</v>
      </c>
      <c r="E515" t="s">
        <v>550</v>
      </c>
      <c r="F515">
        <v>11</v>
      </c>
      <c r="G515"/>
      <c r="H515" s="355">
        <f t="shared" si="7"/>
        <v>5924.24</v>
      </c>
    </row>
    <row r="516" spans="1:8" hidden="1">
      <c r="A516" s="5">
        <v>45198</v>
      </c>
      <c r="B516" t="s">
        <v>853</v>
      </c>
      <c r="C516" t="s">
        <v>854</v>
      </c>
      <c r="D516" s="464" t="s">
        <v>855</v>
      </c>
      <c r="E516" t="s">
        <v>332</v>
      </c>
      <c r="F516"/>
      <c r="G516">
        <v>17.53</v>
      </c>
      <c r="H516" s="355">
        <f t="shared" si="7"/>
        <v>5935.24</v>
      </c>
    </row>
    <row r="517" spans="1:8" hidden="1">
      <c r="A517" s="5">
        <v>45197</v>
      </c>
      <c r="B517" t="s">
        <v>842</v>
      </c>
      <c r="C517" t="s">
        <v>854</v>
      </c>
      <c r="D517" s="464" t="s">
        <v>855</v>
      </c>
      <c r="E517" t="s">
        <v>334</v>
      </c>
      <c r="F517"/>
      <c r="G517">
        <v>45.2</v>
      </c>
      <c r="H517" s="355">
        <f t="shared" ref="H517:H562" si="8">H518-F517+G517</f>
        <v>5917.71</v>
      </c>
    </row>
    <row r="518" spans="1:8">
      <c r="A518" s="5">
        <v>45197</v>
      </c>
      <c r="B518" t="s">
        <v>856</v>
      </c>
      <c r="C518" t="s">
        <v>854</v>
      </c>
      <c r="D518" s="464" t="s">
        <v>855</v>
      </c>
      <c r="E518" t="s">
        <v>551</v>
      </c>
      <c r="F518">
        <v>64</v>
      </c>
      <c r="G518"/>
      <c r="H518" s="355">
        <f t="shared" si="8"/>
        <v>5872.51</v>
      </c>
    </row>
    <row r="519" spans="1:8">
      <c r="A519" s="5">
        <v>45197</v>
      </c>
      <c r="B519" t="s">
        <v>856</v>
      </c>
      <c r="C519" t="s">
        <v>854</v>
      </c>
      <c r="D519" s="464" t="s">
        <v>855</v>
      </c>
      <c r="E519" t="s">
        <v>552</v>
      </c>
      <c r="F519">
        <v>45.2</v>
      </c>
      <c r="G519"/>
      <c r="H519" s="355">
        <f t="shared" si="8"/>
        <v>5936.51</v>
      </c>
    </row>
    <row r="520" spans="1:8" hidden="1">
      <c r="A520" s="5">
        <v>45197</v>
      </c>
      <c r="B520" t="s">
        <v>853</v>
      </c>
      <c r="C520" t="s">
        <v>854</v>
      </c>
      <c r="D520" s="464" t="s">
        <v>855</v>
      </c>
      <c r="E520" t="s">
        <v>333</v>
      </c>
      <c r="F520"/>
      <c r="G520">
        <v>27.24</v>
      </c>
      <c r="H520" s="355">
        <f t="shared" si="8"/>
        <v>5981.71</v>
      </c>
    </row>
    <row r="521" spans="1:8">
      <c r="A521" s="5">
        <v>45196</v>
      </c>
      <c r="B521" t="s">
        <v>857</v>
      </c>
      <c r="C521" t="s">
        <v>854</v>
      </c>
      <c r="D521" s="464" t="s">
        <v>855</v>
      </c>
      <c r="E521" t="s">
        <v>553</v>
      </c>
      <c r="F521">
        <v>45.2</v>
      </c>
      <c r="G521"/>
      <c r="H521" s="355">
        <f t="shared" si="8"/>
        <v>5954.47</v>
      </c>
    </row>
    <row r="522" spans="1:8" hidden="1">
      <c r="A522" s="5">
        <v>45196</v>
      </c>
      <c r="B522" t="s">
        <v>853</v>
      </c>
      <c r="C522" t="s">
        <v>854</v>
      </c>
      <c r="D522" s="464" t="s">
        <v>855</v>
      </c>
      <c r="E522" t="s">
        <v>335</v>
      </c>
      <c r="F522"/>
      <c r="G522">
        <v>34.79</v>
      </c>
      <c r="H522" s="355">
        <f t="shared" si="8"/>
        <v>5999.67</v>
      </c>
    </row>
    <row r="523" spans="1:8">
      <c r="A523" s="5">
        <v>45195</v>
      </c>
      <c r="B523" t="s">
        <v>856</v>
      </c>
      <c r="C523" t="s">
        <v>854</v>
      </c>
      <c r="D523" s="464" t="s">
        <v>855</v>
      </c>
      <c r="E523" t="s">
        <v>554</v>
      </c>
      <c r="F523">
        <v>171</v>
      </c>
      <c r="G523"/>
      <c r="H523" s="355">
        <f t="shared" si="8"/>
        <v>5964.88</v>
      </c>
    </row>
    <row r="524" spans="1:8">
      <c r="A524" s="5">
        <v>45195</v>
      </c>
      <c r="B524" t="s">
        <v>856</v>
      </c>
      <c r="C524" t="s">
        <v>854</v>
      </c>
      <c r="D524" s="464" t="s">
        <v>855</v>
      </c>
      <c r="E524" t="s">
        <v>555</v>
      </c>
      <c r="F524">
        <v>174</v>
      </c>
      <c r="G524"/>
      <c r="H524" s="355">
        <f t="shared" si="8"/>
        <v>6135.88</v>
      </c>
    </row>
    <row r="525" spans="1:8">
      <c r="A525" s="5">
        <v>45195</v>
      </c>
      <c r="B525" t="s">
        <v>856</v>
      </c>
      <c r="C525" t="s">
        <v>854</v>
      </c>
      <c r="D525" s="464" t="s">
        <v>855</v>
      </c>
      <c r="E525" t="s">
        <v>556</v>
      </c>
      <c r="F525">
        <v>12</v>
      </c>
      <c r="G525"/>
      <c r="H525" s="355">
        <f t="shared" si="8"/>
        <v>6309.88</v>
      </c>
    </row>
    <row r="526" spans="1:8" hidden="1">
      <c r="A526" s="5">
        <v>45195</v>
      </c>
      <c r="B526" t="s">
        <v>853</v>
      </c>
      <c r="C526" t="s">
        <v>854</v>
      </c>
      <c r="D526" s="464" t="s">
        <v>855</v>
      </c>
      <c r="E526" t="s">
        <v>336</v>
      </c>
      <c r="F526"/>
      <c r="G526">
        <v>129.4</v>
      </c>
      <c r="H526" s="355">
        <f t="shared" si="8"/>
        <v>6321.88</v>
      </c>
    </row>
    <row r="527" spans="1:8" hidden="1">
      <c r="A527" s="5">
        <v>45194</v>
      </c>
      <c r="B527" t="s">
        <v>853</v>
      </c>
      <c r="C527" t="s">
        <v>854</v>
      </c>
      <c r="D527" s="464" t="s">
        <v>855</v>
      </c>
      <c r="E527" t="s">
        <v>337</v>
      </c>
      <c r="F527"/>
      <c r="G527">
        <v>52.4</v>
      </c>
      <c r="H527" s="355">
        <f t="shared" si="8"/>
        <v>6192.4800000000005</v>
      </c>
    </row>
    <row r="528" spans="1:8">
      <c r="A528" s="5">
        <v>45191</v>
      </c>
      <c r="B528" t="s">
        <v>857</v>
      </c>
      <c r="C528" t="s">
        <v>854</v>
      </c>
      <c r="D528" s="464" t="s">
        <v>855</v>
      </c>
      <c r="E528" t="s">
        <v>453</v>
      </c>
      <c r="F528">
        <v>31.49</v>
      </c>
      <c r="G528"/>
      <c r="H528" s="355">
        <f t="shared" si="8"/>
        <v>6140.0800000000008</v>
      </c>
    </row>
    <row r="529" spans="1:8" hidden="1">
      <c r="A529" s="5">
        <v>45191</v>
      </c>
      <c r="B529" t="s">
        <v>853</v>
      </c>
      <c r="C529" t="s">
        <v>854</v>
      </c>
      <c r="D529" s="464" t="s">
        <v>855</v>
      </c>
      <c r="E529" t="s">
        <v>338</v>
      </c>
      <c r="F529"/>
      <c r="G529">
        <v>105.98</v>
      </c>
      <c r="H529" s="355">
        <f t="shared" si="8"/>
        <v>6171.5700000000006</v>
      </c>
    </row>
    <row r="530" spans="1:8" hidden="1">
      <c r="A530" s="5">
        <v>45190</v>
      </c>
      <c r="B530" t="s">
        <v>842</v>
      </c>
      <c r="C530" t="s">
        <v>854</v>
      </c>
      <c r="D530" s="464" t="s">
        <v>855</v>
      </c>
      <c r="E530" t="s">
        <v>340</v>
      </c>
      <c r="F530"/>
      <c r="G530">
        <v>500</v>
      </c>
      <c r="H530" s="355">
        <f t="shared" si="8"/>
        <v>6065.5900000000011</v>
      </c>
    </row>
    <row r="531" spans="1:8" hidden="1">
      <c r="A531" s="5">
        <v>45190</v>
      </c>
      <c r="B531" t="s">
        <v>853</v>
      </c>
      <c r="C531" t="s">
        <v>854</v>
      </c>
      <c r="D531" s="464" t="s">
        <v>855</v>
      </c>
      <c r="E531" t="s">
        <v>339</v>
      </c>
      <c r="F531"/>
      <c r="G531">
        <v>107.5</v>
      </c>
      <c r="H531" s="355">
        <f t="shared" si="8"/>
        <v>5565.5900000000011</v>
      </c>
    </row>
    <row r="532" spans="1:8">
      <c r="A532" s="5">
        <v>45188</v>
      </c>
      <c r="B532" t="s">
        <v>857</v>
      </c>
      <c r="C532" t="s">
        <v>854</v>
      </c>
      <c r="D532" s="464" t="s">
        <v>855</v>
      </c>
      <c r="E532" t="s">
        <v>448</v>
      </c>
      <c r="F532">
        <v>82</v>
      </c>
      <c r="G532"/>
      <c r="H532" s="355">
        <f t="shared" si="8"/>
        <v>5458.0900000000011</v>
      </c>
    </row>
    <row r="533" spans="1:8">
      <c r="A533" s="5">
        <v>45188</v>
      </c>
      <c r="B533" t="s">
        <v>857</v>
      </c>
      <c r="C533" t="s">
        <v>854</v>
      </c>
      <c r="D533" s="464" t="s">
        <v>855</v>
      </c>
      <c r="E533" t="s">
        <v>448</v>
      </c>
      <c r="F533">
        <v>23</v>
      </c>
      <c r="G533"/>
      <c r="H533" s="355">
        <f t="shared" si="8"/>
        <v>5540.0900000000011</v>
      </c>
    </row>
    <row r="534" spans="1:8" hidden="1">
      <c r="A534" s="5">
        <v>45188</v>
      </c>
      <c r="B534" t="s">
        <v>853</v>
      </c>
      <c r="C534" t="s">
        <v>854</v>
      </c>
      <c r="D534" s="464" t="s">
        <v>855</v>
      </c>
      <c r="E534" t="s">
        <v>341</v>
      </c>
      <c r="F534"/>
      <c r="G534">
        <v>15.73</v>
      </c>
      <c r="H534" s="355">
        <f t="shared" si="8"/>
        <v>5563.0900000000011</v>
      </c>
    </row>
    <row r="535" spans="1:8">
      <c r="A535" s="5">
        <v>45187</v>
      </c>
      <c r="B535" t="s">
        <v>856</v>
      </c>
      <c r="C535" t="s">
        <v>854</v>
      </c>
      <c r="D535" s="464" t="s">
        <v>855</v>
      </c>
      <c r="E535" t="s">
        <v>557</v>
      </c>
      <c r="F535">
        <v>101.8</v>
      </c>
      <c r="G535"/>
      <c r="H535" s="355">
        <f t="shared" si="8"/>
        <v>5547.3600000000015</v>
      </c>
    </row>
    <row r="536" spans="1:8" hidden="1">
      <c r="A536" s="5">
        <v>45187</v>
      </c>
      <c r="B536" t="s">
        <v>842</v>
      </c>
      <c r="C536" t="s">
        <v>854</v>
      </c>
      <c r="D536" s="464" t="s">
        <v>855</v>
      </c>
      <c r="E536" t="s">
        <v>342</v>
      </c>
      <c r="F536"/>
      <c r="G536">
        <v>10</v>
      </c>
      <c r="H536" s="355">
        <f t="shared" si="8"/>
        <v>5649.1600000000017</v>
      </c>
    </row>
    <row r="537" spans="1:8" hidden="1">
      <c r="A537" s="5">
        <v>45187</v>
      </c>
      <c r="B537" t="s">
        <v>853</v>
      </c>
      <c r="C537" t="s">
        <v>854</v>
      </c>
      <c r="D537" s="464" t="s">
        <v>855</v>
      </c>
      <c r="E537" t="s">
        <v>343</v>
      </c>
      <c r="F537"/>
      <c r="G537">
        <v>25.09</v>
      </c>
      <c r="H537" s="355">
        <f t="shared" si="8"/>
        <v>5639.1600000000017</v>
      </c>
    </row>
    <row r="538" spans="1:8">
      <c r="A538" s="5">
        <v>45187</v>
      </c>
      <c r="B538" t="s">
        <v>857</v>
      </c>
      <c r="C538" t="s">
        <v>854</v>
      </c>
      <c r="D538" s="464" t="s">
        <v>855</v>
      </c>
      <c r="E538" t="s">
        <v>558</v>
      </c>
      <c r="F538">
        <v>10</v>
      </c>
      <c r="G538"/>
      <c r="H538" s="355">
        <f t="shared" si="8"/>
        <v>5614.0700000000015</v>
      </c>
    </row>
    <row r="539" spans="1:8">
      <c r="A539" s="5">
        <v>45187</v>
      </c>
      <c r="B539" t="s">
        <v>857</v>
      </c>
      <c r="C539" t="s">
        <v>854</v>
      </c>
      <c r="D539" s="464" t="s">
        <v>855</v>
      </c>
      <c r="E539" t="s">
        <v>559</v>
      </c>
      <c r="F539">
        <v>5.25</v>
      </c>
      <c r="G539"/>
      <c r="H539" s="355">
        <f t="shared" si="8"/>
        <v>5624.0700000000015</v>
      </c>
    </row>
    <row r="540" spans="1:8">
      <c r="A540" s="5">
        <v>45187</v>
      </c>
      <c r="B540" t="s">
        <v>857</v>
      </c>
      <c r="C540" t="s">
        <v>854</v>
      </c>
      <c r="D540" s="464" t="s">
        <v>855</v>
      </c>
      <c r="E540" t="s">
        <v>560</v>
      </c>
      <c r="F540">
        <v>4.5</v>
      </c>
      <c r="G540"/>
      <c r="H540" s="355">
        <f t="shared" si="8"/>
        <v>5629.3200000000015</v>
      </c>
    </row>
    <row r="541" spans="1:8">
      <c r="A541" s="5">
        <v>45184</v>
      </c>
      <c r="B541" t="s">
        <v>857</v>
      </c>
      <c r="C541" t="s">
        <v>854</v>
      </c>
      <c r="D541" s="464" t="s">
        <v>855</v>
      </c>
      <c r="E541" t="s">
        <v>448</v>
      </c>
      <c r="F541">
        <v>87</v>
      </c>
      <c r="G541"/>
      <c r="H541" s="355">
        <f t="shared" si="8"/>
        <v>5633.8200000000015</v>
      </c>
    </row>
    <row r="542" spans="1:8">
      <c r="A542" s="5">
        <v>45184</v>
      </c>
      <c r="B542" t="s">
        <v>857</v>
      </c>
      <c r="C542" t="s">
        <v>854</v>
      </c>
      <c r="D542" s="464" t="s">
        <v>855</v>
      </c>
      <c r="E542" t="s">
        <v>448</v>
      </c>
      <c r="F542">
        <v>72.5</v>
      </c>
      <c r="G542"/>
      <c r="H542" s="355">
        <f t="shared" si="8"/>
        <v>5720.8200000000015</v>
      </c>
    </row>
    <row r="543" spans="1:8">
      <c r="A543" s="5">
        <v>45184</v>
      </c>
      <c r="B543" t="s">
        <v>857</v>
      </c>
      <c r="C543" t="s">
        <v>854</v>
      </c>
      <c r="D543" s="464" t="s">
        <v>855</v>
      </c>
      <c r="E543" t="s">
        <v>448</v>
      </c>
      <c r="F543">
        <v>23</v>
      </c>
      <c r="G543"/>
      <c r="H543" s="355">
        <f t="shared" si="8"/>
        <v>5793.3200000000015</v>
      </c>
    </row>
    <row r="544" spans="1:8">
      <c r="A544" s="5">
        <v>45184</v>
      </c>
      <c r="B544" t="s">
        <v>858</v>
      </c>
      <c r="C544" t="s">
        <v>854</v>
      </c>
      <c r="D544" s="464" t="s">
        <v>855</v>
      </c>
      <c r="E544" t="s">
        <v>366</v>
      </c>
      <c r="F544">
        <v>1464</v>
      </c>
      <c r="G544"/>
      <c r="H544" s="355">
        <f t="shared" si="8"/>
        <v>5816.3200000000015</v>
      </c>
    </row>
    <row r="545" spans="1:8">
      <c r="A545" s="5">
        <v>45184</v>
      </c>
      <c r="B545" t="s">
        <v>858</v>
      </c>
      <c r="C545" t="s">
        <v>854</v>
      </c>
      <c r="D545" s="464" t="s">
        <v>855</v>
      </c>
      <c r="E545" t="s">
        <v>383</v>
      </c>
      <c r="F545">
        <v>10.69</v>
      </c>
      <c r="G545"/>
      <c r="H545" s="355">
        <f t="shared" si="8"/>
        <v>7280.3200000000015</v>
      </c>
    </row>
    <row r="546" spans="1:8" hidden="1">
      <c r="A546" s="5">
        <v>45184</v>
      </c>
      <c r="B546" t="s">
        <v>853</v>
      </c>
      <c r="C546" t="s">
        <v>854</v>
      </c>
      <c r="D546" s="464" t="s">
        <v>855</v>
      </c>
      <c r="E546" t="s">
        <v>344</v>
      </c>
      <c r="F546"/>
      <c r="G546">
        <v>5.6</v>
      </c>
      <c r="H546" s="355">
        <f t="shared" si="8"/>
        <v>7291.0100000000011</v>
      </c>
    </row>
    <row r="547" spans="1:8" hidden="1">
      <c r="A547" s="5">
        <v>45183</v>
      </c>
      <c r="B547" t="s">
        <v>842</v>
      </c>
      <c r="C547" t="s">
        <v>854</v>
      </c>
      <c r="D547" s="464" t="s">
        <v>855</v>
      </c>
      <c r="E547" t="s">
        <v>346</v>
      </c>
      <c r="F547"/>
      <c r="G547">
        <v>30</v>
      </c>
      <c r="H547" s="355">
        <f t="shared" si="8"/>
        <v>7285.4100000000008</v>
      </c>
    </row>
    <row r="548" spans="1:8" hidden="1">
      <c r="A548" s="5">
        <v>45183</v>
      </c>
      <c r="B548" t="s">
        <v>853</v>
      </c>
      <c r="C548" t="s">
        <v>854</v>
      </c>
      <c r="D548" s="464" t="s">
        <v>855</v>
      </c>
      <c r="E548" t="s">
        <v>345</v>
      </c>
      <c r="F548"/>
      <c r="G548">
        <v>3.6</v>
      </c>
      <c r="H548" s="355">
        <f t="shared" si="8"/>
        <v>7255.4100000000008</v>
      </c>
    </row>
    <row r="549" spans="1:8">
      <c r="A549" s="5">
        <v>45182</v>
      </c>
      <c r="B549" t="s">
        <v>856</v>
      </c>
      <c r="C549" t="s">
        <v>854</v>
      </c>
      <c r="D549" s="464" t="s">
        <v>855</v>
      </c>
      <c r="E549" t="s">
        <v>561</v>
      </c>
      <c r="F549">
        <v>137.09</v>
      </c>
      <c r="G549"/>
      <c r="H549" s="355">
        <f t="shared" si="8"/>
        <v>7251.81</v>
      </c>
    </row>
    <row r="550" spans="1:8" hidden="1">
      <c r="A550" s="5">
        <v>45182</v>
      </c>
      <c r="B550" t="s">
        <v>853</v>
      </c>
      <c r="C550" t="s">
        <v>854</v>
      </c>
      <c r="D550" s="464" t="s">
        <v>855</v>
      </c>
      <c r="E550" t="s">
        <v>347</v>
      </c>
      <c r="F550"/>
      <c r="G550">
        <v>126.71</v>
      </c>
      <c r="H550" s="355">
        <f t="shared" si="8"/>
        <v>7388.9000000000005</v>
      </c>
    </row>
    <row r="551" spans="1:8">
      <c r="A551" s="5">
        <v>45181</v>
      </c>
      <c r="B551" t="s">
        <v>857</v>
      </c>
      <c r="C551" t="s">
        <v>854</v>
      </c>
      <c r="D551" s="464" t="s">
        <v>855</v>
      </c>
      <c r="E551" t="s">
        <v>562</v>
      </c>
      <c r="F551">
        <v>32.99</v>
      </c>
      <c r="G551"/>
      <c r="H551" s="355">
        <f t="shared" si="8"/>
        <v>7262.1900000000005</v>
      </c>
    </row>
    <row r="552" spans="1:8" hidden="1">
      <c r="A552" s="5">
        <v>45181</v>
      </c>
      <c r="B552" t="s">
        <v>853</v>
      </c>
      <c r="C552" t="s">
        <v>854</v>
      </c>
      <c r="D552" s="464" t="s">
        <v>855</v>
      </c>
      <c r="E552" t="s">
        <v>348</v>
      </c>
      <c r="F552"/>
      <c r="G552">
        <v>164.17</v>
      </c>
      <c r="H552" s="355">
        <f t="shared" si="8"/>
        <v>7295.18</v>
      </c>
    </row>
    <row r="553" spans="1:8">
      <c r="A553" s="5">
        <v>45180</v>
      </c>
      <c r="B553" t="s">
        <v>856</v>
      </c>
      <c r="C553" t="s">
        <v>854</v>
      </c>
      <c r="D553" s="464" t="s">
        <v>855</v>
      </c>
      <c r="E553" t="s">
        <v>563</v>
      </c>
      <c r="F553">
        <v>215</v>
      </c>
      <c r="G553"/>
      <c r="H553" s="355">
        <f t="shared" si="8"/>
        <v>7131.01</v>
      </c>
    </row>
    <row r="554" spans="1:8" hidden="1">
      <c r="A554" s="5">
        <v>45180</v>
      </c>
      <c r="B554" t="s">
        <v>853</v>
      </c>
      <c r="C554" t="s">
        <v>854</v>
      </c>
      <c r="D554" s="464" t="s">
        <v>855</v>
      </c>
      <c r="E554" t="s">
        <v>349</v>
      </c>
      <c r="F554"/>
      <c r="G554">
        <v>68.47</v>
      </c>
      <c r="H554" s="355">
        <f t="shared" si="8"/>
        <v>7346.01</v>
      </c>
    </row>
    <row r="555" spans="1:8" hidden="1">
      <c r="A555" s="5">
        <v>45177</v>
      </c>
      <c r="B555" t="s">
        <v>853</v>
      </c>
      <c r="C555" t="s">
        <v>854</v>
      </c>
      <c r="D555" s="464" t="s">
        <v>855</v>
      </c>
      <c r="E555" t="s">
        <v>350</v>
      </c>
      <c r="F555"/>
      <c r="G555">
        <v>43.67</v>
      </c>
      <c r="H555" s="355">
        <f t="shared" si="8"/>
        <v>7277.54</v>
      </c>
    </row>
    <row r="556" spans="1:8" hidden="1">
      <c r="A556" s="5">
        <v>45176</v>
      </c>
      <c r="B556" t="s">
        <v>853</v>
      </c>
      <c r="C556" t="s">
        <v>854</v>
      </c>
      <c r="D556" s="464" t="s">
        <v>855</v>
      </c>
      <c r="E556" t="s">
        <v>351</v>
      </c>
      <c r="F556"/>
      <c r="G556">
        <v>102.44</v>
      </c>
      <c r="H556" s="355">
        <f t="shared" si="8"/>
        <v>7233.87</v>
      </c>
    </row>
    <row r="557" spans="1:8" hidden="1">
      <c r="A557" s="5">
        <v>45175</v>
      </c>
      <c r="B557" t="s">
        <v>853</v>
      </c>
      <c r="C557" t="s">
        <v>854</v>
      </c>
      <c r="D557" s="464" t="s">
        <v>855</v>
      </c>
      <c r="E557" t="s">
        <v>352</v>
      </c>
      <c r="F557"/>
      <c r="G557">
        <v>307.58999999999997</v>
      </c>
      <c r="H557" s="355">
        <f t="shared" si="8"/>
        <v>7131.43</v>
      </c>
    </row>
    <row r="558" spans="1:8">
      <c r="A558" s="5">
        <v>45174</v>
      </c>
      <c r="B558" t="s">
        <v>856</v>
      </c>
      <c r="C558" t="s">
        <v>854</v>
      </c>
      <c r="D558" s="464" t="s">
        <v>855</v>
      </c>
      <c r="E558" t="s">
        <v>564</v>
      </c>
      <c r="F558">
        <v>19.989999999999998</v>
      </c>
      <c r="G558"/>
      <c r="H558" s="355">
        <f t="shared" si="8"/>
        <v>6823.84</v>
      </c>
    </row>
    <row r="559" spans="1:8">
      <c r="A559" s="5">
        <v>45174</v>
      </c>
      <c r="B559" t="s">
        <v>856</v>
      </c>
      <c r="C559" t="s">
        <v>854</v>
      </c>
      <c r="D559" s="464" t="s">
        <v>855</v>
      </c>
      <c r="E559" t="s">
        <v>565</v>
      </c>
      <c r="F559">
        <v>53</v>
      </c>
      <c r="G559"/>
      <c r="H559" s="355">
        <f t="shared" si="8"/>
        <v>6843.83</v>
      </c>
    </row>
    <row r="560" spans="1:8" hidden="1">
      <c r="A560" s="5">
        <v>45174</v>
      </c>
      <c r="B560" t="s">
        <v>853</v>
      </c>
      <c r="C560" t="s">
        <v>854</v>
      </c>
      <c r="D560" s="464" t="s">
        <v>855</v>
      </c>
      <c r="E560" t="s">
        <v>353</v>
      </c>
      <c r="F560"/>
      <c r="G560">
        <v>108.54</v>
      </c>
      <c r="H560" s="355">
        <f t="shared" si="8"/>
        <v>6896.83</v>
      </c>
    </row>
    <row r="561" spans="1:8" hidden="1">
      <c r="A561" s="5">
        <v>45173</v>
      </c>
      <c r="B561" t="s">
        <v>853</v>
      </c>
      <c r="C561" t="s">
        <v>854</v>
      </c>
      <c r="D561" s="464" t="s">
        <v>855</v>
      </c>
      <c r="E561" t="s">
        <v>354</v>
      </c>
      <c r="F561"/>
      <c r="G561">
        <v>160.03</v>
      </c>
      <c r="H561" s="355">
        <f t="shared" si="8"/>
        <v>6788.29</v>
      </c>
    </row>
    <row r="562" spans="1:8" hidden="1">
      <c r="A562" s="5">
        <v>45170</v>
      </c>
      <c r="B562" t="s">
        <v>853</v>
      </c>
      <c r="C562" t="s">
        <v>854</v>
      </c>
      <c r="D562" s="464" t="s">
        <v>855</v>
      </c>
      <c r="E562" t="s">
        <v>355</v>
      </c>
      <c r="F562"/>
      <c r="G562">
        <v>86.71</v>
      </c>
      <c r="H562" s="355">
        <f t="shared" si="8"/>
        <v>6628.26</v>
      </c>
    </row>
    <row r="563" spans="1:8" hidden="1">
      <c r="F563" s="343" t="s">
        <v>566</v>
      </c>
      <c r="G563" s="69">
        <f>+H563</f>
        <v>6541.55</v>
      </c>
      <c r="H563" s="355">
        <v>6541.55</v>
      </c>
    </row>
  </sheetData>
  <autoFilter ref="A2:H563" xr:uid="{00000000-0009-0000-0000-00000E000000}">
    <filterColumn colId="6">
      <filters blank="1"/>
    </filterColumn>
  </autoFilter>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D2830"/>
  <sheetViews>
    <sheetView zoomScale="97" zoomScaleNormal="100" workbookViewId="0">
      <pane xSplit="13" ySplit="2" topLeftCell="N2668" activePane="bottomRight" state="frozen"/>
      <selection pane="topRight" activeCell="N1" sqref="N1"/>
      <selection pane="bottomLeft" activeCell="A3" sqref="A3"/>
      <selection pane="bottomRight" activeCell="E2674" sqref="E2674:E2698"/>
    </sheetView>
  </sheetViews>
  <sheetFormatPr defaultColWidth="16.28515625" defaultRowHeight="12.75"/>
  <cols>
    <col min="2" max="2" width="13.85546875" customWidth="1"/>
    <col min="8" max="8" width="16.28515625" customWidth="1"/>
    <col min="9" max="9" width="42.140625" customWidth="1"/>
    <col min="11" max="11" width="17.7109375" customWidth="1"/>
    <col min="12" max="12" width="12.5703125" customWidth="1"/>
  </cols>
  <sheetData>
    <row r="1" spans="1:30">
      <c r="C1" s="42">
        <f>SUBTOTAL(9,C2:C2829)</f>
        <v>67218</v>
      </c>
      <c r="D1" s="42">
        <f>SUBTOTAL(9,D2:D2829)</f>
        <v>2502.8200000000206</v>
      </c>
      <c r="E1" s="42">
        <f>SUBTOTAL(9,E2:E2829)</f>
        <v>64679.699999998469</v>
      </c>
      <c r="F1" s="42">
        <f>SUBTOTAL(9,F2:F2829)</f>
        <v>64715.179999998858</v>
      </c>
      <c r="G1" s="42">
        <f>SUBTOTAL(9,G2:G2829)</f>
        <v>35.479999999999421</v>
      </c>
      <c r="L1" s="355">
        <f>SUM(N1:AA1)-E1</f>
        <v>6.7666405811905861E-10</v>
      </c>
      <c r="M1" s="42">
        <f>SUBTOTAL(9,M2:M2829)</f>
        <v>0</v>
      </c>
      <c r="N1">
        <f>SUM(N3:N2829)</f>
        <v>12077.449999999977</v>
      </c>
      <c r="O1">
        <f t="shared" ref="O1:AA1" si="0">SUM(O3:O2829)</f>
        <v>46154.87999999919</v>
      </c>
      <c r="P1">
        <f t="shared" si="0"/>
        <v>1308.9699999999971</v>
      </c>
      <c r="Q1">
        <f t="shared" si="0"/>
        <v>1951.2</v>
      </c>
      <c r="R1">
        <f t="shared" si="0"/>
        <v>672.72999999999922</v>
      </c>
      <c r="S1">
        <f t="shared" si="0"/>
        <v>0</v>
      </c>
      <c r="T1">
        <f t="shared" si="0"/>
        <v>1337.6199999999981</v>
      </c>
      <c r="U1">
        <f t="shared" si="0"/>
        <v>932.799999999997</v>
      </c>
      <c r="V1">
        <f t="shared" si="0"/>
        <v>0</v>
      </c>
      <c r="W1">
        <f t="shared" si="0"/>
        <v>0</v>
      </c>
      <c r="X1">
        <f t="shared" si="0"/>
        <v>244.04999999999998</v>
      </c>
      <c r="Y1">
        <f t="shared" si="0"/>
        <v>0</v>
      </c>
      <c r="Z1">
        <f t="shared" si="0"/>
        <v>0</v>
      </c>
      <c r="AA1">
        <f t="shared" si="0"/>
        <v>0</v>
      </c>
    </row>
    <row r="2" spans="1:30" ht="38.25">
      <c r="A2" s="345" t="s">
        <v>726</v>
      </c>
      <c r="B2" s="345" t="s">
        <v>860</v>
      </c>
      <c r="C2" s="345" t="s">
        <v>861</v>
      </c>
      <c r="D2" s="345" t="s">
        <v>862</v>
      </c>
      <c r="E2" s="345" t="s">
        <v>863</v>
      </c>
      <c r="F2" s="345" t="s">
        <v>864</v>
      </c>
      <c r="G2" s="345" t="s">
        <v>865</v>
      </c>
      <c r="H2" s="345" t="s">
        <v>866</v>
      </c>
      <c r="I2" s="345" t="s">
        <v>867</v>
      </c>
      <c r="J2" s="345" t="s">
        <v>868</v>
      </c>
      <c r="K2" s="345" t="s">
        <v>869</v>
      </c>
      <c r="L2" s="345" t="s">
        <v>870</v>
      </c>
      <c r="M2" s="463" t="s">
        <v>871</v>
      </c>
      <c r="N2" t="str">
        <f>'HAC Inc'!E2</f>
        <v>M.Ships</v>
      </c>
      <c r="O2" t="str">
        <f>'HAC Inc'!F2</f>
        <v xml:space="preserve">Training Fees </v>
      </c>
      <c r="P2" t="str">
        <f>'HAC Inc'!G2</f>
        <v>Race/Track Fees</v>
      </c>
      <c r="Q2" t="str">
        <f>'HAC Inc'!H2</f>
        <v>Kids Camps</v>
      </c>
      <c r="R2" t="str">
        <f>'HAC Inc'!I2</f>
        <v>Kids Socials</v>
      </c>
      <c r="S2" t="str">
        <f>'HAC Inc'!J2</f>
        <v>Grants</v>
      </c>
      <c r="T2" t="str">
        <f>'HAC Inc'!K2</f>
        <v>Clothing</v>
      </c>
      <c r="U2" t="str">
        <f>'HAC Inc'!L2</f>
        <v>Prize Fund</v>
      </c>
      <c r="V2" t="str">
        <f>'HAC Inc'!M2</f>
        <v>Adult Socials</v>
      </c>
      <c r="W2" t="str">
        <f>'HAC Inc'!N2</f>
        <v>easy fund</v>
      </c>
      <c r="X2" t="str">
        <f>'HAC Inc'!O2</f>
        <v>Donations</v>
      </c>
      <c r="Y2" t="str">
        <f>'HAC Inc'!P2</f>
        <v>Assisted m/ship</v>
      </c>
      <c r="Z2" t="str">
        <f>'HAC Inc'!Q2</f>
        <v>Track Fund</v>
      </c>
      <c r="AA2" t="str">
        <f>'HAC Inc'!R2</f>
        <v>Misc</v>
      </c>
      <c r="AB2" t="str">
        <f>'HAC Inc'!S2</f>
        <v>Total</v>
      </c>
      <c r="AC2" t="str">
        <f>'HAC Inc'!T2</f>
        <v>Ref</v>
      </c>
      <c r="AD2" t="str">
        <f>'HAC Inc'!U2</f>
        <v>Comments</v>
      </c>
    </row>
    <row r="3" spans="1:30">
      <c r="A3" s="407">
        <v>45898</v>
      </c>
      <c r="B3" s="408">
        <v>0</v>
      </c>
      <c r="C3" s="409">
        <v>4</v>
      </c>
      <c r="D3" s="409">
        <v>0.2</v>
      </c>
      <c r="E3" s="409">
        <f>C3-D3-G3</f>
        <v>3.76</v>
      </c>
      <c r="F3" s="409">
        <v>3.8</v>
      </c>
      <c r="G3" s="409">
        <f t="shared" ref="G3:G66" si="1">IF(D3&gt;0.2,0,0.04)</f>
        <v>0.04</v>
      </c>
      <c r="H3" s="410" t="s">
        <v>872</v>
      </c>
      <c r="I3" s="410" t="s">
        <v>893</v>
      </c>
      <c r="J3" s="410">
        <v>1089496415</v>
      </c>
      <c r="K3" s="410">
        <v>60618195</v>
      </c>
      <c r="L3" s="410" t="s">
        <v>874</v>
      </c>
      <c r="M3" s="406">
        <f>SUM(N3:AA3)-E3</f>
        <v>0</v>
      </c>
      <c r="P3" s="406">
        <f>E3</f>
        <v>3.76</v>
      </c>
      <c r="U3" s="406"/>
    </row>
    <row r="4" spans="1:30">
      <c r="A4" s="407">
        <v>45898</v>
      </c>
      <c r="B4" s="408">
        <v>0</v>
      </c>
      <c r="C4" s="409">
        <v>4</v>
      </c>
      <c r="D4" s="409">
        <v>0.2</v>
      </c>
      <c r="E4" s="409">
        <f t="shared" ref="E4:E67" si="2">C4-D4-G4</f>
        <v>3.76</v>
      </c>
      <c r="F4" s="409">
        <v>3.8</v>
      </c>
      <c r="G4" s="409">
        <f t="shared" si="1"/>
        <v>0.04</v>
      </c>
      <c r="H4" s="410" t="s">
        <v>872</v>
      </c>
      <c r="I4" s="410" t="s">
        <v>893</v>
      </c>
      <c r="J4" s="410">
        <v>1089496415</v>
      </c>
      <c r="K4" s="410">
        <v>60618198</v>
      </c>
      <c r="L4" s="410" t="s">
        <v>874</v>
      </c>
      <c r="M4" s="406">
        <f t="shared" ref="M4:M67" si="3">SUM(N4:AA4)-E4</f>
        <v>0</v>
      </c>
      <c r="P4" s="406">
        <f>E4</f>
        <v>3.76</v>
      </c>
    </row>
    <row r="5" spans="1:30">
      <c r="A5" s="407">
        <v>45898</v>
      </c>
      <c r="B5" s="408">
        <v>0</v>
      </c>
      <c r="C5" s="409">
        <v>2</v>
      </c>
      <c r="D5" s="409">
        <v>0.2</v>
      </c>
      <c r="E5" s="409">
        <f t="shared" si="2"/>
        <v>1.76</v>
      </c>
      <c r="F5" s="409">
        <v>1.8</v>
      </c>
      <c r="G5" s="409">
        <f t="shared" si="1"/>
        <v>0.04</v>
      </c>
      <c r="H5" s="410" t="s">
        <v>872</v>
      </c>
      <c r="I5" s="410" t="s">
        <v>873</v>
      </c>
      <c r="J5" s="410">
        <v>1089496415</v>
      </c>
      <c r="K5" s="410">
        <v>60618190</v>
      </c>
      <c r="L5" s="410" t="s">
        <v>874</v>
      </c>
      <c r="M5" s="406">
        <f t="shared" si="3"/>
        <v>0</v>
      </c>
      <c r="U5" s="406">
        <f>E5</f>
        <v>1.76</v>
      </c>
    </row>
    <row r="6" spans="1:30">
      <c r="A6" s="407">
        <v>45898</v>
      </c>
      <c r="B6" s="408">
        <v>0</v>
      </c>
      <c r="C6" s="409">
        <v>4</v>
      </c>
      <c r="D6" s="409">
        <v>0.2</v>
      </c>
      <c r="E6" s="409">
        <f t="shared" si="2"/>
        <v>3.76</v>
      </c>
      <c r="F6" s="409">
        <v>3.8</v>
      </c>
      <c r="G6" s="409">
        <f t="shared" si="1"/>
        <v>0.04</v>
      </c>
      <c r="H6" s="410" t="s">
        <v>872</v>
      </c>
      <c r="I6" s="410" t="s">
        <v>893</v>
      </c>
      <c r="J6" s="410">
        <v>1089496415</v>
      </c>
      <c r="K6" s="410">
        <v>60618193</v>
      </c>
      <c r="L6" s="410" t="s">
        <v>874</v>
      </c>
      <c r="M6" s="406">
        <f t="shared" si="3"/>
        <v>0</v>
      </c>
      <c r="P6" s="406">
        <f>E6</f>
        <v>3.76</v>
      </c>
      <c r="U6" s="406"/>
    </row>
    <row r="7" spans="1:30">
      <c r="A7" s="407">
        <v>45898</v>
      </c>
      <c r="B7" s="408">
        <v>0</v>
      </c>
      <c r="C7" s="409">
        <v>15</v>
      </c>
      <c r="D7" s="409">
        <v>0.54</v>
      </c>
      <c r="E7" s="409">
        <f t="shared" si="2"/>
        <v>14.46</v>
      </c>
      <c r="F7" s="409">
        <v>14.46</v>
      </c>
      <c r="G7" s="409">
        <f t="shared" si="1"/>
        <v>0</v>
      </c>
      <c r="H7" s="410" t="s">
        <v>872</v>
      </c>
      <c r="I7" s="410" t="s">
        <v>894</v>
      </c>
      <c r="J7" s="410">
        <v>1089496415</v>
      </c>
      <c r="K7" s="410">
        <v>60618194</v>
      </c>
      <c r="L7" s="410" t="s">
        <v>874</v>
      </c>
      <c r="M7" s="406">
        <f t="shared" si="3"/>
        <v>0</v>
      </c>
      <c r="O7" s="406">
        <f>E7</f>
        <v>14.46</v>
      </c>
      <c r="U7" s="406"/>
    </row>
    <row r="8" spans="1:30">
      <c r="A8" s="407">
        <v>45898</v>
      </c>
      <c r="B8" s="408">
        <v>0</v>
      </c>
      <c r="C8" s="409">
        <v>2</v>
      </c>
      <c r="D8" s="409">
        <v>0.2</v>
      </c>
      <c r="E8" s="409">
        <f t="shared" si="2"/>
        <v>1.76</v>
      </c>
      <c r="F8" s="409">
        <v>1.8</v>
      </c>
      <c r="G8" s="409">
        <f t="shared" si="1"/>
        <v>0.04</v>
      </c>
      <c r="H8" s="410" t="s">
        <v>872</v>
      </c>
      <c r="I8" s="410" t="s">
        <v>873</v>
      </c>
      <c r="J8" s="410">
        <v>1089496415</v>
      </c>
      <c r="K8" s="410">
        <v>60618197</v>
      </c>
      <c r="L8" s="410" t="s">
        <v>874</v>
      </c>
      <c r="M8" s="406">
        <f t="shared" si="3"/>
        <v>0</v>
      </c>
      <c r="U8" s="406">
        <f>E8</f>
        <v>1.76</v>
      </c>
    </row>
    <row r="9" spans="1:30">
      <c r="A9" s="407">
        <v>45898</v>
      </c>
      <c r="B9" s="408">
        <v>0</v>
      </c>
      <c r="C9" s="409">
        <v>4</v>
      </c>
      <c r="D9" s="409">
        <v>0.2</v>
      </c>
      <c r="E9" s="409">
        <f t="shared" si="2"/>
        <v>3.76</v>
      </c>
      <c r="F9" s="409">
        <v>3.8</v>
      </c>
      <c r="G9" s="409">
        <f t="shared" si="1"/>
        <v>0.04</v>
      </c>
      <c r="H9" s="410" t="s">
        <v>872</v>
      </c>
      <c r="I9" s="410" t="s">
        <v>893</v>
      </c>
      <c r="J9" s="410">
        <v>1089496415</v>
      </c>
      <c r="K9" s="410">
        <v>60618196</v>
      </c>
      <c r="L9" s="410" t="s">
        <v>874</v>
      </c>
      <c r="M9" s="406">
        <f t="shared" si="3"/>
        <v>0</v>
      </c>
      <c r="P9" s="406">
        <f t="shared" ref="P9:P10" si="4">E9</f>
        <v>3.76</v>
      </c>
      <c r="U9" s="406"/>
    </row>
    <row r="10" spans="1:30">
      <c r="A10" s="407">
        <v>45898</v>
      </c>
      <c r="B10" s="408">
        <v>0</v>
      </c>
      <c r="C10" s="409">
        <v>4</v>
      </c>
      <c r="D10" s="409">
        <v>0.2</v>
      </c>
      <c r="E10" s="409">
        <f t="shared" si="2"/>
        <v>3.76</v>
      </c>
      <c r="F10" s="409">
        <v>3.8</v>
      </c>
      <c r="G10" s="409">
        <f t="shared" si="1"/>
        <v>0.04</v>
      </c>
      <c r="H10" s="410" t="s">
        <v>872</v>
      </c>
      <c r="I10" s="410" t="s">
        <v>893</v>
      </c>
      <c r="J10" s="410">
        <v>1089496415</v>
      </c>
      <c r="K10" s="410">
        <v>60618191</v>
      </c>
      <c r="L10" s="410" t="s">
        <v>874</v>
      </c>
      <c r="M10" s="406">
        <f t="shared" si="3"/>
        <v>0</v>
      </c>
      <c r="P10" s="406">
        <f t="shared" si="4"/>
        <v>3.76</v>
      </c>
      <c r="T10" s="406"/>
    </row>
    <row r="11" spans="1:30">
      <c r="A11" s="407">
        <v>45898</v>
      </c>
      <c r="B11" s="408">
        <v>0</v>
      </c>
      <c r="C11" s="409">
        <v>2</v>
      </c>
      <c r="D11" s="409">
        <v>0.2</v>
      </c>
      <c r="E11" s="409">
        <f t="shared" si="2"/>
        <v>1.76</v>
      </c>
      <c r="F11" s="409">
        <v>1.8</v>
      </c>
      <c r="G11" s="409">
        <f t="shared" si="1"/>
        <v>0.04</v>
      </c>
      <c r="H11" s="410" t="s">
        <v>872</v>
      </c>
      <c r="I11" s="410" t="s">
        <v>873</v>
      </c>
      <c r="J11" s="410">
        <v>1089496415</v>
      </c>
      <c r="K11" s="410">
        <v>60618192</v>
      </c>
      <c r="L11" s="410" t="s">
        <v>874</v>
      </c>
      <c r="M11" s="406">
        <f t="shared" si="3"/>
        <v>0</v>
      </c>
      <c r="U11" s="406">
        <f>E11</f>
        <v>1.76</v>
      </c>
    </row>
    <row r="12" spans="1:30">
      <c r="A12" s="407">
        <v>45897</v>
      </c>
      <c r="B12" s="408">
        <v>0</v>
      </c>
      <c r="C12" s="409">
        <v>4</v>
      </c>
      <c r="D12" s="409">
        <v>0.2</v>
      </c>
      <c r="E12" s="409">
        <f t="shared" si="2"/>
        <v>3.76</v>
      </c>
      <c r="F12" s="409">
        <v>3.8</v>
      </c>
      <c r="G12" s="409">
        <f t="shared" si="1"/>
        <v>0.04</v>
      </c>
      <c r="H12" s="410" t="s">
        <v>872</v>
      </c>
      <c r="I12" s="410" t="s">
        <v>893</v>
      </c>
      <c r="J12" s="410">
        <v>504417607</v>
      </c>
      <c r="K12" s="410">
        <v>60590544</v>
      </c>
      <c r="L12" s="410" t="s">
        <v>874</v>
      </c>
      <c r="M12" s="406">
        <f t="shared" si="3"/>
        <v>0</v>
      </c>
      <c r="P12" s="406">
        <f>E12</f>
        <v>3.76</v>
      </c>
    </row>
    <row r="13" spans="1:30">
      <c r="A13" s="407">
        <v>45897</v>
      </c>
      <c r="B13" s="408">
        <v>0</v>
      </c>
      <c r="C13" s="409">
        <v>2</v>
      </c>
      <c r="D13" s="409">
        <v>0.2</v>
      </c>
      <c r="E13" s="409">
        <f t="shared" si="2"/>
        <v>1.76</v>
      </c>
      <c r="F13" s="409">
        <v>1.8</v>
      </c>
      <c r="G13" s="409">
        <f t="shared" si="1"/>
        <v>0.04</v>
      </c>
      <c r="H13" s="410" t="s">
        <v>872</v>
      </c>
      <c r="I13" s="410" t="s">
        <v>873</v>
      </c>
      <c r="J13" s="410">
        <v>504417607</v>
      </c>
      <c r="K13" s="410">
        <v>60590543</v>
      </c>
      <c r="L13" s="410" t="s">
        <v>874</v>
      </c>
      <c r="M13" s="406">
        <f t="shared" si="3"/>
        <v>0</v>
      </c>
      <c r="P13" s="406"/>
      <c r="U13" s="406">
        <f>E13</f>
        <v>1.76</v>
      </c>
    </row>
    <row r="14" spans="1:30">
      <c r="A14" s="407">
        <v>45897</v>
      </c>
      <c r="B14" s="408">
        <v>0</v>
      </c>
      <c r="C14" s="409">
        <v>4</v>
      </c>
      <c r="D14" s="409">
        <v>0.2</v>
      </c>
      <c r="E14" s="409">
        <f t="shared" si="2"/>
        <v>3.76</v>
      </c>
      <c r="F14" s="409">
        <v>3.8</v>
      </c>
      <c r="G14" s="409">
        <f t="shared" si="1"/>
        <v>0.04</v>
      </c>
      <c r="H14" s="410" t="s">
        <v>872</v>
      </c>
      <c r="I14" s="410" t="s">
        <v>893</v>
      </c>
      <c r="J14" s="410">
        <v>504417607</v>
      </c>
      <c r="K14" s="410">
        <v>60590546</v>
      </c>
      <c r="L14" s="410" t="s">
        <v>874</v>
      </c>
      <c r="M14" s="406">
        <f t="shared" si="3"/>
        <v>0</v>
      </c>
      <c r="P14" s="406">
        <f t="shared" ref="P14:P15" si="5">E14</f>
        <v>3.76</v>
      </c>
    </row>
    <row r="15" spans="1:30">
      <c r="A15" s="407">
        <v>45897</v>
      </c>
      <c r="B15" s="408">
        <v>0</v>
      </c>
      <c r="C15" s="409">
        <v>4</v>
      </c>
      <c r="D15" s="409">
        <v>0.2</v>
      </c>
      <c r="E15" s="409">
        <f t="shared" si="2"/>
        <v>3.76</v>
      </c>
      <c r="F15" s="409">
        <v>3.8</v>
      </c>
      <c r="G15" s="409">
        <f t="shared" si="1"/>
        <v>0.04</v>
      </c>
      <c r="H15" s="410" t="s">
        <v>872</v>
      </c>
      <c r="I15" s="410" t="s">
        <v>893</v>
      </c>
      <c r="J15" s="410">
        <v>504417607</v>
      </c>
      <c r="K15" s="410">
        <v>60590545</v>
      </c>
      <c r="L15" s="410" t="s">
        <v>874</v>
      </c>
      <c r="M15" s="406">
        <f t="shared" si="3"/>
        <v>0</v>
      </c>
      <c r="P15" s="406">
        <f t="shared" si="5"/>
        <v>3.76</v>
      </c>
    </row>
    <row r="16" spans="1:30">
      <c r="A16" s="407">
        <v>45896</v>
      </c>
      <c r="B16" s="408">
        <v>0</v>
      </c>
      <c r="C16" s="409">
        <v>2</v>
      </c>
      <c r="D16" s="409">
        <v>0.2</v>
      </c>
      <c r="E16" s="409">
        <f t="shared" si="2"/>
        <v>1.76</v>
      </c>
      <c r="F16" s="409">
        <v>1.8</v>
      </c>
      <c r="G16" s="409">
        <f t="shared" si="1"/>
        <v>0.04</v>
      </c>
      <c r="H16" s="410" t="s">
        <v>872</v>
      </c>
      <c r="I16" s="410" t="s">
        <v>873</v>
      </c>
      <c r="J16" s="410">
        <v>1315065847</v>
      </c>
      <c r="K16" s="410">
        <v>60580811</v>
      </c>
      <c r="L16" s="410" t="s">
        <v>874</v>
      </c>
      <c r="M16" s="406">
        <f t="shared" si="3"/>
        <v>0</v>
      </c>
      <c r="P16" s="406"/>
      <c r="U16" s="406">
        <f>E16</f>
        <v>1.76</v>
      </c>
    </row>
    <row r="17" spans="1:21">
      <c r="A17" s="407">
        <v>45896</v>
      </c>
      <c r="B17" s="408">
        <v>0</v>
      </c>
      <c r="C17" s="409">
        <v>4</v>
      </c>
      <c r="D17" s="409">
        <v>0.15</v>
      </c>
      <c r="E17" s="409">
        <f t="shared" si="2"/>
        <v>3.81</v>
      </c>
      <c r="F17" s="409">
        <v>3.85</v>
      </c>
      <c r="G17" s="409">
        <f t="shared" si="1"/>
        <v>0.04</v>
      </c>
      <c r="H17" s="410" t="s">
        <v>872</v>
      </c>
      <c r="I17" s="410" t="s">
        <v>893</v>
      </c>
      <c r="J17" s="410">
        <v>1315065847</v>
      </c>
      <c r="K17" s="410">
        <v>60580809</v>
      </c>
      <c r="L17" s="410" t="s">
        <v>874</v>
      </c>
      <c r="M17" s="406">
        <f t="shared" si="3"/>
        <v>0</v>
      </c>
      <c r="P17" s="406">
        <f t="shared" ref="P17:P18" si="6">E17</f>
        <v>3.81</v>
      </c>
    </row>
    <row r="18" spans="1:21">
      <c r="A18" s="407">
        <v>45896</v>
      </c>
      <c r="B18" s="408">
        <v>0</v>
      </c>
      <c r="C18" s="409">
        <v>4</v>
      </c>
      <c r="D18" s="409">
        <v>0.14000000000000001</v>
      </c>
      <c r="E18" s="409">
        <f t="shared" si="2"/>
        <v>3.82</v>
      </c>
      <c r="F18" s="409">
        <v>3.86</v>
      </c>
      <c r="G18" s="409">
        <f t="shared" si="1"/>
        <v>0.04</v>
      </c>
      <c r="H18" s="410" t="s">
        <v>872</v>
      </c>
      <c r="I18" s="410" t="s">
        <v>893</v>
      </c>
      <c r="J18" s="410">
        <v>1315065847</v>
      </c>
      <c r="K18" s="410">
        <v>60580809</v>
      </c>
      <c r="L18" s="410" t="s">
        <v>874</v>
      </c>
      <c r="M18" s="406">
        <f t="shared" si="3"/>
        <v>0</v>
      </c>
      <c r="P18" s="406">
        <f t="shared" si="6"/>
        <v>3.82</v>
      </c>
    </row>
    <row r="19" spans="1:21">
      <c r="A19" s="407">
        <v>45896</v>
      </c>
      <c r="B19" s="408">
        <v>0</v>
      </c>
      <c r="C19" s="409">
        <v>2</v>
      </c>
      <c r="D19" s="409">
        <v>0.2</v>
      </c>
      <c r="E19" s="409">
        <f t="shared" si="2"/>
        <v>1.76</v>
      </c>
      <c r="F19" s="409">
        <v>1.8</v>
      </c>
      <c r="G19" s="409">
        <f t="shared" si="1"/>
        <v>0.04</v>
      </c>
      <c r="H19" s="410" t="s">
        <v>872</v>
      </c>
      <c r="I19" s="410" t="s">
        <v>873</v>
      </c>
      <c r="J19" s="410">
        <v>1315065847</v>
      </c>
      <c r="K19" s="410">
        <v>60580812</v>
      </c>
      <c r="L19" s="410" t="s">
        <v>874</v>
      </c>
      <c r="M19" s="406">
        <f t="shared" si="3"/>
        <v>0</v>
      </c>
      <c r="T19" s="406"/>
      <c r="U19" s="406">
        <f t="shared" ref="U19:U20" si="7">E19</f>
        <v>1.76</v>
      </c>
    </row>
    <row r="20" spans="1:21">
      <c r="A20" s="407">
        <v>45896</v>
      </c>
      <c r="B20" s="408">
        <v>0</v>
      </c>
      <c r="C20" s="409">
        <v>2</v>
      </c>
      <c r="D20" s="409">
        <v>0.2</v>
      </c>
      <c r="E20" s="409">
        <f t="shared" si="2"/>
        <v>1.76</v>
      </c>
      <c r="F20" s="409">
        <v>1.8</v>
      </c>
      <c r="G20" s="409">
        <f t="shared" si="1"/>
        <v>0.04</v>
      </c>
      <c r="H20" s="410" t="s">
        <v>872</v>
      </c>
      <c r="I20" s="410" t="s">
        <v>873</v>
      </c>
      <c r="J20" s="410">
        <v>1315065847</v>
      </c>
      <c r="K20" s="410">
        <v>60580810</v>
      </c>
      <c r="L20" s="410" t="s">
        <v>874</v>
      </c>
      <c r="M20" s="406">
        <f t="shared" si="3"/>
        <v>0</v>
      </c>
      <c r="U20" s="406">
        <f t="shared" si="7"/>
        <v>1.76</v>
      </c>
    </row>
    <row r="21" spans="1:21">
      <c r="A21" s="407">
        <v>45896</v>
      </c>
      <c r="B21" s="408">
        <v>0</v>
      </c>
      <c r="C21" s="409">
        <v>4</v>
      </c>
      <c r="D21" s="409">
        <v>0.2</v>
      </c>
      <c r="E21" s="409">
        <f t="shared" si="2"/>
        <v>3.76</v>
      </c>
      <c r="F21" s="409">
        <v>3.8</v>
      </c>
      <c r="G21" s="409">
        <f t="shared" si="1"/>
        <v>0.04</v>
      </c>
      <c r="H21" s="410" t="s">
        <v>872</v>
      </c>
      <c r="I21" s="410" t="s">
        <v>893</v>
      </c>
      <c r="J21" s="410">
        <v>1315065847</v>
      </c>
      <c r="K21" s="410">
        <v>60580808</v>
      </c>
      <c r="L21" s="410" t="s">
        <v>874</v>
      </c>
      <c r="M21" s="406">
        <f t="shared" si="3"/>
        <v>0</v>
      </c>
      <c r="P21" s="406">
        <f>E21</f>
        <v>3.76</v>
      </c>
      <c r="U21" s="406"/>
    </row>
    <row r="22" spans="1:21">
      <c r="A22" s="407">
        <v>45891</v>
      </c>
      <c r="B22" s="408">
        <v>0</v>
      </c>
      <c r="C22" s="409">
        <v>3</v>
      </c>
      <c r="D22" s="409">
        <v>0.2</v>
      </c>
      <c r="E22" s="409">
        <f t="shared" si="2"/>
        <v>2.76</v>
      </c>
      <c r="F22" s="409">
        <v>2.8</v>
      </c>
      <c r="G22" s="409">
        <f t="shared" si="1"/>
        <v>0.04</v>
      </c>
      <c r="H22" s="410" t="s">
        <v>872</v>
      </c>
      <c r="I22" s="410" t="s">
        <v>895</v>
      </c>
      <c r="J22" s="410">
        <v>864705561</v>
      </c>
      <c r="K22" s="410">
        <v>60496564</v>
      </c>
      <c r="L22" s="410" t="s">
        <v>874</v>
      </c>
      <c r="M22" s="406">
        <f t="shared" si="3"/>
        <v>0</v>
      </c>
      <c r="P22" s="406">
        <f>E22</f>
        <v>2.76</v>
      </c>
    </row>
    <row r="23" spans="1:21">
      <c r="A23" s="407">
        <v>45891</v>
      </c>
      <c r="B23" s="408">
        <v>0</v>
      </c>
      <c r="C23" s="409">
        <v>3</v>
      </c>
      <c r="D23" s="409">
        <v>0.2</v>
      </c>
      <c r="E23" s="409">
        <f t="shared" si="2"/>
        <v>2.76</v>
      </c>
      <c r="F23" s="409">
        <v>2.8</v>
      </c>
      <c r="G23" s="409">
        <f t="shared" si="1"/>
        <v>0.04</v>
      </c>
      <c r="H23" s="410" t="s">
        <v>872</v>
      </c>
      <c r="I23" s="410" t="s">
        <v>895</v>
      </c>
      <c r="J23" s="410">
        <v>864705561</v>
      </c>
      <c r="K23" s="410">
        <v>60496570</v>
      </c>
      <c r="L23" s="410" t="s">
        <v>874</v>
      </c>
      <c r="M23" s="406">
        <f t="shared" si="3"/>
        <v>0</v>
      </c>
      <c r="P23" s="406">
        <f>E23</f>
        <v>2.76</v>
      </c>
      <c r="U23" s="406"/>
    </row>
    <row r="24" spans="1:21">
      <c r="A24" s="407">
        <v>45891</v>
      </c>
      <c r="B24" s="408">
        <v>0</v>
      </c>
      <c r="C24" s="409">
        <v>4</v>
      </c>
      <c r="D24" s="409">
        <v>0.2</v>
      </c>
      <c r="E24" s="409">
        <f t="shared" si="2"/>
        <v>3.76</v>
      </c>
      <c r="F24" s="409">
        <v>3.8</v>
      </c>
      <c r="G24" s="409">
        <f t="shared" si="1"/>
        <v>0.04</v>
      </c>
      <c r="H24" s="410" t="s">
        <v>872</v>
      </c>
      <c r="I24" s="410" t="s">
        <v>893</v>
      </c>
      <c r="J24" s="410">
        <v>864705561</v>
      </c>
      <c r="K24" s="410">
        <v>60496573</v>
      </c>
      <c r="L24" s="410" t="s">
        <v>874</v>
      </c>
      <c r="M24" s="406">
        <f t="shared" si="3"/>
        <v>0</v>
      </c>
      <c r="P24" s="406">
        <f>E24</f>
        <v>3.76</v>
      </c>
    </row>
    <row r="25" spans="1:21">
      <c r="A25" s="407">
        <v>45891</v>
      </c>
      <c r="B25" s="408">
        <v>0</v>
      </c>
      <c r="C25" s="409">
        <v>3</v>
      </c>
      <c r="D25" s="409">
        <v>0.2</v>
      </c>
      <c r="E25" s="409">
        <f t="shared" si="2"/>
        <v>2.76</v>
      </c>
      <c r="F25" s="409">
        <v>2.8</v>
      </c>
      <c r="G25" s="409">
        <f t="shared" si="1"/>
        <v>0.04</v>
      </c>
      <c r="H25" s="410" t="s">
        <v>872</v>
      </c>
      <c r="I25" s="410" t="s">
        <v>895</v>
      </c>
      <c r="J25" s="410">
        <v>864705561</v>
      </c>
      <c r="K25" s="410">
        <v>60496569</v>
      </c>
      <c r="L25" s="410" t="s">
        <v>874</v>
      </c>
      <c r="M25" s="406">
        <f t="shared" si="3"/>
        <v>0</v>
      </c>
      <c r="P25" s="406">
        <f t="shared" ref="P25:P28" si="8">E25</f>
        <v>2.76</v>
      </c>
      <c r="Q25" s="406"/>
    </row>
    <row r="26" spans="1:21">
      <c r="A26" s="407">
        <v>45891</v>
      </c>
      <c r="B26" s="408">
        <v>0</v>
      </c>
      <c r="C26" s="409">
        <v>3</v>
      </c>
      <c r="D26" s="409">
        <v>0.2</v>
      </c>
      <c r="E26" s="409">
        <f t="shared" si="2"/>
        <v>2.76</v>
      </c>
      <c r="F26" s="409">
        <v>2.8</v>
      </c>
      <c r="G26" s="409">
        <f t="shared" si="1"/>
        <v>0.04</v>
      </c>
      <c r="H26" s="410" t="s">
        <v>872</v>
      </c>
      <c r="I26" s="410" t="s">
        <v>895</v>
      </c>
      <c r="J26" s="410">
        <v>864705561</v>
      </c>
      <c r="K26" s="410">
        <v>60496574</v>
      </c>
      <c r="L26" s="410" t="s">
        <v>874</v>
      </c>
      <c r="M26" s="406">
        <f t="shared" si="3"/>
        <v>0</v>
      </c>
      <c r="P26" s="406">
        <f t="shared" si="8"/>
        <v>2.76</v>
      </c>
      <c r="U26" s="406"/>
    </row>
    <row r="27" spans="1:21">
      <c r="A27" s="407">
        <v>45891</v>
      </c>
      <c r="B27" s="408">
        <v>0</v>
      </c>
      <c r="C27" s="409">
        <v>4</v>
      </c>
      <c r="D27" s="409">
        <v>0.2</v>
      </c>
      <c r="E27" s="409">
        <f t="shared" si="2"/>
        <v>3.76</v>
      </c>
      <c r="F27" s="409">
        <v>3.8</v>
      </c>
      <c r="G27" s="409">
        <f t="shared" si="1"/>
        <v>0.04</v>
      </c>
      <c r="H27" s="410" t="s">
        <v>872</v>
      </c>
      <c r="I27" s="410" t="s">
        <v>893</v>
      </c>
      <c r="J27" s="410">
        <v>864705561</v>
      </c>
      <c r="K27" s="410">
        <v>60496572</v>
      </c>
      <c r="L27" s="410" t="s">
        <v>874</v>
      </c>
      <c r="M27" s="406">
        <f t="shared" si="3"/>
        <v>0</v>
      </c>
      <c r="P27" s="406">
        <f t="shared" si="8"/>
        <v>3.76</v>
      </c>
    </row>
    <row r="28" spans="1:21">
      <c r="A28" s="407">
        <v>45891</v>
      </c>
      <c r="B28" s="408">
        <v>0</v>
      </c>
      <c r="C28" s="409">
        <v>4</v>
      </c>
      <c r="D28" s="409">
        <v>0.2</v>
      </c>
      <c r="E28" s="409">
        <f t="shared" si="2"/>
        <v>3.76</v>
      </c>
      <c r="F28" s="409">
        <v>3.8</v>
      </c>
      <c r="G28" s="409">
        <f t="shared" si="1"/>
        <v>0.04</v>
      </c>
      <c r="H28" s="410" t="s">
        <v>872</v>
      </c>
      <c r="I28" s="410" t="s">
        <v>893</v>
      </c>
      <c r="J28" s="410">
        <v>864705561</v>
      </c>
      <c r="K28" s="410">
        <v>60496575</v>
      </c>
      <c r="L28" s="410" t="s">
        <v>874</v>
      </c>
      <c r="M28" s="406">
        <f t="shared" si="3"/>
        <v>0</v>
      </c>
      <c r="P28" s="406">
        <f t="shared" si="8"/>
        <v>3.76</v>
      </c>
    </row>
    <row r="29" spans="1:21">
      <c r="A29" s="407">
        <v>45891</v>
      </c>
      <c r="B29" s="408">
        <v>0</v>
      </c>
      <c r="C29" s="409">
        <v>3</v>
      </c>
      <c r="D29" s="409">
        <v>0.2</v>
      </c>
      <c r="E29" s="409">
        <f t="shared" si="2"/>
        <v>2.76</v>
      </c>
      <c r="F29" s="409">
        <v>2.8</v>
      </c>
      <c r="G29" s="409">
        <f t="shared" si="1"/>
        <v>0.04</v>
      </c>
      <c r="H29" s="410" t="s">
        <v>872</v>
      </c>
      <c r="I29" s="410" t="s">
        <v>895</v>
      </c>
      <c r="J29" s="410">
        <v>864705561</v>
      </c>
      <c r="K29" s="410">
        <v>60496566</v>
      </c>
      <c r="L29" s="410" t="s">
        <v>874</v>
      </c>
      <c r="M29" s="406">
        <f t="shared" si="3"/>
        <v>0</v>
      </c>
      <c r="P29" s="406">
        <f>E29</f>
        <v>2.76</v>
      </c>
      <c r="Q29" s="406"/>
    </row>
    <row r="30" spans="1:21">
      <c r="A30" s="407">
        <v>45891</v>
      </c>
      <c r="B30" s="408">
        <v>0</v>
      </c>
      <c r="C30" s="409">
        <v>4</v>
      </c>
      <c r="D30" s="409">
        <v>0.2</v>
      </c>
      <c r="E30" s="409">
        <f t="shared" si="2"/>
        <v>3.76</v>
      </c>
      <c r="F30" s="409">
        <v>3.8</v>
      </c>
      <c r="G30" s="409">
        <f t="shared" si="1"/>
        <v>0.04</v>
      </c>
      <c r="H30" s="410" t="s">
        <v>872</v>
      </c>
      <c r="I30" s="410" t="s">
        <v>893</v>
      </c>
      <c r="J30" s="410">
        <v>864705561</v>
      </c>
      <c r="K30" s="410">
        <v>60496571</v>
      </c>
      <c r="L30" s="410" t="s">
        <v>874</v>
      </c>
      <c r="M30" s="406">
        <f t="shared" si="3"/>
        <v>0</v>
      </c>
      <c r="P30" s="406">
        <f>E30</f>
        <v>3.76</v>
      </c>
      <c r="Q30" s="406"/>
    </row>
    <row r="31" spans="1:21">
      <c r="A31" s="407">
        <v>45891</v>
      </c>
      <c r="B31" s="408">
        <v>0</v>
      </c>
      <c r="C31" s="409">
        <v>3</v>
      </c>
      <c r="D31" s="409">
        <v>0.2</v>
      </c>
      <c r="E31" s="409">
        <f t="shared" si="2"/>
        <v>2.76</v>
      </c>
      <c r="F31" s="409">
        <v>2.8</v>
      </c>
      <c r="G31" s="409">
        <f t="shared" si="1"/>
        <v>0.04</v>
      </c>
      <c r="H31" s="410" t="s">
        <v>872</v>
      </c>
      <c r="I31" s="410" t="s">
        <v>895</v>
      </c>
      <c r="J31" s="410">
        <v>864705561</v>
      </c>
      <c r="K31" s="410">
        <v>60496565</v>
      </c>
      <c r="L31" s="410" t="s">
        <v>874</v>
      </c>
      <c r="M31" s="406">
        <f t="shared" si="3"/>
        <v>0</v>
      </c>
      <c r="P31" s="406">
        <f>E31</f>
        <v>2.76</v>
      </c>
    </row>
    <row r="32" spans="1:21">
      <c r="A32" s="407">
        <v>45891</v>
      </c>
      <c r="B32" s="408">
        <v>0</v>
      </c>
      <c r="C32" s="409">
        <v>4</v>
      </c>
      <c r="D32" s="409">
        <v>0.2</v>
      </c>
      <c r="E32" s="409">
        <f t="shared" si="2"/>
        <v>3.76</v>
      </c>
      <c r="F32" s="409">
        <v>3.8</v>
      </c>
      <c r="G32" s="409">
        <f t="shared" si="1"/>
        <v>0.04</v>
      </c>
      <c r="H32" s="410" t="s">
        <v>872</v>
      </c>
      <c r="I32" s="410" t="s">
        <v>893</v>
      </c>
      <c r="J32" s="410">
        <v>864705561</v>
      </c>
      <c r="K32" s="410">
        <v>60496567</v>
      </c>
      <c r="L32" s="410" t="s">
        <v>874</v>
      </c>
      <c r="M32" s="406">
        <f t="shared" si="3"/>
        <v>0</v>
      </c>
      <c r="P32" s="406">
        <f>E32</f>
        <v>3.76</v>
      </c>
    </row>
    <row r="33" spans="1:21">
      <c r="A33" s="407">
        <v>45891</v>
      </c>
      <c r="B33" s="408">
        <v>0</v>
      </c>
      <c r="C33" s="409">
        <v>3</v>
      </c>
      <c r="D33" s="409">
        <v>0.2</v>
      </c>
      <c r="E33" s="409">
        <f t="shared" si="2"/>
        <v>2.76</v>
      </c>
      <c r="F33" s="409">
        <v>2.8</v>
      </c>
      <c r="G33" s="409">
        <f t="shared" si="1"/>
        <v>0.04</v>
      </c>
      <c r="H33" s="410" t="s">
        <v>872</v>
      </c>
      <c r="I33" s="410" t="s">
        <v>895</v>
      </c>
      <c r="J33" s="410">
        <v>864705561</v>
      </c>
      <c r="K33" s="410">
        <v>60496568</v>
      </c>
      <c r="L33" s="410" t="s">
        <v>874</v>
      </c>
      <c r="M33" s="406">
        <f t="shared" si="3"/>
        <v>0</v>
      </c>
      <c r="P33" s="406">
        <f>E33</f>
        <v>2.76</v>
      </c>
      <c r="Q33" s="406"/>
    </row>
    <row r="34" spans="1:21">
      <c r="A34" s="407">
        <v>45890</v>
      </c>
      <c r="B34" s="408">
        <v>0</v>
      </c>
      <c r="C34" s="409">
        <v>13.5</v>
      </c>
      <c r="D34" s="409">
        <v>0.49</v>
      </c>
      <c r="E34" s="409">
        <f t="shared" si="2"/>
        <v>13.01</v>
      </c>
      <c r="F34" s="409">
        <v>13.01</v>
      </c>
      <c r="G34" s="409">
        <f t="shared" si="1"/>
        <v>0</v>
      </c>
      <c r="H34" s="410" t="s">
        <v>872</v>
      </c>
      <c r="I34" s="410" t="s">
        <v>876</v>
      </c>
      <c r="J34" s="410">
        <v>188681061</v>
      </c>
      <c r="K34" s="410">
        <v>60490090</v>
      </c>
      <c r="L34" s="410" t="s">
        <v>874</v>
      </c>
      <c r="M34" s="406">
        <f t="shared" si="3"/>
        <v>0</v>
      </c>
      <c r="Q34" s="406"/>
      <c r="T34" s="406">
        <f>E34</f>
        <v>13.01</v>
      </c>
    </row>
    <row r="35" spans="1:21">
      <c r="A35" s="407">
        <v>45890</v>
      </c>
      <c r="B35" s="408">
        <v>0</v>
      </c>
      <c r="C35" s="409">
        <v>2</v>
      </c>
      <c r="D35" s="409">
        <v>0.2</v>
      </c>
      <c r="E35" s="409">
        <f t="shared" si="2"/>
        <v>1.76</v>
      </c>
      <c r="F35" s="409">
        <v>1.8</v>
      </c>
      <c r="G35" s="409">
        <f t="shared" si="1"/>
        <v>0.04</v>
      </c>
      <c r="H35" s="410" t="s">
        <v>872</v>
      </c>
      <c r="I35" s="410" t="s">
        <v>873</v>
      </c>
      <c r="J35" s="410">
        <v>188681061</v>
      </c>
      <c r="K35" s="410">
        <v>60490091</v>
      </c>
      <c r="L35" s="410" t="s">
        <v>874</v>
      </c>
      <c r="M35" s="406">
        <f t="shared" si="3"/>
        <v>0</v>
      </c>
      <c r="Q35" s="406"/>
      <c r="U35" s="406">
        <f>E35</f>
        <v>1.76</v>
      </c>
    </row>
    <row r="36" spans="1:21">
      <c r="A36" s="407">
        <v>45889</v>
      </c>
      <c r="B36" s="408">
        <v>0</v>
      </c>
      <c r="C36" s="409">
        <v>30</v>
      </c>
      <c r="D36" s="409">
        <v>1.08</v>
      </c>
      <c r="E36" s="409">
        <f t="shared" si="2"/>
        <v>28.92</v>
      </c>
      <c r="F36" s="409">
        <v>28.92</v>
      </c>
      <c r="G36" s="409">
        <f t="shared" si="1"/>
        <v>0</v>
      </c>
      <c r="H36" s="410" t="s">
        <v>872</v>
      </c>
      <c r="I36" s="410" t="s">
        <v>896</v>
      </c>
      <c r="J36" s="410">
        <v>1058893321</v>
      </c>
      <c r="K36" s="410">
        <v>60475103</v>
      </c>
      <c r="L36" s="410" t="s">
        <v>874</v>
      </c>
      <c r="M36" s="406">
        <f t="shared" si="3"/>
        <v>0</v>
      </c>
      <c r="O36" s="406">
        <f>E36</f>
        <v>28.92</v>
      </c>
      <c r="U36" s="406"/>
    </row>
    <row r="37" spans="1:21">
      <c r="A37" s="407">
        <v>45889</v>
      </c>
      <c r="B37" s="408">
        <v>0</v>
      </c>
      <c r="C37" s="409">
        <v>4</v>
      </c>
      <c r="D37" s="409">
        <v>0.2</v>
      </c>
      <c r="E37" s="409">
        <f t="shared" si="2"/>
        <v>3.76</v>
      </c>
      <c r="F37" s="409">
        <v>3.8</v>
      </c>
      <c r="G37" s="409">
        <f t="shared" si="1"/>
        <v>0.04</v>
      </c>
      <c r="H37" s="410" t="s">
        <v>872</v>
      </c>
      <c r="I37" s="410" t="s">
        <v>893</v>
      </c>
      <c r="J37" s="410">
        <v>1058893321</v>
      </c>
      <c r="K37" s="410">
        <v>60475101</v>
      </c>
      <c r="L37" s="410" t="s">
        <v>874</v>
      </c>
      <c r="M37" s="406">
        <f t="shared" si="3"/>
        <v>0</v>
      </c>
      <c r="P37" s="406">
        <f t="shared" ref="P37:P38" si="9">E37</f>
        <v>3.76</v>
      </c>
      <c r="U37" s="406"/>
    </row>
    <row r="38" spans="1:21">
      <c r="A38" s="407">
        <v>45889</v>
      </c>
      <c r="B38" s="408">
        <v>0</v>
      </c>
      <c r="C38" s="409">
        <v>4</v>
      </c>
      <c r="D38" s="409">
        <v>0.2</v>
      </c>
      <c r="E38" s="409">
        <f t="shared" si="2"/>
        <v>3.76</v>
      </c>
      <c r="F38" s="409">
        <v>3.8</v>
      </c>
      <c r="G38" s="409">
        <f t="shared" si="1"/>
        <v>0.04</v>
      </c>
      <c r="H38" s="410" t="s">
        <v>872</v>
      </c>
      <c r="I38" s="410" t="s">
        <v>893</v>
      </c>
      <c r="J38" s="410">
        <v>1058893321</v>
      </c>
      <c r="K38" s="410">
        <v>60475102</v>
      </c>
      <c r="L38" s="410" t="s">
        <v>874</v>
      </c>
      <c r="M38" s="406">
        <f t="shared" si="3"/>
        <v>0</v>
      </c>
      <c r="P38" s="406">
        <f t="shared" si="9"/>
        <v>3.76</v>
      </c>
    </row>
    <row r="39" spans="1:21">
      <c r="A39" s="407">
        <v>45889</v>
      </c>
      <c r="B39" s="408">
        <v>0</v>
      </c>
      <c r="C39" s="409">
        <v>2</v>
      </c>
      <c r="D39" s="409">
        <v>0.2</v>
      </c>
      <c r="E39" s="409">
        <f t="shared" si="2"/>
        <v>1.76</v>
      </c>
      <c r="F39" s="409">
        <v>1.8</v>
      </c>
      <c r="G39" s="409">
        <f t="shared" si="1"/>
        <v>0.04</v>
      </c>
      <c r="H39" s="410" t="s">
        <v>872</v>
      </c>
      <c r="I39" s="410" t="s">
        <v>873</v>
      </c>
      <c r="J39" s="410">
        <v>1058893321</v>
      </c>
      <c r="K39" s="410">
        <v>60475104</v>
      </c>
      <c r="L39" s="410" t="s">
        <v>874</v>
      </c>
      <c r="M39" s="406">
        <f t="shared" si="3"/>
        <v>0</v>
      </c>
      <c r="Q39" s="406"/>
      <c r="U39" s="406">
        <f>E39</f>
        <v>1.76</v>
      </c>
    </row>
    <row r="40" spans="1:21">
      <c r="A40" s="407">
        <v>45888</v>
      </c>
      <c r="B40" s="408">
        <v>0</v>
      </c>
      <c r="C40" s="409">
        <v>4</v>
      </c>
      <c r="D40" s="409">
        <v>0.2</v>
      </c>
      <c r="E40" s="409">
        <f t="shared" si="2"/>
        <v>3.76</v>
      </c>
      <c r="F40" s="409">
        <v>3.8</v>
      </c>
      <c r="G40" s="409">
        <f t="shared" si="1"/>
        <v>0.04</v>
      </c>
      <c r="H40" s="410" t="s">
        <v>872</v>
      </c>
      <c r="I40" s="410" t="s">
        <v>893</v>
      </c>
      <c r="J40" s="410">
        <v>99293122</v>
      </c>
      <c r="K40" s="410">
        <v>60428975</v>
      </c>
      <c r="L40" s="410" t="s">
        <v>874</v>
      </c>
      <c r="M40" s="406">
        <f t="shared" si="3"/>
        <v>0</v>
      </c>
      <c r="P40" s="406">
        <f t="shared" ref="P40:P41" si="10">E40</f>
        <v>3.76</v>
      </c>
      <c r="U40" s="406"/>
    </row>
    <row r="41" spans="1:21">
      <c r="A41" s="407">
        <v>45888</v>
      </c>
      <c r="B41" s="408">
        <v>0</v>
      </c>
      <c r="C41" s="409">
        <v>4</v>
      </c>
      <c r="D41" s="409">
        <v>0.2</v>
      </c>
      <c r="E41" s="409">
        <f t="shared" si="2"/>
        <v>3.76</v>
      </c>
      <c r="F41" s="409">
        <v>3.8</v>
      </c>
      <c r="G41" s="409">
        <f t="shared" si="1"/>
        <v>0.04</v>
      </c>
      <c r="H41" s="410" t="s">
        <v>872</v>
      </c>
      <c r="I41" s="410" t="s">
        <v>893</v>
      </c>
      <c r="J41" s="410">
        <v>99293122</v>
      </c>
      <c r="K41" s="410">
        <v>60428978</v>
      </c>
      <c r="L41" s="410" t="s">
        <v>874</v>
      </c>
      <c r="M41" s="406">
        <f t="shared" si="3"/>
        <v>0</v>
      </c>
      <c r="P41" s="406">
        <f t="shared" si="10"/>
        <v>3.76</v>
      </c>
    </row>
    <row r="42" spans="1:21">
      <c r="A42" s="407">
        <v>45888</v>
      </c>
      <c r="B42" s="408">
        <v>0</v>
      </c>
      <c r="C42" s="409">
        <v>3</v>
      </c>
      <c r="D42" s="409">
        <v>0.2</v>
      </c>
      <c r="E42" s="409">
        <f t="shared" si="2"/>
        <v>2.76</v>
      </c>
      <c r="F42" s="409">
        <v>2.8</v>
      </c>
      <c r="G42" s="409">
        <f t="shared" si="1"/>
        <v>0.04</v>
      </c>
      <c r="H42" s="410" t="s">
        <v>872</v>
      </c>
      <c r="I42" s="410" t="s">
        <v>895</v>
      </c>
      <c r="J42" s="410">
        <v>99293122</v>
      </c>
      <c r="K42" s="410">
        <v>60428980</v>
      </c>
      <c r="L42" s="410" t="s">
        <v>874</v>
      </c>
      <c r="M42" s="406">
        <f t="shared" si="3"/>
        <v>0</v>
      </c>
      <c r="P42" s="406">
        <f>E42</f>
        <v>2.76</v>
      </c>
      <c r="Q42" s="406"/>
    </row>
    <row r="43" spans="1:21">
      <c r="A43" s="407">
        <v>45888</v>
      </c>
      <c r="B43" s="408">
        <v>0</v>
      </c>
      <c r="C43" s="409">
        <v>4</v>
      </c>
      <c r="D43" s="409">
        <v>0.2</v>
      </c>
      <c r="E43" s="409">
        <f t="shared" si="2"/>
        <v>3.76</v>
      </c>
      <c r="F43" s="409">
        <v>3.8</v>
      </c>
      <c r="G43" s="409">
        <f t="shared" si="1"/>
        <v>0.04</v>
      </c>
      <c r="H43" s="410" t="s">
        <v>872</v>
      </c>
      <c r="I43" s="410" t="s">
        <v>893</v>
      </c>
      <c r="J43" s="410">
        <v>99293122</v>
      </c>
      <c r="K43" s="410">
        <v>60428968</v>
      </c>
      <c r="L43" s="410" t="s">
        <v>874</v>
      </c>
      <c r="M43" s="406">
        <f t="shared" si="3"/>
        <v>0</v>
      </c>
      <c r="P43" s="406">
        <f t="shared" ref="P43:P45" si="11">E43</f>
        <v>3.76</v>
      </c>
      <c r="Q43" s="406"/>
    </row>
    <row r="44" spans="1:21">
      <c r="A44" s="407">
        <v>45888</v>
      </c>
      <c r="B44" s="408">
        <v>0</v>
      </c>
      <c r="C44" s="409">
        <v>4</v>
      </c>
      <c r="D44" s="409">
        <v>0.2</v>
      </c>
      <c r="E44" s="409">
        <f t="shared" si="2"/>
        <v>3.76</v>
      </c>
      <c r="F44" s="409">
        <v>3.8</v>
      </c>
      <c r="G44" s="409">
        <f t="shared" si="1"/>
        <v>0.04</v>
      </c>
      <c r="H44" s="410" t="s">
        <v>872</v>
      </c>
      <c r="I44" s="410" t="s">
        <v>893</v>
      </c>
      <c r="J44" s="410">
        <v>99293122</v>
      </c>
      <c r="K44" s="410">
        <v>60428969</v>
      </c>
      <c r="L44" s="410" t="s">
        <v>874</v>
      </c>
      <c r="M44" s="406">
        <f t="shared" si="3"/>
        <v>0</v>
      </c>
      <c r="P44" s="406">
        <f t="shared" si="11"/>
        <v>3.76</v>
      </c>
      <c r="Q44" s="406"/>
    </row>
    <row r="45" spans="1:21">
      <c r="A45" s="407">
        <v>45888</v>
      </c>
      <c r="B45" s="408">
        <v>0</v>
      </c>
      <c r="C45" s="409">
        <v>4</v>
      </c>
      <c r="D45" s="409">
        <v>0.2</v>
      </c>
      <c r="E45" s="409">
        <f t="shared" si="2"/>
        <v>3.76</v>
      </c>
      <c r="F45" s="409">
        <v>3.8</v>
      </c>
      <c r="G45" s="409">
        <f t="shared" si="1"/>
        <v>0.04</v>
      </c>
      <c r="H45" s="410" t="s">
        <v>872</v>
      </c>
      <c r="I45" s="410" t="s">
        <v>893</v>
      </c>
      <c r="J45" s="410">
        <v>99293122</v>
      </c>
      <c r="K45" s="410">
        <v>60428971</v>
      </c>
      <c r="L45" s="410" t="s">
        <v>874</v>
      </c>
      <c r="M45" s="406">
        <f t="shared" si="3"/>
        <v>0</v>
      </c>
      <c r="P45" s="406">
        <f t="shared" si="11"/>
        <v>3.76</v>
      </c>
      <c r="T45" s="406"/>
    </row>
    <row r="46" spans="1:21">
      <c r="A46" s="407">
        <v>45888</v>
      </c>
      <c r="B46" s="408">
        <v>0</v>
      </c>
      <c r="C46" s="409">
        <v>3</v>
      </c>
      <c r="D46" s="409">
        <v>0.2</v>
      </c>
      <c r="E46" s="409">
        <f t="shared" si="2"/>
        <v>2.76</v>
      </c>
      <c r="F46" s="409">
        <v>2.8</v>
      </c>
      <c r="G46" s="409">
        <f t="shared" si="1"/>
        <v>0.04</v>
      </c>
      <c r="H46" s="410" t="s">
        <v>872</v>
      </c>
      <c r="I46" s="410" t="s">
        <v>895</v>
      </c>
      <c r="J46" s="410">
        <v>99293122</v>
      </c>
      <c r="K46" s="410">
        <v>60428976</v>
      </c>
      <c r="L46" s="410" t="s">
        <v>874</v>
      </c>
      <c r="M46" s="406">
        <f t="shared" si="3"/>
        <v>0</v>
      </c>
      <c r="P46" s="406">
        <f>E46</f>
        <v>2.76</v>
      </c>
      <c r="Q46" s="406"/>
    </row>
    <row r="47" spans="1:21">
      <c r="A47" s="407">
        <v>45888</v>
      </c>
      <c r="B47" s="408">
        <v>0</v>
      </c>
      <c r="C47" s="409">
        <v>4</v>
      </c>
      <c r="D47" s="409">
        <v>0.2</v>
      </c>
      <c r="E47" s="409">
        <f t="shared" si="2"/>
        <v>3.76</v>
      </c>
      <c r="F47" s="409">
        <v>3.8</v>
      </c>
      <c r="G47" s="409">
        <f t="shared" si="1"/>
        <v>0.04</v>
      </c>
      <c r="H47" s="410" t="s">
        <v>872</v>
      </c>
      <c r="I47" s="410" t="s">
        <v>893</v>
      </c>
      <c r="J47" s="410">
        <v>99293122</v>
      </c>
      <c r="K47" s="410">
        <v>60428977</v>
      </c>
      <c r="L47" s="410" t="s">
        <v>874</v>
      </c>
      <c r="M47" s="406">
        <f t="shared" si="3"/>
        <v>0</v>
      </c>
      <c r="P47" s="406">
        <f t="shared" ref="P47:P49" si="12">E47</f>
        <v>3.76</v>
      </c>
      <c r="Q47" s="406"/>
    </row>
    <row r="48" spans="1:21">
      <c r="A48" s="407">
        <v>45888</v>
      </c>
      <c r="B48" s="408">
        <v>0</v>
      </c>
      <c r="C48" s="409">
        <v>4</v>
      </c>
      <c r="D48" s="409">
        <v>0.15</v>
      </c>
      <c r="E48" s="409">
        <f t="shared" si="2"/>
        <v>3.81</v>
      </c>
      <c r="F48" s="409">
        <v>3.85</v>
      </c>
      <c r="G48" s="409">
        <f t="shared" si="1"/>
        <v>0.04</v>
      </c>
      <c r="H48" s="410" t="s">
        <v>872</v>
      </c>
      <c r="I48" s="410" t="s">
        <v>893</v>
      </c>
      <c r="J48" s="410">
        <v>99293122</v>
      </c>
      <c r="K48" s="410">
        <v>60428981</v>
      </c>
      <c r="L48" s="410" t="s">
        <v>874</v>
      </c>
      <c r="M48" s="406">
        <f t="shared" si="3"/>
        <v>0</v>
      </c>
      <c r="P48" s="406">
        <f t="shared" si="12"/>
        <v>3.81</v>
      </c>
      <c r="Q48" s="406"/>
    </row>
    <row r="49" spans="1:25">
      <c r="A49" s="407">
        <v>45888</v>
      </c>
      <c r="B49" s="408">
        <v>0</v>
      </c>
      <c r="C49" s="409">
        <v>4</v>
      </c>
      <c r="D49" s="409">
        <v>0.14000000000000001</v>
      </c>
      <c r="E49" s="409">
        <f t="shared" si="2"/>
        <v>3.82</v>
      </c>
      <c r="F49" s="409">
        <v>3.86</v>
      </c>
      <c r="G49" s="409">
        <f t="shared" si="1"/>
        <v>0.04</v>
      </c>
      <c r="H49" s="410" t="s">
        <v>872</v>
      </c>
      <c r="I49" s="410" t="s">
        <v>893</v>
      </c>
      <c r="J49" s="410">
        <v>99293122</v>
      </c>
      <c r="K49" s="410">
        <v>60428981</v>
      </c>
      <c r="L49" s="410" t="s">
        <v>874</v>
      </c>
      <c r="M49" s="406">
        <f t="shared" si="3"/>
        <v>0</v>
      </c>
      <c r="P49" s="406">
        <f t="shared" si="12"/>
        <v>3.82</v>
      </c>
      <c r="U49" s="406"/>
    </row>
    <row r="50" spans="1:25">
      <c r="A50" s="407">
        <v>45888</v>
      </c>
      <c r="B50" s="408">
        <v>0</v>
      </c>
      <c r="C50" s="409">
        <v>3</v>
      </c>
      <c r="D50" s="409">
        <v>0.2</v>
      </c>
      <c r="E50" s="409">
        <f t="shared" si="2"/>
        <v>2.76</v>
      </c>
      <c r="F50" s="409">
        <v>2.8</v>
      </c>
      <c r="G50" s="409">
        <f t="shared" si="1"/>
        <v>0.04</v>
      </c>
      <c r="H50" s="410" t="s">
        <v>872</v>
      </c>
      <c r="I50" s="410" t="s">
        <v>895</v>
      </c>
      <c r="J50" s="410">
        <v>99293122</v>
      </c>
      <c r="K50" s="410">
        <v>60428972</v>
      </c>
      <c r="L50" s="410" t="s">
        <v>874</v>
      </c>
      <c r="M50" s="406">
        <f t="shared" si="3"/>
        <v>0</v>
      </c>
      <c r="P50" s="406">
        <f>E50</f>
        <v>2.76</v>
      </c>
      <c r="Q50" s="406"/>
    </row>
    <row r="51" spans="1:25">
      <c r="A51" s="407">
        <v>45888</v>
      </c>
      <c r="B51" s="408">
        <v>0</v>
      </c>
      <c r="C51" s="409">
        <v>4</v>
      </c>
      <c r="D51" s="409">
        <v>0.2</v>
      </c>
      <c r="E51" s="409">
        <f t="shared" si="2"/>
        <v>3.76</v>
      </c>
      <c r="F51" s="409">
        <v>3.8</v>
      </c>
      <c r="G51" s="409">
        <f t="shared" si="1"/>
        <v>0.04</v>
      </c>
      <c r="H51" s="410" t="s">
        <v>872</v>
      </c>
      <c r="I51" s="410" t="s">
        <v>893</v>
      </c>
      <c r="J51" s="410">
        <v>99293122</v>
      </c>
      <c r="K51" s="410">
        <v>60428967</v>
      </c>
      <c r="L51" s="410" t="s">
        <v>874</v>
      </c>
      <c r="M51" s="406">
        <f t="shared" si="3"/>
        <v>0</v>
      </c>
      <c r="P51" s="406">
        <f t="shared" ref="P51:P54" si="13">E51</f>
        <v>3.76</v>
      </c>
      <c r="Q51" s="406"/>
    </row>
    <row r="52" spans="1:25">
      <c r="A52" s="407">
        <v>45888</v>
      </c>
      <c r="B52" s="408">
        <v>0</v>
      </c>
      <c r="C52" s="409">
        <v>4</v>
      </c>
      <c r="D52" s="409">
        <v>0.2</v>
      </c>
      <c r="E52" s="409">
        <f t="shared" si="2"/>
        <v>3.76</v>
      </c>
      <c r="F52" s="409">
        <v>3.8</v>
      </c>
      <c r="G52" s="409">
        <f t="shared" si="1"/>
        <v>0.04</v>
      </c>
      <c r="H52" s="410" t="s">
        <v>872</v>
      </c>
      <c r="I52" s="410" t="s">
        <v>893</v>
      </c>
      <c r="J52" s="410">
        <v>99293122</v>
      </c>
      <c r="K52" s="410">
        <v>60428973</v>
      </c>
      <c r="L52" s="410" t="s">
        <v>874</v>
      </c>
      <c r="M52" s="406">
        <f t="shared" si="3"/>
        <v>0</v>
      </c>
      <c r="P52" s="406">
        <f t="shared" si="13"/>
        <v>3.76</v>
      </c>
      <c r="Q52" s="406"/>
    </row>
    <row r="53" spans="1:25">
      <c r="A53" s="407">
        <v>45888</v>
      </c>
      <c r="B53" s="408">
        <v>0</v>
      </c>
      <c r="C53" s="409">
        <v>4</v>
      </c>
      <c r="D53" s="409">
        <v>0.2</v>
      </c>
      <c r="E53" s="409">
        <f t="shared" si="2"/>
        <v>3.76</v>
      </c>
      <c r="F53" s="409">
        <v>3.8</v>
      </c>
      <c r="G53" s="409">
        <f t="shared" si="1"/>
        <v>0.04</v>
      </c>
      <c r="H53" s="410" t="s">
        <v>872</v>
      </c>
      <c r="I53" s="410" t="s">
        <v>893</v>
      </c>
      <c r="J53" s="410">
        <v>99293122</v>
      </c>
      <c r="K53" s="410">
        <v>60428982</v>
      </c>
      <c r="L53" s="410" t="s">
        <v>874</v>
      </c>
      <c r="M53" s="406">
        <f t="shared" si="3"/>
        <v>0</v>
      </c>
      <c r="P53" s="406">
        <f t="shared" si="13"/>
        <v>3.76</v>
      </c>
      <c r="Q53" s="406"/>
    </row>
    <row r="54" spans="1:25">
      <c r="A54" s="407">
        <v>45888</v>
      </c>
      <c r="B54" s="408">
        <v>0</v>
      </c>
      <c r="C54" s="409">
        <v>4</v>
      </c>
      <c r="D54" s="409">
        <v>0.2</v>
      </c>
      <c r="E54" s="409">
        <f t="shared" si="2"/>
        <v>3.76</v>
      </c>
      <c r="F54" s="409">
        <v>3.8</v>
      </c>
      <c r="G54" s="409">
        <f t="shared" ref="G54" si="14">IF(D54&gt;0.2,0,0.04)</f>
        <v>0.04</v>
      </c>
      <c r="H54" s="410" t="s">
        <v>872</v>
      </c>
      <c r="I54" s="410" t="s">
        <v>893</v>
      </c>
      <c r="J54" s="410">
        <v>99293122</v>
      </c>
      <c r="K54" s="410">
        <v>60428966</v>
      </c>
      <c r="L54" s="410" t="s">
        <v>874</v>
      </c>
      <c r="M54" s="406">
        <f t="shared" si="3"/>
        <v>0</v>
      </c>
      <c r="P54" s="406">
        <f t="shared" si="13"/>
        <v>3.76</v>
      </c>
      <c r="Q54" s="406"/>
    </row>
    <row r="55" spans="1:25">
      <c r="A55" s="407">
        <v>45888</v>
      </c>
      <c r="B55" s="408">
        <v>0</v>
      </c>
      <c r="C55" s="409">
        <v>2</v>
      </c>
      <c r="D55" s="409">
        <v>0.2</v>
      </c>
      <c r="E55" s="409">
        <f t="shared" si="2"/>
        <v>1.76</v>
      </c>
      <c r="F55" s="409">
        <v>1.8</v>
      </c>
      <c r="G55" s="409">
        <f t="shared" si="1"/>
        <v>0.04</v>
      </c>
      <c r="H55" s="410" t="s">
        <v>872</v>
      </c>
      <c r="I55" s="410" t="s">
        <v>873</v>
      </c>
      <c r="J55" s="410">
        <v>99293122</v>
      </c>
      <c r="K55" s="410">
        <v>60428974</v>
      </c>
      <c r="L55" s="410" t="s">
        <v>874</v>
      </c>
      <c r="M55" s="406">
        <f t="shared" si="3"/>
        <v>0</v>
      </c>
      <c r="U55" s="406">
        <f t="shared" ref="U55:U56" si="15">E55</f>
        <v>1.76</v>
      </c>
    </row>
    <row r="56" spans="1:25">
      <c r="A56" s="407">
        <v>45888</v>
      </c>
      <c r="B56" s="408">
        <v>0</v>
      </c>
      <c r="C56" s="409">
        <v>2</v>
      </c>
      <c r="D56" s="409">
        <v>0.2</v>
      </c>
      <c r="E56" s="409">
        <f t="shared" si="2"/>
        <v>1.76</v>
      </c>
      <c r="F56" s="409">
        <v>1.8</v>
      </c>
      <c r="G56" s="409">
        <f t="shared" si="1"/>
        <v>0.04</v>
      </c>
      <c r="H56" s="410" t="s">
        <v>872</v>
      </c>
      <c r="I56" s="410" t="s">
        <v>873</v>
      </c>
      <c r="J56" s="410">
        <v>99293122</v>
      </c>
      <c r="K56" s="410">
        <v>60428979</v>
      </c>
      <c r="L56" s="410" t="s">
        <v>874</v>
      </c>
      <c r="M56" s="406">
        <f t="shared" si="3"/>
        <v>0</v>
      </c>
      <c r="Q56" s="406"/>
      <c r="U56" s="406">
        <f t="shared" si="15"/>
        <v>1.76</v>
      </c>
    </row>
    <row r="57" spans="1:25">
      <c r="A57" s="407">
        <v>45888</v>
      </c>
      <c r="B57" s="408">
        <v>0</v>
      </c>
      <c r="C57" s="409">
        <v>4</v>
      </c>
      <c r="D57" s="409">
        <v>0.2</v>
      </c>
      <c r="E57" s="409">
        <f t="shared" si="2"/>
        <v>3.76</v>
      </c>
      <c r="F57" s="409">
        <v>3.8</v>
      </c>
      <c r="G57" s="409">
        <f t="shared" si="1"/>
        <v>0.04</v>
      </c>
      <c r="H57" s="410" t="s">
        <v>872</v>
      </c>
      <c r="I57" s="410" t="s">
        <v>893</v>
      </c>
      <c r="J57" s="410">
        <v>99293122</v>
      </c>
      <c r="K57" s="410">
        <v>60428970</v>
      </c>
      <c r="L57" s="410" t="s">
        <v>874</v>
      </c>
      <c r="M57" s="406">
        <f t="shared" si="3"/>
        <v>0</v>
      </c>
      <c r="P57" s="406">
        <f t="shared" ref="P57:P60" si="16">E57</f>
        <v>3.76</v>
      </c>
      <c r="U57" s="406"/>
    </row>
    <row r="58" spans="1:25">
      <c r="A58" s="407">
        <v>45887</v>
      </c>
      <c r="B58" s="408">
        <v>0</v>
      </c>
      <c r="C58" s="409">
        <v>4</v>
      </c>
      <c r="D58" s="409">
        <v>0.2</v>
      </c>
      <c r="E58" s="409">
        <f t="shared" si="2"/>
        <v>3.76</v>
      </c>
      <c r="F58" s="409">
        <v>3.8</v>
      </c>
      <c r="G58" s="409">
        <f t="shared" si="1"/>
        <v>0.04</v>
      </c>
      <c r="H58" s="410" t="s">
        <v>872</v>
      </c>
      <c r="I58" s="410" t="s">
        <v>893</v>
      </c>
      <c r="J58" s="410">
        <v>823483752</v>
      </c>
      <c r="K58" s="410">
        <v>60410648</v>
      </c>
      <c r="L58" s="410" t="s">
        <v>874</v>
      </c>
      <c r="M58" s="406">
        <f t="shared" si="3"/>
        <v>0</v>
      </c>
      <c r="P58" s="406">
        <f t="shared" si="16"/>
        <v>3.76</v>
      </c>
      <c r="X58" s="406"/>
      <c r="Y58" s="406"/>
    </row>
    <row r="59" spans="1:25">
      <c r="A59" s="407">
        <v>45887</v>
      </c>
      <c r="B59" s="408">
        <v>0</v>
      </c>
      <c r="C59" s="409">
        <v>4</v>
      </c>
      <c r="D59" s="409">
        <v>0.2</v>
      </c>
      <c r="E59" s="409">
        <f t="shared" si="2"/>
        <v>3.76</v>
      </c>
      <c r="F59" s="409">
        <v>3.8</v>
      </c>
      <c r="G59" s="409">
        <f t="shared" si="1"/>
        <v>0.04</v>
      </c>
      <c r="H59" s="410" t="s">
        <v>872</v>
      </c>
      <c r="I59" s="410" t="s">
        <v>893</v>
      </c>
      <c r="J59" s="410">
        <v>823483752</v>
      </c>
      <c r="K59" s="410">
        <v>60410647</v>
      </c>
      <c r="L59" s="410" t="s">
        <v>874</v>
      </c>
      <c r="M59" s="406">
        <f t="shared" si="3"/>
        <v>0</v>
      </c>
      <c r="P59" s="406">
        <f t="shared" si="16"/>
        <v>3.76</v>
      </c>
      <c r="Q59" s="406"/>
    </row>
    <row r="60" spans="1:25">
      <c r="A60" s="407">
        <v>45887</v>
      </c>
      <c r="B60" s="408">
        <v>0</v>
      </c>
      <c r="C60" s="409">
        <v>4</v>
      </c>
      <c r="D60" s="409">
        <v>0.2</v>
      </c>
      <c r="E60" s="409">
        <f t="shared" si="2"/>
        <v>3.76</v>
      </c>
      <c r="F60" s="409">
        <v>3.8</v>
      </c>
      <c r="G60" s="409">
        <f t="shared" si="1"/>
        <v>0.04</v>
      </c>
      <c r="H60" s="410" t="s">
        <v>872</v>
      </c>
      <c r="I60" s="410" t="s">
        <v>893</v>
      </c>
      <c r="J60" s="410">
        <v>823483752</v>
      </c>
      <c r="K60" s="410">
        <v>60410644</v>
      </c>
      <c r="L60" s="410" t="s">
        <v>874</v>
      </c>
      <c r="M60" s="406">
        <f t="shared" si="3"/>
        <v>0</v>
      </c>
      <c r="P60" s="406">
        <f t="shared" si="16"/>
        <v>3.76</v>
      </c>
      <c r="Q60" s="406"/>
    </row>
    <row r="61" spans="1:25">
      <c r="A61" s="407">
        <v>45887</v>
      </c>
      <c r="B61" s="408">
        <v>0</v>
      </c>
      <c r="C61" s="409">
        <v>2</v>
      </c>
      <c r="D61" s="409">
        <v>0.2</v>
      </c>
      <c r="E61" s="409">
        <f t="shared" si="2"/>
        <v>1.76</v>
      </c>
      <c r="F61" s="409">
        <v>1.8</v>
      </c>
      <c r="G61" s="409">
        <f t="shared" si="1"/>
        <v>0.04</v>
      </c>
      <c r="H61" s="410" t="s">
        <v>872</v>
      </c>
      <c r="I61" s="410" t="s">
        <v>873</v>
      </c>
      <c r="J61" s="410">
        <v>823483752</v>
      </c>
      <c r="K61" s="410">
        <v>60410646</v>
      </c>
      <c r="L61" s="410" t="s">
        <v>874</v>
      </c>
      <c r="M61" s="406">
        <f t="shared" si="3"/>
        <v>0</v>
      </c>
      <c r="Q61" s="406"/>
      <c r="U61" s="406">
        <f>E61</f>
        <v>1.76</v>
      </c>
    </row>
    <row r="62" spans="1:25">
      <c r="A62" s="407">
        <v>45887</v>
      </c>
      <c r="B62" s="408">
        <v>0</v>
      </c>
      <c r="C62" s="409">
        <v>4</v>
      </c>
      <c r="D62" s="409">
        <v>0.2</v>
      </c>
      <c r="E62" s="409">
        <f t="shared" si="2"/>
        <v>3.76</v>
      </c>
      <c r="F62" s="409">
        <v>3.8</v>
      </c>
      <c r="G62" s="409">
        <f t="shared" si="1"/>
        <v>0.04</v>
      </c>
      <c r="H62" s="410" t="s">
        <v>872</v>
      </c>
      <c r="I62" s="410" t="s">
        <v>893</v>
      </c>
      <c r="J62" s="410">
        <v>823483752</v>
      </c>
      <c r="K62" s="410">
        <v>60410645</v>
      </c>
      <c r="L62" s="410" t="s">
        <v>874</v>
      </c>
      <c r="M62" s="406">
        <f t="shared" si="3"/>
        <v>0</v>
      </c>
      <c r="P62" s="406">
        <f>E62</f>
        <v>3.76</v>
      </c>
      <c r="Q62" s="406"/>
    </row>
    <row r="63" spans="1:25">
      <c r="A63" s="407">
        <v>45884</v>
      </c>
      <c r="B63" s="408">
        <v>0</v>
      </c>
      <c r="C63" s="409">
        <v>3</v>
      </c>
      <c r="D63" s="409">
        <v>0.2</v>
      </c>
      <c r="E63" s="409">
        <f t="shared" si="2"/>
        <v>2.76</v>
      </c>
      <c r="F63" s="409">
        <v>2.8</v>
      </c>
      <c r="G63" s="409">
        <f t="shared" si="1"/>
        <v>0.04</v>
      </c>
      <c r="H63" s="410" t="s">
        <v>872</v>
      </c>
      <c r="I63" s="410" t="s">
        <v>895</v>
      </c>
      <c r="J63" s="410">
        <v>2090275297</v>
      </c>
      <c r="K63" s="410">
        <v>60401921</v>
      </c>
      <c r="L63" s="410" t="s">
        <v>874</v>
      </c>
      <c r="M63" s="406">
        <f t="shared" si="3"/>
        <v>0</v>
      </c>
      <c r="P63" s="406">
        <f>E63</f>
        <v>2.76</v>
      </c>
      <c r="Q63" s="406"/>
    </row>
    <row r="64" spans="1:25">
      <c r="A64" s="407">
        <v>45884</v>
      </c>
      <c r="B64" s="408">
        <v>0</v>
      </c>
      <c r="C64" s="409">
        <v>4</v>
      </c>
      <c r="D64" s="409">
        <v>0.2</v>
      </c>
      <c r="E64" s="409">
        <f t="shared" si="2"/>
        <v>3.76</v>
      </c>
      <c r="F64" s="409">
        <v>3.8</v>
      </c>
      <c r="G64" s="409">
        <f t="shared" si="1"/>
        <v>0.04</v>
      </c>
      <c r="H64" s="410" t="s">
        <v>872</v>
      </c>
      <c r="I64" s="410" t="s">
        <v>893</v>
      </c>
      <c r="J64" s="410">
        <v>2090275297</v>
      </c>
      <c r="K64" s="410">
        <v>60401937</v>
      </c>
      <c r="L64" s="410" t="s">
        <v>874</v>
      </c>
      <c r="M64" s="406">
        <f t="shared" si="3"/>
        <v>0</v>
      </c>
      <c r="P64" s="406">
        <f>E64</f>
        <v>3.76</v>
      </c>
      <c r="U64" s="406"/>
    </row>
    <row r="65" spans="1:21">
      <c r="A65" s="407">
        <v>45884</v>
      </c>
      <c r="B65" s="408">
        <v>0</v>
      </c>
      <c r="C65" s="409">
        <v>3</v>
      </c>
      <c r="D65" s="409">
        <v>0.2</v>
      </c>
      <c r="E65" s="409">
        <f t="shared" si="2"/>
        <v>2.76</v>
      </c>
      <c r="F65" s="409">
        <v>2.8</v>
      </c>
      <c r="G65" s="409">
        <f t="shared" si="1"/>
        <v>0.04</v>
      </c>
      <c r="H65" s="410" t="s">
        <v>872</v>
      </c>
      <c r="I65" s="410" t="s">
        <v>895</v>
      </c>
      <c r="J65" s="410">
        <v>2090275297</v>
      </c>
      <c r="K65" s="410">
        <v>60401918</v>
      </c>
      <c r="L65" s="410" t="s">
        <v>874</v>
      </c>
      <c r="M65" s="406">
        <f t="shared" si="3"/>
        <v>0</v>
      </c>
      <c r="P65" s="406">
        <f>E65</f>
        <v>2.76</v>
      </c>
      <c r="Q65" s="406"/>
    </row>
    <row r="66" spans="1:21">
      <c r="A66" s="407">
        <v>45884</v>
      </c>
      <c r="B66" s="408">
        <v>0</v>
      </c>
      <c r="C66" s="409">
        <v>4</v>
      </c>
      <c r="D66" s="409">
        <v>0.2</v>
      </c>
      <c r="E66" s="409">
        <f t="shared" si="2"/>
        <v>3.76</v>
      </c>
      <c r="F66" s="409">
        <v>3.8</v>
      </c>
      <c r="G66" s="409">
        <f t="shared" si="1"/>
        <v>0.04</v>
      </c>
      <c r="H66" s="410" t="s">
        <v>872</v>
      </c>
      <c r="I66" s="410" t="s">
        <v>893</v>
      </c>
      <c r="J66" s="410">
        <v>2090275297</v>
      </c>
      <c r="K66" s="410">
        <v>60401928</v>
      </c>
      <c r="L66" s="410" t="s">
        <v>874</v>
      </c>
      <c r="M66" s="406">
        <f t="shared" si="3"/>
        <v>0</v>
      </c>
      <c r="P66" s="406">
        <f t="shared" ref="P66:P67" si="17">E66</f>
        <v>3.76</v>
      </c>
      <c r="Q66" s="406"/>
    </row>
    <row r="67" spans="1:21">
      <c r="A67" s="407">
        <v>45884</v>
      </c>
      <c r="B67" s="408">
        <v>0</v>
      </c>
      <c r="C67" s="409">
        <v>4</v>
      </c>
      <c r="D67" s="409">
        <v>0.2</v>
      </c>
      <c r="E67" s="409">
        <f t="shared" si="2"/>
        <v>3.76</v>
      </c>
      <c r="F67" s="409">
        <v>3.8</v>
      </c>
      <c r="G67" s="409">
        <f t="shared" ref="G67:G130" si="18">IF(D67&gt;0.2,0,0.04)</f>
        <v>0.04</v>
      </c>
      <c r="H67" s="410" t="s">
        <v>872</v>
      </c>
      <c r="I67" s="410" t="s">
        <v>893</v>
      </c>
      <c r="J67" s="410">
        <v>2090275297</v>
      </c>
      <c r="K67" s="410">
        <v>60401922</v>
      </c>
      <c r="L67" s="410" t="s">
        <v>874</v>
      </c>
      <c r="M67" s="406">
        <f t="shared" si="3"/>
        <v>0</v>
      </c>
      <c r="P67" s="406">
        <f t="shared" si="17"/>
        <v>3.76</v>
      </c>
      <c r="Q67" s="406"/>
    </row>
    <row r="68" spans="1:21">
      <c r="A68" s="407">
        <v>45884</v>
      </c>
      <c r="B68" s="408">
        <v>0</v>
      </c>
      <c r="C68" s="409">
        <v>3</v>
      </c>
      <c r="D68" s="409">
        <v>0.11</v>
      </c>
      <c r="E68" s="409">
        <f t="shared" ref="E68:E131" si="19">C68-D68-G68</f>
        <v>2.85</v>
      </c>
      <c r="F68" s="409">
        <v>2.89</v>
      </c>
      <c r="G68" s="409">
        <f t="shared" si="18"/>
        <v>0.04</v>
      </c>
      <c r="H68" s="410" t="s">
        <v>872</v>
      </c>
      <c r="I68" s="410" t="s">
        <v>895</v>
      </c>
      <c r="J68" s="410">
        <v>2090275297</v>
      </c>
      <c r="K68" s="410">
        <v>60401932</v>
      </c>
      <c r="L68" s="410" t="s">
        <v>874</v>
      </c>
      <c r="M68" s="406">
        <f t="shared" ref="M68:M131" si="20">SUM(N68:AA68)-E68</f>
        <v>0</v>
      </c>
      <c r="P68" s="406">
        <f t="shared" ref="P68:P76" si="21">E68</f>
        <v>2.85</v>
      </c>
      <c r="Q68" s="406"/>
    </row>
    <row r="69" spans="1:21">
      <c r="A69" s="407">
        <v>45884</v>
      </c>
      <c r="B69" s="408">
        <v>0</v>
      </c>
      <c r="C69" s="409">
        <v>3</v>
      </c>
      <c r="D69" s="409">
        <v>0.11</v>
      </c>
      <c r="E69" s="409">
        <f t="shared" si="19"/>
        <v>2.85</v>
      </c>
      <c r="F69" s="409">
        <v>2.89</v>
      </c>
      <c r="G69" s="409">
        <f t="shared" si="18"/>
        <v>0.04</v>
      </c>
      <c r="H69" s="410" t="s">
        <v>872</v>
      </c>
      <c r="I69" s="410" t="s">
        <v>895</v>
      </c>
      <c r="J69" s="410">
        <v>2090275297</v>
      </c>
      <c r="K69" s="410">
        <v>60401932</v>
      </c>
      <c r="L69" s="410" t="s">
        <v>874</v>
      </c>
      <c r="M69" s="406">
        <f t="shared" si="20"/>
        <v>0</v>
      </c>
      <c r="P69" s="406">
        <f t="shared" si="21"/>
        <v>2.85</v>
      </c>
      <c r="Q69" s="406"/>
    </row>
    <row r="70" spans="1:21">
      <c r="A70" s="407">
        <v>45884</v>
      </c>
      <c r="B70" s="408">
        <v>0</v>
      </c>
      <c r="C70" s="409">
        <v>4</v>
      </c>
      <c r="D70" s="409">
        <v>0.2</v>
      </c>
      <c r="E70" s="409">
        <f t="shared" si="19"/>
        <v>3.76</v>
      </c>
      <c r="F70" s="409">
        <v>3.8</v>
      </c>
      <c r="G70" s="409">
        <f t="shared" si="18"/>
        <v>0.04</v>
      </c>
      <c r="H70" s="410" t="s">
        <v>872</v>
      </c>
      <c r="I70" s="410" t="s">
        <v>893</v>
      </c>
      <c r="J70" s="410">
        <v>2090275297</v>
      </c>
      <c r="K70" s="410">
        <v>60401938</v>
      </c>
      <c r="L70" s="410" t="s">
        <v>874</v>
      </c>
      <c r="M70" s="406">
        <f t="shared" si="20"/>
        <v>0</v>
      </c>
      <c r="P70" s="406">
        <f t="shared" si="21"/>
        <v>3.76</v>
      </c>
      <c r="Q70" s="406"/>
    </row>
    <row r="71" spans="1:21">
      <c r="A71" s="407">
        <v>45884</v>
      </c>
      <c r="B71" s="408">
        <v>0</v>
      </c>
      <c r="C71" s="409">
        <v>4</v>
      </c>
      <c r="D71" s="409">
        <v>0.15</v>
      </c>
      <c r="E71" s="409">
        <f t="shared" si="19"/>
        <v>3.81</v>
      </c>
      <c r="F71" s="409">
        <v>3.85</v>
      </c>
      <c r="G71" s="409">
        <f t="shared" si="18"/>
        <v>0.04</v>
      </c>
      <c r="H71" s="410" t="s">
        <v>872</v>
      </c>
      <c r="I71" s="410" t="s">
        <v>893</v>
      </c>
      <c r="J71" s="410">
        <v>2090275297</v>
      </c>
      <c r="K71" s="410">
        <v>60401929</v>
      </c>
      <c r="L71" s="410" t="s">
        <v>874</v>
      </c>
      <c r="M71" s="406">
        <f t="shared" si="20"/>
        <v>0</v>
      </c>
      <c r="P71" s="406">
        <f t="shared" si="21"/>
        <v>3.81</v>
      </c>
      <c r="U71" s="406"/>
    </row>
    <row r="72" spans="1:21">
      <c r="A72" s="407">
        <v>45884</v>
      </c>
      <c r="B72" s="408">
        <v>0</v>
      </c>
      <c r="C72" s="409">
        <v>4</v>
      </c>
      <c r="D72" s="409">
        <v>0.14000000000000001</v>
      </c>
      <c r="E72" s="409">
        <f t="shared" si="19"/>
        <v>3.82</v>
      </c>
      <c r="F72" s="409">
        <v>3.86</v>
      </c>
      <c r="G72" s="409">
        <f t="shared" si="18"/>
        <v>0.04</v>
      </c>
      <c r="H72" s="410" t="s">
        <v>872</v>
      </c>
      <c r="I72" s="410" t="s">
        <v>893</v>
      </c>
      <c r="J72" s="410">
        <v>2090275297</v>
      </c>
      <c r="K72" s="410">
        <v>60401929</v>
      </c>
      <c r="L72" s="410" t="s">
        <v>874</v>
      </c>
      <c r="M72" s="406">
        <f t="shared" si="20"/>
        <v>0</v>
      </c>
      <c r="P72" s="406">
        <f t="shared" si="21"/>
        <v>3.82</v>
      </c>
      <c r="Q72" s="406"/>
    </row>
    <row r="73" spans="1:21">
      <c r="A73" s="407">
        <v>45884</v>
      </c>
      <c r="B73" s="408">
        <v>0</v>
      </c>
      <c r="C73" s="409">
        <v>4</v>
      </c>
      <c r="D73" s="409">
        <v>0.2</v>
      </c>
      <c r="E73" s="409">
        <f t="shared" si="19"/>
        <v>3.76</v>
      </c>
      <c r="F73" s="409">
        <v>3.8</v>
      </c>
      <c r="G73" s="409">
        <f t="shared" si="18"/>
        <v>0.04</v>
      </c>
      <c r="H73" s="410" t="s">
        <v>872</v>
      </c>
      <c r="I73" s="410" t="s">
        <v>893</v>
      </c>
      <c r="J73" s="410">
        <v>2090275297</v>
      </c>
      <c r="K73" s="410">
        <v>60401919</v>
      </c>
      <c r="L73" s="410" t="s">
        <v>874</v>
      </c>
      <c r="M73" s="406">
        <f t="shared" si="20"/>
        <v>0</v>
      </c>
      <c r="P73" s="406">
        <f t="shared" si="21"/>
        <v>3.76</v>
      </c>
      <c r="Q73" s="406"/>
    </row>
    <row r="74" spans="1:21">
      <c r="A74" s="407">
        <v>45884</v>
      </c>
      <c r="B74" s="408">
        <v>0</v>
      </c>
      <c r="C74" s="409">
        <v>4</v>
      </c>
      <c r="D74" s="409">
        <v>0.2</v>
      </c>
      <c r="E74" s="409">
        <f t="shared" si="19"/>
        <v>3.76</v>
      </c>
      <c r="F74" s="409">
        <v>3.8</v>
      </c>
      <c r="G74" s="409">
        <f t="shared" si="18"/>
        <v>0.04</v>
      </c>
      <c r="H74" s="410" t="s">
        <v>872</v>
      </c>
      <c r="I74" s="410" t="s">
        <v>893</v>
      </c>
      <c r="J74" s="410">
        <v>2090275297</v>
      </c>
      <c r="K74" s="410">
        <v>60401925</v>
      </c>
      <c r="L74" s="410" t="s">
        <v>874</v>
      </c>
      <c r="M74" s="406">
        <f t="shared" si="20"/>
        <v>0</v>
      </c>
      <c r="P74" s="406">
        <f t="shared" si="21"/>
        <v>3.76</v>
      </c>
      <c r="Q74" s="406"/>
    </row>
    <row r="75" spans="1:21">
      <c r="A75" s="407">
        <v>45884</v>
      </c>
      <c r="B75" s="408">
        <v>0</v>
      </c>
      <c r="C75" s="409">
        <v>4</v>
      </c>
      <c r="D75" s="409">
        <v>0.2</v>
      </c>
      <c r="E75" s="409">
        <f t="shared" si="19"/>
        <v>3.76</v>
      </c>
      <c r="F75" s="409">
        <v>3.8</v>
      </c>
      <c r="G75" s="409">
        <f t="shared" si="18"/>
        <v>0.04</v>
      </c>
      <c r="H75" s="410" t="s">
        <v>872</v>
      </c>
      <c r="I75" s="410" t="s">
        <v>893</v>
      </c>
      <c r="J75" s="410">
        <v>2090275297</v>
      </c>
      <c r="K75" s="410">
        <v>60401931</v>
      </c>
      <c r="L75" s="410" t="s">
        <v>874</v>
      </c>
      <c r="M75" s="406">
        <f t="shared" si="20"/>
        <v>0</v>
      </c>
      <c r="P75" s="406">
        <f t="shared" si="21"/>
        <v>3.76</v>
      </c>
      <c r="Q75" s="406"/>
    </row>
    <row r="76" spans="1:21">
      <c r="A76" s="407">
        <v>45884</v>
      </c>
      <c r="B76" s="408">
        <v>0</v>
      </c>
      <c r="C76" s="409">
        <v>4</v>
      </c>
      <c r="D76" s="409">
        <v>0.2</v>
      </c>
      <c r="E76" s="409">
        <f t="shared" si="19"/>
        <v>3.76</v>
      </c>
      <c r="F76" s="409">
        <v>3.8</v>
      </c>
      <c r="G76" s="409">
        <f t="shared" si="18"/>
        <v>0.04</v>
      </c>
      <c r="H76" s="410" t="s">
        <v>872</v>
      </c>
      <c r="I76" s="410" t="s">
        <v>893</v>
      </c>
      <c r="J76" s="410">
        <v>2090275297</v>
      </c>
      <c r="K76" s="410">
        <v>60401935</v>
      </c>
      <c r="L76" s="410" t="s">
        <v>874</v>
      </c>
      <c r="M76" s="406">
        <f t="shared" si="20"/>
        <v>0</v>
      </c>
      <c r="P76" s="406">
        <f t="shared" si="21"/>
        <v>3.76</v>
      </c>
      <c r="U76" s="406"/>
    </row>
    <row r="77" spans="1:21">
      <c r="A77" s="407">
        <v>45884</v>
      </c>
      <c r="B77" s="408">
        <v>0</v>
      </c>
      <c r="C77" s="409">
        <v>3</v>
      </c>
      <c r="D77" s="409">
        <v>0.2</v>
      </c>
      <c r="E77" s="409">
        <f t="shared" si="19"/>
        <v>2.76</v>
      </c>
      <c r="F77" s="409">
        <v>2.8</v>
      </c>
      <c r="G77" s="409">
        <f t="shared" si="18"/>
        <v>0.04</v>
      </c>
      <c r="H77" s="410" t="s">
        <v>872</v>
      </c>
      <c r="I77" s="410" t="s">
        <v>895</v>
      </c>
      <c r="J77" s="410">
        <v>2090275297</v>
      </c>
      <c r="K77" s="410">
        <v>60401923</v>
      </c>
      <c r="L77" s="410" t="s">
        <v>874</v>
      </c>
      <c r="M77" s="406">
        <f t="shared" si="20"/>
        <v>0</v>
      </c>
      <c r="P77" s="406">
        <f>E77</f>
        <v>2.76</v>
      </c>
      <c r="U77" s="406"/>
    </row>
    <row r="78" spans="1:21">
      <c r="A78" s="407">
        <v>45884</v>
      </c>
      <c r="B78" s="408">
        <v>0</v>
      </c>
      <c r="C78" s="409">
        <v>4</v>
      </c>
      <c r="D78" s="409">
        <v>0.2</v>
      </c>
      <c r="E78" s="409">
        <f t="shared" si="19"/>
        <v>3.76</v>
      </c>
      <c r="F78" s="409">
        <v>3.8</v>
      </c>
      <c r="G78" s="409">
        <f t="shared" si="18"/>
        <v>0.04</v>
      </c>
      <c r="H78" s="410" t="s">
        <v>872</v>
      </c>
      <c r="I78" s="410" t="s">
        <v>893</v>
      </c>
      <c r="J78" s="410">
        <v>2090275297</v>
      </c>
      <c r="K78" s="410">
        <v>60401917</v>
      </c>
      <c r="L78" s="410" t="s">
        <v>874</v>
      </c>
      <c r="M78" s="406">
        <f t="shared" si="20"/>
        <v>0</v>
      </c>
      <c r="P78" s="406">
        <f>E78</f>
        <v>3.76</v>
      </c>
      <c r="Q78" s="406"/>
    </row>
    <row r="79" spans="1:21">
      <c r="A79" s="407">
        <v>45884</v>
      </c>
      <c r="B79" s="408">
        <v>0</v>
      </c>
      <c r="C79" s="409">
        <v>3</v>
      </c>
      <c r="D79" s="409">
        <v>0.2</v>
      </c>
      <c r="E79" s="409">
        <f t="shared" si="19"/>
        <v>2.76</v>
      </c>
      <c r="F79" s="409">
        <v>2.8</v>
      </c>
      <c r="G79" s="409">
        <f t="shared" si="18"/>
        <v>0.04</v>
      </c>
      <c r="H79" s="410" t="s">
        <v>872</v>
      </c>
      <c r="I79" s="410" t="s">
        <v>895</v>
      </c>
      <c r="J79" s="410">
        <v>2090275297</v>
      </c>
      <c r="K79" s="410">
        <v>60401927</v>
      </c>
      <c r="L79" s="410" t="s">
        <v>874</v>
      </c>
      <c r="M79" s="406">
        <f t="shared" si="20"/>
        <v>0</v>
      </c>
      <c r="P79" s="406">
        <f t="shared" ref="P79:P80" si="22">E79</f>
        <v>2.76</v>
      </c>
      <c r="Q79" s="406"/>
    </row>
    <row r="80" spans="1:21">
      <c r="A80" s="407">
        <v>45884</v>
      </c>
      <c r="B80" s="408">
        <v>0</v>
      </c>
      <c r="C80" s="409">
        <v>3</v>
      </c>
      <c r="D80" s="409">
        <v>0.2</v>
      </c>
      <c r="E80" s="409">
        <f t="shared" si="19"/>
        <v>2.76</v>
      </c>
      <c r="F80" s="409">
        <v>2.8</v>
      </c>
      <c r="G80" s="409">
        <f t="shared" si="18"/>
        <v>0.04</v>
      </c>
      <c r="H80" s="410" t="s">
        <v>872</v>
      </c>
      <c r="I80" s="410" t="s">
        <v>895</v>
      </c>
      <c r="J80" s="410">
        <v>2090275297</v>
      </c>
      <c r="K80" s="410">
        <v>60401933</v>
      </c>
      <c r="L80" s="410" t="s">
        <v>874</v>
      </c>
      <c r="M80" s="406">
        <f t="shared" si="20"/>
        <v>0</v>
      </c>
      <c r="P80" s="406">
        <f t="shared" si="22"/>
        <v>2.76</v>
      </c>
      <c r="Q80" s="406"/>
    </row>
    <row r="81" spans="1:21">
      <c r="A81" s="407">
        <v>45884</v>
      </c>
      <c r="B81" s="408">
        <v>0</v>
      </c>
      <c r="C81" s="409">
        <v>4</v>
      </c>
      <c r="D81" s="409">
        <v>0.2</v>
      </c>
      <c r="E81" s="409">
        <f t="shared" si="19"/>
        <v>3.76</v>
      </c>
      <c r="F81" s="409">
        <v>3.8</v>
      </c>
      <c r="G81" s="409">
        <f t="shared" si="18"/>
        <v>0.04</v>
      </c>
      <c r="H81" s="410" t="s">
        <v>872</v>
      </c>
      <c r="I81" s="410" t="s">
        <v>873</v>
      </c>
      <c r="J81" s="410">
        <v>2090275297</v>
      </c>
      <c r="K81" s="410">
        <v>60401916</v>
      </c>
      <c r="L81" s="410" t="s">
        <v>874</v>
      </c>
      <c r="M81" s="406">
        <f t="shared" si="20"/>
        <v>0</v>
      </c>
      <c r="Q81" s="406"/>
      <c r="U81" s="406">
        <f>E81</f>
        <v>3.76</v>
      </c>
    </row>
    <row r="82" spans="1:21">
      <c r="A82" s="407">
        <v>45884</v>
      </c>
      <c r="B82" s="408">
        <v>0</v>
      </c>
      <c r="C82" s="409">
        <v>3</v>
      </c>
      <c r="D82" s="409">
        <v>0.2</v>
      </c>
      <c r="E82" s="409">
        <f t="shared" si="19"/>
        <v>2.76</v>
      </c>
      <c r="F82" s="409">
        <v>2.8</v>
      </c>
      <c r="G82" s="409">
        <f t="shared" si="18"/>
        <v>0.04</v>
      </c>
      <c r="H82" s="410" t="s">
        <v>872</v>
      </c>
      <c r="I82" s="410" t="s">
        <v>895</v>
      </c>
      <c r="J82" s="410">
        <v>2090275297</v>
      </c>
      <c r="K82" s="410">
        <v>60401926</v>
      </c>
      <c r="L82" s="410" t="s">
        <v>874</v>
      </c>
      <c r="M82" s="406">
        <f t="shared" si="20"/>
        <v>0</v>
      </c>
      <c r="P82" s="406">
        <f>E82</f>
        <v>2.76</v>
      </c>
      <c r="U82" s="406"/>
    </row>
    <row r="83" spans="1:21">
      <c r="A83" s="407">
        <v>45884</v>
      </c>
      <c r="B83" s="408">
        <v>0</v>
      </c>
      <c r="C83" s="409">
        <v>2</v>
      </c>
      <c r="D83" s="409">
        <v>0.2</v>
      </c>
      <c r="E83" s="409">
        <f t="shared" si="19"/>
        <v>1.76</v>
      </c>
      <c r="F83" s="409">
        <v>1.8</v>
      </c>
      <c r="G83" s="409">
        <f t="shared" si="18"/>
        <v>0.04</v>
      </c>
      <c r="H83" s="410" t="s">
        <v>872</v>
      </c>
      <c r="I83" s="410" t="s">
        <v>873</v>
      </c>
      <c r="J83" s="410">
        <v>2090275297</v>
      </c>
      <c r="K83" s="410">
        <v>60401934</v>
      </c>
      <c r="L83" s="410" t="s">
        <v>874</v>
      </c>
      <c r="M83" s="406">
        <f t="shared" si="20"/>
        <v>0</v>
      </c>
      <c r="P83" s="406"/>
      <c r="U83" s="406">
        <f>E83</f>
        <v>1.76</v>
      </c>
    </row>
    <row r="84" spans="1:21">
      <c r="A84" s="407">
        <v>45884</v>
      </c>
      <c r="B84" s="408">
        <v>0</v>
      </c>
      <c r="C84" s="409">
        <v>3</v>
      </c>
      <c r="D84" s="409">
        <v>0.2</v>
      </c>
      <c r="E84" s="409">
        <f t="shared" si="19"/>
        <v>2.76</v>
      </c>
      <c r="F84" s="409">
        <v>2.8</v>
      </c>
      <c r="G84" s="409">
        <f t="shared" si="18"/>
        <v>0.04</v>
      </c>
      <c r="H84" s="410" t="s">
        <v>872</v>
      </c>
      <c r="I84" s="410" t="s">
        <v>895</v>
      </c>
      <c r="J84" s="410">
        <v>2090275297</v>
      </c>
      <c r="K84" s="410">
        <v>60401924</v>
      </c>
      <c r="L84" s="410" t="s">
        <v>874</v>
      </c>
      <c r="M84" s="406">
        <f t="shared" si="20"/>
        <v>0</v>
      </c>
      <c r="P84" s="406">
        <f t="shared" ref="P84:P85" si="23">E84</f>
        <v>2.76</v>
      </c>
      <c r="Q84" s="406"/>
    </row>
    <row r="85" spans="1:21">
      <c r="A85" s="407">
        <v>45884</v>
      </c>
      <c r="B85" s="408">
        <v>0</v>
      </c>
      <c r="C85" s="409">
        <v>3</v>
      </c>
      <c r="D85" s="409">
        <v>0.2</v>
      </c>
      <c r="E85" s="409">
        <f t="shared" si="19"/>
        <v>2.76</v>
      </c>
      <c r="F85" s="409">
        <v>2.8</v>
      </c>
      <c r="G85" s="409">
        <f t="shared" si="18"/>
        <v>0.04</v>
      </c>
      <c r="H85" s="410" t="s">
        <v>872</v>
      </c>
      <c r="I85" s="410" t="s">
        <v>895</v>
      </c>
      <c r="J85" s="410">
        <v>2090275297</v>
      </c>
      <c r="K85" s="410">
        <v>60401920</v>
      </c>
      <c r="L85" s="410" t="s">
        <v>874</v>
      </c>
      <c r="M85" s="406">
        <f t="shared" si="20"/>
        <v>0</v>
      </c>
      <c r="P85" s="406">
        <f t="shared" si="23"/>
        <v>2.76</v>
      </c>
      <c r="Q85" s="406"/>
    </row>
    <row r="86" spans="1:21">
      <c r="A86" s="407">
        <v>45884</v>
      </c>
      <c r="B86" s="408">
        <v>0</v>
      </c>
      <c r="C86" s="409">
        <v>4</v>
      </c>
      <c r="D86" s="409">
        <v>0.2</v>
      </c>
      <c r="E86" s="409">
        <f t="shared" si="19"/>
        <v>3.76</v>
      </c>
      <c r="F86" s="409">
        <v>3.8</v>
      </c>
      <c r="G86" s="409">
        <f t="shared" si="18"/>
        <v>0.04</v>
      </c>
      <c r="H86" s="410" t="s">
        <v>872</v>
      </c>
      <c r="I86" s="410" t="s">
        <v>893</v>
      </c>
      <c r="J86" s="410">
        <v>2090275297</v>
      </c>
      <c r="K86" s="410">
        <v>60401930</v>
      </c>
      <c r="L86" s="410" t="s">
        <v>874</v>
      </c>
      <c r="M86" s="406">
        <f t="shared" si="20"/>
        <v>0</v>
      </c>
      <c r="P86" s="406">
        <f>E86</f>
        <v>3.76</v>
      </c>
      <c r="U86" s="406"/>
    </row>
    <row r="87" spans="1:21">
      <c r="A87" s="407">
        <v>45884</v>
      </c>
      <c r="B87" s="408">
        <v>0</v>
      </c>
      <c r="C87" s="409">
        <v>3</v>
      </c>
      <c r="D87" s="409">
        <v>0.2</v>
      </c>
      <c r="E87" s="409">
        <f t="shared" si="19"/>
        <v>2.76</v>
      </c>
      <c r="F87" s="409">
        <v>2.8</v>
      </c>
      <c r="G87" s="409">
        <f t="shared" si="18"/>
        <v>0.04</v>
      </c>
      <c r="H87" s="410" t="s">
        <v>872</v>
      </c>
      <c r="I87" s="410" t="s">
        <v>895</v>
      </c>
      <c r="J87" s="410">
        <v>2090275297</v>
      </c>
      <c r="K87" s="410">
        <v>60401936</v>
      </c>
      <c r="L87" s="410" t="s">
        <v>874</v>
      </c>
      <c r="M87" s="406">
        <f t="shared" si="20"/>
        <v>0</v>
      </c>
      <c r="P87" s="406">
        <f>E87</f>
        <v>2.76</v>
      </c>
      <c r="Q87" s="406"/>
    </row>
    <row r="88" spans="1:21">
      <c r="A88" s="407">
        <v>45883</v>
      </c>
      <c r="B88" s="408">
        <v>0</v>
      </c>
      <c r="C88" s="409">
        <v>20</v>
      </c>
      <c r="D88" s="409">
        <v>0.72</v>
      </c>
      <c r="E88" s="409">
        <f t="shared" si="19"/>
        <v>19.28</v>
      </c>
      <c r="F88" s="409">
        <v>19.28</v>
      </c>
      <c r="G88" s="409">
        <f t="shared" si="18"/>
        <v>0</v>
      </c>
      <c r="H88" s="410" t="s">
        <v>872</v>
      </c>
      <c r="I88" s="410" t="s">
        <v>897</v>
      </c>
      <c r="J88" s="410">
        <v>2014213545</v>
      </c>
      <c r="K88" s="410">
        <v>60396138</v>
      </c>
      <c r="L88" s="410" t="s">
        <v>874</v>
      </c>
      <c r="M88" s="406">
        <f t="shared" si="20"/>
        <v>0</v>
      </c>
      <c r="Q88" s="406">
        <f>E88</f>
        <v>19.28</v>
      </c>
    </row>
    <row r="89" spans="1:21">
      <c r="A89" s="407">
        <v>45883</v>
      </c>
      <c r="B89" s="408">
        <v>0</v>
      </c>
      <c r="C89" s="409">
        <v>10</v>
      </c>
      <c r="D89" s="409">
        <v>0.36</v>
      </c>
      <c r="E89" s="409">
        <f t="shared" si="19"/>
        <v>9.64</v>
      </c>
      <c r="F89" s="409">
        <v>9.64</v>
      </c>
      <c r="G89" s="409">
        <f t="shared" si="18"/>
        <v>0</v>
      </c>
      <c r="H89" s="410" t="s">
        <v>872</v>
      </c>
      <c r="I89" s="410" t="s">
        <v>897</v>
      </c>
      <c r="J89" s="410">
        <v>2014213545</v>
      </c>
      <c r="K89" s="410">
        <v>60396137</v>
      </c>
      <c r="L89" s="410" t="s">
        <v>874</v>
      </c>
      <c r="M89" s="406">
        <f t="shared" si="20"/>
        <v>0</v>
      </c>
      <c r="P89" s="406"/>
      <c r="Q89" s="406">
        <f t="shared" ref="Q89:Q90" si="24">E89</f>
        <v>9.64</v>
      </c>
    </row>
    <row r="90" spans="1:21">
      <c r="A90" s="407">
        <v>45883</v>
      </c>
      <c r="B90" s="408">
        <v>0</v>
      </c>
      <c r="C90" s="409">
        <v>10</v>
      </c>
      <c r="D90" s="409">
        <v>0.36</v>
      </c>
      <c r="E90" s="409">
        <f t="shared" si="19"/>
        <v>9.64</v>
      </c>
      <c r="F90" s="409">
        <v>9.64</v>
      </c>
      <c r="G90" s="409">
        <f t="shared" si="18"/>
        <v>0</v>
      </c>
      <c r="H90" s="410" t="s">
        <v>872</v>
      </c>
      <c r="I90" s="410" t="s">
        <v>897</v>
      </c>
      <c r="J90" s="410">
        <v>2014213545</v>
      </c>
      <c r="K90" s="410">
        <v>60396139</v>
      </c>
      <c r="L90" s="410" t="s">
        <v>874</v>
      </c>
      <c r="M90" s="406">
        <f t="shared" si="20"/>
        <v>0</v>
      </c>
      <c r="Q90" s="406">
        <f t="shared" si="24"/>
        <v>9.64</v>
      </c>
      <c r="U90" s="406"/>
    </row>
    <row r="91" spans="1:21">
      <c r="A91" s="407">
        <v>45882</v>
      </c>
      <c r="B91" s="408">
        <v>0</v>
      </c>
      <c r="C91" s="409">
        <v>2</v>
      </c>
      <c r="D91" s="409">
        <v>0.2</v>
      </c>
      <c r="E91" s="409">
        <f t="shared" si="19"/>
        <v>1.76</v>
      </c>
      <c r="F91" s="409">
        <v>1.8</v>
      </c>
      <c r="G91" s="409">
        <f t="shared" si="18"/>
        <v>0.04</v>
      </c>
      <c r="H91" s="410" t="s">
        <v>872</v>
      </c>
      <c r="I91" s="410" t="s">
        <v>873</v>
      </c>
      <c r="J91" s="410">
        <v>270584866</v>
      </c>
      <c r="K91" s="410">
        <v>60373112</v>
      </c>
      <c r="L91" s="410" t="s">
        <v>874</v>
      </c>
      <c r="M91" s="406">
        <f t="shared" si="20"/>
        <v>0</v>
      </c>
      <c r="P91" s="406"/>
      <c r="U91" s="406">
        <f>E91</f>
        <v>1.76</v>
      </c>
    </row>
    <row r="92" spans="1:21">
      <c r="A92" s="407">
        <v>45882</v>
      </c>
      <c r="B92" s="408">
        <v>0</v>
      </c>
      <c r="C92" s="409">
        <v>10</v>
      </c>
      <c r="D92" s="409">
        <v>0.36</v>
      </c>
      <c r="E92" s="409">
        <f t="shared" si="19"/>
        <v>9.64</v>
      </c>
      <c r="F92" s="409">
        <v>9.64</v>
      </c>
      <c r="G92" s="409">
        <f t="shared" si="18"/>
        <v>0</v>
      </c>
      <c r="H92" s="410" t="s">
        <v>872</v>
      </c>
      <c r="I92" s="410" t="s">
        <v>897</v>
      </c>
      <c r="J92" s="410">
        <v>270584866</v>
      </c>
      <c r="K92" s="410">
        <v>60373111</v>
      </c>
      <c r="L92" s="410" t="s">
        <v>874</v>
      </c>
      <c r="M92" s="406">
        <f t="shared" si="20"/>
        <v>0</v>
      </c>
      <c r="P92" s="406"/>
      <c r="Q92" s="406">
        <f>E92</f>
        <v>9.64</v>
      </c>
    </row>
    <row r="93" spans="1:21">
      <c r="A93" s="407">
        <v>45881</v>
      </c>
      <c r="B93" s="408">
        <v>0</v>
      </c>
      <c r="C93" s="409">
        <v>13.5</v>
      </c>
      <c r="D93" s="409">
        <v>0.49</v>
      </c>
      <c r="E93" s="409">
        <f t="shared" si="19"/>
        <v>13.01</v>
      </c>
      <c r="F93" s="409">
        <v>13.01</v>
      </c>
      <c r="G93" s="409">
        <f t="shared" si="18"/>
        <v>0</v>
      </c>
      <c r="H93" s="410" t="s">
        <v>872</v>
      </c>
      <c r="I93" s="410" t="s">
        <v>876</v>
      </c>
      <c r="J93" s="410">
        <v>407958736</v>
      </c>
      <c r="K93" s="410">
        <v>60360459</v>
      </c>
      <c r="L93" s="410" t="s">
        <v>874</v>
      </c>
      <c r="M93" s="406">
        <f t="shared" si="20"/>
        <v>0</v>
      </c>
      <c r="Q93" s="406"/>
      <c r="T93" s="406">
        <f>E93</f>
        <v>13.01</v>
      </c>
    </row>
    <row r="94" spans="1:21">
      <c r="A94" s="407">
        <v>45881</v>
      </c>
      <c r="B94" s="408">
        <v>0</v>
      </c>
      <c r="C94" s="409">
        <v>10</v>
      </c>
      <c r="D94" s="409">
        <v>0.36</v>
      </c>
      <c r="E94" s="409">
        <f t="shared" si="19"/>
        <v>9.64</v>
      </c>
      <c r="F94" s="409">
        <v>9.64</v>
      </c>
      <c r="G94" s="409">
        <f t="shared" si="18"/>
        <v>0</v>
      </c>
      <c r="H94" s="410" t="s">
        <v>872</v>
      </c>
      <c r="I94" s="410" t="s">
        <v>897</v>
      </c>
      <c r="J94" s="410">
        <v>407958736</v>
      </c>
      <c r="K94" s="410">
        <v>60360456</v>
      </c>
      <c r="L94" s="410" t="s">
        <v>874</v>
      </c>
      <c r="M94" s="406">
        <f t="shared" si="20"/>
        <v>0</v>
      </c>
      <c r="Q94" s="406">
        <f t="shared" ref="Q94:Q95" si="25">E94</f>
        <v>9.64</v>
      </c>
    </row>
    <row r="95" spans="1:21">
      <c r="A95" s="407">
        <v>45881</v>
      </c>
      <c r="B95" s="408">
        <v>0</v>
      </c>
      <c r="C95" s="409">
        <v>10</v>
      </c>
      <c r="D95" s="409">
        <v>0.36</v>
      </c>
      <c r="E95" s="409">
        <f t="shared" si="19"/>
        <v>9.64</v>
      </c>
      <c r="F95" s="409">
        <v>9.64</v>
      </c>
      <c r="G95" s="409">
        <f t="shared" si="18"/>
        <v>0</v>
      </c>
      <c r="H95" s="410" t="s">
        <v>872</v>
      </c>
      <c r="I95" s="410" t="s">
        <v>897</v>
      </c>
      <c r="J95" s="410">
        <v>407958736</v>
      </c>
      <c r="K95" s="410">
        <v>60360462</v>
      </c>
      <c r="L95" s="410" t="s">
        <v>874</v>
      </c>
      <c r="M95" s="406">
        <f t="shared" si="20"/>
        <v>0</v>
      </c>
      <c r="Q95" s="406">
        <f t="shared" si="25"/>
        <v>9.64</v>
      </c>
    </row>
    <row r="96" spans="1:21">
      <c r="A96" s="407">
        <v>45881</v>
      </c>
      <c r="B96" s="408">
        <v>0</v>
      </c>
      <c r="C96" s="409">
        <v>2</v>
      </c>
      <c r="D96" s="409">
        <v>0.2</v>
      </c>
      <c r="E96" s="409">
        <f t="shared" si="19"/>
        <v>1.76</v>
      </c>
      <c r="F96" s="409">
        <v>1.8</v>
      </c>
      <c r="G96" s="409">
        <f t="shared" si="18"/>
        <v>0.04</v>
      </c>
      <c r="H96" s="410" t="s">
        <v>872</v>
      </c>
      <c r="I96" s="410" t="s">
        <v>873</v>
      </c>
      <c r="J96" s="410">
        <v>407958736</v>
      </c>
      <c r="K96" s="410">
        <v>60360461</v>
      </c>
      <c r="L96" s="410" t="s">
        <v>874</v>
      </c>
      <c r="M96" s="406">
        <f t="shared" si="20"/>
        <v>0</v>
      </c>
      <c r="Q96" s="406"/>
      <c r="U96" s="406">
        <f t="shared" ref="U96:U97" si="26">E96</f>
        <v>1.76</v>
      </c>
    </row>
    <row r="97" spans="1:21">
      <c r="A97" s="407">
        <v>45881</v>
      </c>
      <c r="B97" s="408">
        <v>0</v>
      </c>
      <c r="C97" s="409">
        <v>4</v>
      </c>
      <c r="D97" s="409">
        <v>0.2</v>
      </c>
      <c r="E97" s="409">
        <f t="shared" si="19"/>
        <v>3.76</v>
      </c>
      <c r="F97" s="409">
        <v>3.8</v>
      </c>
      <c r="G97" s="409">
        <f t="shared" si="18"/>
        <v>0.04</v>
      </c>
      <c r="H97" s="410" t="s">
        <v>872</v>
      </c>
      <c r="I97" s="410" t="s">
        <v>873</v>
      </c>
      <c r="J97" s="410">
        <v>407958736</v>
      </c>
      <c r="K97" s="410">
        <v>60360453</v>
      </c>
      <c r="L97" s="410" t="s">
        <v>874</v>
      </c>
      <c r="M97" s="406">
        <f t="shared" si="20"/>
        <v>0</v>
      </c>
      <c r="Q97" s="406"/>
      <c r="U97" s="406">
        <f t="shared" si="26"/>
        <v>3.76</v>
      </c>
    </row>
    <row r="98" spans="1:21" ht="25.5">
      <c r="A98" s="407">
        <v>45881</v>
      </c>
      <c r="B98" s="408">
        <v>0</v>
      </c>
      <c r="C98" s="409">
        <v>12</v>
      </c>
      <c r="D98" s="409">
        <v>0.43</v>
      </c>
      <c r="E98" s="409">
        <f t="shared" si="19"/>
        <v>11.57</v>
      </c>
      <c r="F98" s="409">
        <v>11.57</v>
      </c>
      <c r="G98" s="409">
        <f t="shared" si="18"/>
        <v>0</v>
      </c>
      <c r="H98" s="410" t="s">
        <v>872</v>
      </c>
      <c r="I98" s="410" t="s">
        <v>898</v>
      </c>
      <c r="J98" s="410">
        <v>407958736</v>
      </c>
      <c r="K98" s="410">
        <v>60360455</v>
      </c>
      <c r="L98" s="410" t="s">
        <v>874</v>
      </c>
      <c r="M98" s="406">
        <f t="shared" si="20"/>
        <v>0</v>
      </c>
      <c r="P98" s="406"/>
      <c r="Q98" s="406">
        <f>E98</f>
        <v>11.57</v>
      </c>
    </row>
    <row r="99" spans="1:21">
      <c r="A99" s="407">
        <v>45881</v>
      </c>
      <c r="B99" s="408">
        <v>0</v>
      </c>
      <c r="C99" s="409">
        <v>2</v>
      </c>
      <c r="D99" s="409">
        <v>0.2</v>
      </c>
      <c r="E99" s="409">
        <f t="shared" si="19"/>
        <v>1.76</v>
      </c>
      <c r="F99" s="409">
        <v>1.8</v>
      </c>
      <c r="G99" s="409">
        <f t="shared" si="18"/>
        <v>0.04</v>
      </c>
      <c r="H99" s="410" t="s">
        <v>872</v>
      </c>
      <c r="I99" s="410" t="s">
        <v>873</v>
      </c>
      <c r="J99" s="410">
        <v>407958736</v>
      </c>
      <c r="K99" s="410">
        <v>60360458</v>
      </c>
      <c r="L99" s="410" t="s">
        <v>874</v>
      </c>
      <c r="M99" s="406">
        <f t="shared" si="20"/>
        <v>0</v>
      </c>
      <c r="P99" s="406"/>
      <c r="U99" s="406">
        <f t="shared" ref="U99:U101" si="27">E99</f>
        <v>1.76</v>
      </c>
    </row>
    <row r="100" spans="1:21">
      <c r="A100" s="407">
        <v>45881</v>
      </c>
      <c r="B100" s="408">
        <v>0</v>
      </c>
      <c r="C100" s="409">
        <v>2</v>
      </c>
      <c r="D100" s="409">
        <v>0.2</v>
      </c>
      <c r="E100" s="409">
        <f t="shared" si="19"/>
        <v>1.76</v>
      </c>
      <c r="F100" s="409">
        <v>1.8</v>
      </c>
      <c r="G100" s="409">
        <f t="shared" si="18"/>
        <v>0.04</v>
      </c>
      <c r="H100" s="410" t="s">
        <v>872</v>
      </c>
      <c r="I100" s="410" t="s">
        <v>873</v>
      </c>
      <c r="J100" s="410">
        <v>407958736</v>
      </c>
      <c r="K100" s="410">
        <v>60360457</v>
      </c>
      <c r="L100" s="410" t="s">
        <v>874</v>
      </c>
      <c r="M100" s="406">
        <f t="shared" si="20"/>
        <v>0</v>
      </c>
      <c r="P100" s="406"/>
      <c r="U100" s="406">
        <f t="shared" si="27"/>
        <v>1.76</v>
      </c>
    </row>
    <row r="101" spans="1:21">
      <c r="A101" s="407">
        <v>45881</v>
      </c>
      <c r="B101" s="408">
        <v>0</v>
      </c>
      <c r="C101" s="409">
        <v>2</v>
      </c>
      <c r="D101" s="409">
        <v>0.2</v>
      </c>
      <c r="E101" s="409">
        <f t="shared" si="19"/>
        <v>1.76</v>
      </c>
      <c r="F101" s="409">
        <v>1.8</v>
      </c>
      <c r="G101" s="409">
        <f t="shared" si="18"/>
        <v>0.04</v>
      </c>
      <c r="H101" s="410" t="s">
        <v>872</v>
      </c>
      <c r="I101" s="410" t="s">
        <v>873</v>
      </c>
      <c r="J101" s="410">
        <v>407958736</v>
      </c>
      <c r="K101" s="410">
        <v>60360460</v>
      </c>
      <c r="L101" s="410" t="s">
        <v>874</v>
      </c>
      <c r="M101" s="406">
        <f t="shared" si="20"/>
        <v>0</v>
      </c>
      <c r="Q101" s="406"/>
      <c r="U101" s="406">
        <f t="shared" si="27"/>
        <v>1.76</v>
      </c>
    </row>
    <row r="102" spans="1:21">
      <c r="A102" s="407">
        <v>45881</v>
      </c>
      <c r="B102" s="408">
        <v>0</v>
      </c>
      <c r="C102" s="409">
        <v>13.5</v>
      </c>
      <c r="D102" s="409">
        <v>0.49</v>
      </c>
      <c r="E102" s="409">
        <f t="shared" si="19"/>
        <v>13.01</v>
      </c>
      <c r="F102" s="409">
        <v>13.01</v>
      </c>
      <c r="G102" s="409">
        <f t="shared" si="18"/>
        <v>0</v>
      </c>
      <c r="H102" s="410" t="s">
        <v>872</v>
      </c>
      <c r="I102" s="410" t="s">
        <v>876</v>
      </c>
      <c r="J102" s="410">
        <v>407958736</v>
      </c>
      <c r="K102" s="410">
        <v>60360454</v>
      </c>
      <c r="L102" s="410" t="s">
        <v>874</v>
      </c>
      <c r="M102" s="406">
        <f t="shared" si="20"/>
        <v>0</v>
      </c>
      <c r="Q102" s="406"/>
      <c r="T102" s="406">
        <f>E102</f>
        <v>13.01</v>
      </c>
    </row>
    <row r="103" spans="1:21" ht="25.5">
      <c r="A103" s="407">
        <v>45880</v>
      </c>
      <c r="B103" s="408">
        <v>0</v>
      </c>
      <c r="C103" s="409">
        <v>24</v>
      </c>
      <c r="D103" s="409">
        <v>0.86</v>
      </c>
      <c r="E103" s="409">
        <f t="shared" si="19"/>
        <v>23.14</v>
      </c>
      <c r="F103" s="409">
        <v>23.14</v>
      </c>
      <c r="G103" s="409">
        <f t="shared" si="18"/>
        <v>0</v>
      </c>
      <c r="H103" s="410" t="s">
        <v>872</v>
      </c>
      <c r="I103" s="410" t="s">
        <v>898</v>
      </c>
      <c r="J103" s="410">
        <v>482466766</v>
      </c>
      <c r="K103" s="410">
        <v>60319302</v>
      </c>
      <c r="L103" s="410" t="s">
        <v>874</v>
      </c>
      <c r="M103" s="406">
        <f t="shared" si="20"/>
        <v>0</v>
      </c>
      <c r="Q103" s="406">
        <f>E103</f>
        <v>23.14</v>
      </c>
    </row>
    <row r="104" spans="1:21">
      <c r="A104" s="407">
        <v>45880</v>
      </c>
      <c r="B104" s="408">
        <v>0</v>
      </c>
      <c r="C104" s="409">
        <v>2</v>
      </c>
      <c r="D104" s="409">
        <v>0.2</v>
      </c>
      <c r="E104" s="409">
        <f t="shared" si="19"/>
        <v>1.76</v>
      </c>
      <c r="F104" s="409">
        <v>1.8</v>
      </c>
      <c r="G104" s="409">
        <f t="shared" si="18"/>
        <v>0.04</v>
      </c>
      <c r="H104" s="410" t="s">
        <v>872</v>
      </c>
      <c r="I104" s="410" t="s">
        <v>873</v>
      </c>
      <c r="J104" s="410">
        <v>482466766</v>
      </c>
      <c r="K104" s="410">
        <v>60319300</v>
      </c>
      <c r="L104" s="410" t="s">
        <v>874</v>
      </c>
      <c r="M104" s="406">
        <f t="shared" si="20"/>
        <v>0</v>
      </c>
      <c r="N104" s="406"/>
      <c r="U104" s="406">
        <f t="shared" ref="U104:U106" si="28">E104</f>
        <v>1.76</v>
      </c>
    </row>
    <row r="105" spans="1:21">
      <c r="A105" s="407">
        <v>45880</v>
      </c>
      <c r="B105" s="408">
        <v>0</v>
      </c>
      <c r="C105" s="409">
        <v>2</v>
      </c>
      <c r="D105" s="409">
        <v>0.2</v>
      </c>
      <c r="E105" s="409">
        <f t="shared" si="19"/>
        <v>1.76</v>
      </c>
      <c r="F105" s="409">
        <v>1.8</v>
      </c>
      <c r="G105" s="409">
        <f t="shared" si="18"/>
        <v>0.04</v>
      </c>
      <c r="H105" s="410" t="s">
        <v>872</v>
      </c>
      <c r="I105" s="410" t="s">
        <v>873</v>
      </c>
      <c r="J105" s="410">
        <v>482466766</v>
      </c>
      <c r="K105" s="410">
        <v>60319303</v>
      </c>
      <c r="L105" s="410" t="s">
        <v>874</v>
      </c>
      <c r="M105" s="406">
        <f t="shared" si="20"/>
        <v>0</v>
      </c>
      <c r="Q105" s="406"/>
      <c r="U105" s="406">
        <f t="shared" si="28"/>
        <v>1.76</v>
      </c>
    </row>
    <row r="106" spans="1:21">
      <c r="A106" s="407">
        <v>45880</v>
      </c>
      <c r="B106" s="408">
        <v>0</v>
      </c>
      <c r="C106" s="409">
        <v>2</v>
      </c>
      <c r="D106" s="409">
        <v>0.2</v>
      </c>
      <c r="E106" s="409">
        <f t="shared" si="19"/>
        <v>1.76</v>
      </c>
      <c r="F106" s="409">
        <v>1.8</v>
      </c>
      <c r="G106" s="409">
        <f t="shared" si="18"/>
        <v>0.04</v>
      </c>
      <c r="H106" s="410" t="s">
        <v>872</v>
      </c>
      <c r="I106" s="410" t="s">
        <v>873</v>
      </c>
      <c r="J106" s="410">
        <v>482466766</v>
      </c>
      <c r="K106" s="410">
        <v>60319301</v>
      </c>
      <c r="L106" s="410" t="s">
        <v>874</v>
      </c>
      <c r="M106" s="406">
        <f t="shared" si="20"/>
        <v>0</v>
      </c>
      <c r="U106" s="406">
        <f t="shared" si="28"/>
        <v>1.76</v>
      </c>
    </row>
    <row r="107" spans="1:21">
      <c r="A107" s="407">
        <v>45877</v>
      </c>
      <c r="B107" s="408">
        <v>0</v>
      </c>
      <c r="C107" s="409">
        <v>3</v>
      </c>
      <c r="D107" s="409">
        <v>0.2</v>
      </c>
      <c r="E107" s="409">
        <f t="shared" si="19"/>
        <v>2.76</v>
      </c>
      <c r="F107" s="409">
        <v>2.8</v>
      </c>
      <c r="G107" s="409">
        <f t="shared" si="18"/>
        <v>0.04</v>
      </c>
      <c r="H107" s="410" t="s">
        <v>872</v>
      </c>
      <c r="I107" s="410" t="s">
        <v>895</v>
      </c>
      <c r="J107" s="410">
        <v>1024620476</v>
      </c>
      <c r="K107" s="410">
        <v>60274590</v>
      </c>
      <c r="L107" s="410" t="s">
        <v>874</v>
      </c>
      <c r="M107" s="406">
        <f t="shared" si="20"/>
        <v>0</v>
      </c>
      <c r="P107" s="406">
        <f t="shared" ref="P107:P113" si="29">E107</f>
        <v>2.76</v>
      </c>
      <c r="Q107" s="406"/>
    </row>
    <row r="108" spans="1:21">
      <c r="A108" s="407">
        <v>45877</v>
      </c>
      <c r="B108" s="408">
        <v>0</v>
      </c>
      <c r="C108" s="409">
        <v>3</v>
      </c>
      <c r="D108" s="409">
        <v>0.2</v>
      </c>
      <c r="E108" s="409">
        <f t="shared" si="19"/>
        <v>2.76</v>
      </c>
      <c r="F108" s="409">
        <v>2.8</v>
      </c>
      <c r="G108" s="409">
        <f t="shared" si="18"/>
        <v>0.04</v>
      </c>
      <c r="H108" s="410" t="s">
        <v>872</v>
      </c>
      <c r="I108" s="410" t="s">
        <v>895</v>
      </c>
      <c r="J108" s="410">
        <v>1024620476</v>
      </c>
      <c r="K108" s="410">
        <v>60274595</v>
      </c>
      <c r="L108" s="410" t="s">
        <v>874</v>
      </c>
      <c r="M108" s="406">
        <f t="shared" si="20"/>
        <v>0</v>
      </c>
      <c r="P108" s="406">
        <f t="shared" si="29"/>
        <v>2.76</v>
      </c>
      <c r="Q108" s="406"/>
    </row>
    <row r="109" spans="1:21">
      <c r="A109" s="407">
        <v>45877</v>
      </c>
      <c r="B109" s="408">
        <v>0</v>
      </c>
      <c r="C109" s="409">
        <v>3</v>
      </c>
      <c r="D109" s="409">
        <v>0.2</v>
      </c>
      <c r="E109" s="409">
        <f t="shared" si="19"/>
        <v>2.76</v>
      </c>
      <c r="F109" s="409">
        <v>2.8</v>
      </c>
      <c r="G109" s="409">
        <f t="shared" si="18"/>
        <v>0.04</v>
      </c>
      <c r="H109" s="410" t="s">
        <v>872</v>
      </c>
      <c r="I109" s="410" t="s">
        <v>895</v>
      </c>
      <c r="J109" s="410">
        <v>1024620476</v>
      </c>
      <c r="K109" s="410">
        <v>60274594</v>
      </c>
      <c r="L109" s="410" t="s">
        <v>874</v>
      </c>
      <c r="M109" s="406">
        <f t="shared" si="20"/>
        <v>0</v>
      </c>
      <c r="P109" s="406">
        <f t="shared" si="29"/>
        <v>2.76</v>
      </c>
      <c r="U109" s="406"/>
    </row>
    <row r="110" spans="1:21">
      <c r="A110" s="407">
        <v>45877</v>
      </c>
      <c r="B110" s="408">
        <v>0</v>
      </c>
      <c r="C110" s="409">
        <v>3</v>
      </c>
      <c r="D110" s="409">
        <v>0.2</v>
      </c>
      <c r="E110" s="409">
        <f t="shared" si="19"/>
        <v>2.76</v>
      </c>
      <c r="F110" s="409">
        <v>2.8</v>
      </c>
      <c r="G110" s="409">
        <f t="shared" si="18"/>
        <v>0.04</v>
      </c>
      <c r="H110" s="410" t="s">
        <v>872</v>
      </c>
      <c r="I110" s="410" t="s">
        <v>895</v>
      </c>
      <c r="J110" s="410">
        <v>1024620476</v>
      </c>
      <c r="K110" s="410">
        <v>60274596</v>
      </c>
      <c r="L110" s="410" t="s">
        <v>874</v>
      </c>
      <c r="M110" s="406">
        <f t="shared" si="20"/>
        <v>0</v>
      </c>
      <c r="P110" s="406">
        <f t="shared" si="29"/>
        <v>2.76</v>
      </c>
      <c r="U110" s="406"/>
    </row>
    <row r="111" spans="1:21">
      <c r="A111" s="407">
        <v>45877</v>
      </c>
      <c r="B111" s="408">
        <v>0</v>
      </c>
      <c r="C111" s="409">
        <v>3</v>
      </c>
      <c r="D111" s="409">
        <v>0.2</v>
      </c>
      <c r="E111" s="409">
        <f t="shared" si="19"/>
        <v>2.76</v>
      </c>
      <c r="F111" s="409">
        <v>2.8</v>
      </c>
      <c r="G111" s="409">
        <f t="shared" si="18"/>
        <v>0.04</v>
      </c>
      <c r="H111" s="410" t="s">
        <v>872</v>
      </c>
      <c r="I111" s="410" t="s">
        <v>895</v>
      </c>
      <c r="J111" s="410">
        <v>1024620476</v>
      </c>
      <c r="K111" s="410">
        <v>60274592</v>
      </c>
      <c r="L111" s="410" t="s">
        <v>874</v>
      </c>
      <c r="M111" s="406">
        <f t="shared" si="20"/>
        <v>0</v>
      </c>
      <c r="P111" s="406">
        <f t="shared" si="29"/>
        <v>2.76</v>
      </c>
      <c r="Q111" s="406"/>
    </row>
    <row r="112" spans="1:21">
      <c r="A112" s="407">
        <v>45877</v>
      </c>
      <c r="B112" s="408">
        <v>0</v>
      </c>
      <c r="C112" s="409">
        <v>3</v>
      </c>
      <c r="D112" s="409">
        <v>0.2</v>
      </c>
      <c r="E112" s="409">
        <f t="shared" si="19"/>
        <v>2.76</v>
      </c>
      <c r="F112" s="409">
        <v>2.8</v>
      </c>
      <c r="G112" s="409">
        <f t="shared" si="18"/>
        <v>0.04</v>
      </c>
      <c r="H112" s="410" t="s">
        <v>872</v>
      </c>
      <c r="I112" s="410" t="s">
        <v>895</v>
      </c>
      <c r="J112" s="410">
        <v>1024620476</v>
      </c>
      <c r="K112" s="410">
        <v>60274593</v>
      </c>
      <c r="L112" s="410" t="s">
        <v>874</v>
      </c>
      <c r="M112" s="406">
        <f t="shared" si="20"/>
        <v>0</v>
      </c>
      <c r="P112" s="406">
        <f t="shared" si="29"/>
        <v>2.76</v>
      </c>
      <c r="U112" s="406"/>
    </row>
    <row r="113" spans="1:21">
      <c r="A113" s="407">
        <v>45877</v>
      </c>
      <c r="B113" s="408">
        <v>0</v>
      </c>
      <c r="C113" s="409">
        <v>3</v>
      </c>
      <c r="D113" s="409">
        <v>0.2</v>
      </c>
      <c r="E113" s="409">
        <f t="shared" si="19"/>
        <v>2.76</v>
      </c>
      <c r="F113" s="409">
        <v>2.8</v>
      </c>
      <c r="G113" s="409">
        <f t="shared" si="18"/>
        <v>0.04</v>
      </c>
      <c r="H113" s="410" t="s">
        <v>872</v>
      </c>
      <c r="I113" s="410" t="s">
        <v>895</v>
      </c>
      <c r="J113" s="410">
        <v>1024620476</v>
      </c>
      <c r="K113" s="410">
        <v>60274591</v>
      </c>
      <c r="L113" s="410" t="s">
        <v>874</v>
      </c>
      <c r="M113" s="406">
        <f t="shared" si="20"/>
        <v>0</v>
      </c>
      <c r="P113" s="406">
        <f t="shared" si="29"/>
        <v>2.76</v>
      </c>
      <c r="U113" s="406"/>
    </row>
    <row r="114" spans="1:21" ht="25.5">
      <c r="A114" s="407">
        <v>45876</v>
      </c>
      <c r="B114" s="408">
        <v>0</v>
      </c>
      <c r="C114" s="409">
        <v>24</v>
      </c>
      <c r="D114" s="409">
        <v>0.87</v>
      </c>
      <c r="E114" s="409">
        <f t="shared" si="19"/>
        <v>23.13</v>
      </c>
      <c r="F114" s="409">
        <v>23.13</v>
      </c>
      <c r="G114" s="409">
        <f t="shared" si="18"/>
        <v>0</v>
      </c>
      <c r="H114" s="410" t="s">
        <v>872</v>
      </c>
      <c r="I114" s="410" t="s">
        <v>898</v>
      </c>
      <c r="J114" s="410">
        <v>1793573212</v>
      </c>
      <c r="K114" s="410">
        <v>60265385</v>
      </c>
      <c r="L114" s="410" t="s">
        <v>874</v>
      </c>
      <c r="M114" s="406">
        <f t="shared" si="20"/>
        <v>0</v>
      </c>
      <c r="Q114" s="406">
        <f t="shared" ref="Q114:Q125" si="30">E114</f>
        <v>23.13</v>
      </c>
    </row>
    <row r="115" spans="1:21" ht="25.5">
      <c r="A115" s="407">
        <v>45876</v>
      </c>
      <c r="B115" s="408">
        <v>0</v>
      </c>
      <c r="C115" s="409">
        <v>24</v>
      </c>
      <c r="D115" s="409">
        <v>0.86</v>
      </c>
      <c r="E115" s="409">
        <f t="shared" si="19"/>
        <v>23.14</v>
      </c>
      <c r="F115" s="409">
        <v>23.14</v>
      </c>
      <c r="G115" s="409">
        <f t="shared" si="18"/>
        <v>0</v>
      </c>
      <c r="H115" s="410" t="s">
        <v>872</v>
      </c>
      <c r="I115" s="410" t="s">
        <v>898</v>
      </c>
      <c r="J115" s="410">
        <v>1793573212</v>
      </c>
      <c r="K115" s="410">
        <v>60265385</v>
      </c>
      <c r="L115" s="410" t="s">
        <v>874</v>
      </c>
      <c r="M115" s="406">
        <f t="shared" si="20"/>
        <v>0</v>
      </c>
      <c r="Q115" s="406">
        <f t="shared" si="30"/>
        <v>23.14</v>
      </c>
      <c r="U115" s="406"/>
    </row>
    <row r="116" spans="1:21">
      <c r="A116" s="407">
        <v>45876</v>
      </c>
      <c r="B116" s="408">
        <v>0</v>
      </c>
      <c r="C116" s="409">
        <v>10</v>
      </c>
      <c r="D116" s="409">
        <v>0.36</v>
      </c>
      <c r="E116" s="409">
        <f t="shared" si="19"/>
        <v>9.64</v>
      </c>
      <c r="F116" s="409">
        <v>9.64</v>
      </c>
      <c r="G116" s="409">
        <f t="shared" si="18"/>
        <v>0</v>
      </c>
      <c r="H116" s="410" t="s">
        <v>872</v>
      </c>
      <c r="I116" s="410" t="s">
        <v>897</v>
      </c>
      <c r="J116" s="410">
        <v>1793573212</v>
      </c>
      <c r="K116" s="410">
        <v>60265383</v>
      </c>
      <c r="L116" s="410" t="s">
        <v>874</v>
      </c>
      <c r="M116" s="406">
        <f t="shared" si="20"/>
        <v>0</v>
      </c>
      <c r="Q116" s="406">
        <f t="shared" si="30"/>
        <v>9.64</v>
      </c>
    </row>
    <row r="117" spans="1:21">
      <c r="A117" s="407">
        <v>45876</v>
      </c>
      <c r="B117" s="408">
        <v>0</v>
      </c>
      <c r="C117" s="409">
        <v>10</v>
      </c>
      <c r="D117" s="409">
        <v>0.36</v>
      </c>
      <c r="E117" s="409">
        <f t="shared" si="19"/>
        <v>9.64</v>
      </c>
      <c r="F117" s="409">
        <v>9.64</v>
      </c>
      <c r="G117" s="409">
        <f t="shared" si="18"/>
        <v>0</v>
      </c>
      <c r="H117" s="410" t="s">
        <v>872</v>
      </c>
      <c r="I117" s="410" t="s">
        <v>897</v>
      </c>
      <c r="J117" s="410">
        <v>1793573212</v>
      </c>
      <c r="K117" s="410">
        <v>60265384</v>
      </c>
      <c r="L117" s="410" t="s">
        <v>874</v>
      </c>
      <c r="M117" s="406">
        <f t="shared" si="20"/>
        <v>0</v>
      </c>
      <c r="P117" s="406"/>
      <c r="Q117" s="406">
        <f t="shared" si="30"/>
        <v>9.64</v>
      </c>
    </row>
    <row r="118" spans="1:21">
      <c r="A118" s="407">
        <v>45876</v>
      </c>
      <c r="B118" s="408">
        <v>0</v>
      </c>
      <c r="C118" s="409">
        <v>10</v>
      </c>
      <c r="D118" s="409">
        <v>0.36</v>
      </c>
      <c r="E118" s="409">
        <f t="shared" si="19"/>
        <v>9.64</v>
      </c>
      <c r="F118" s="409">
        <v>9.64</v>
      </c>
      <c r="G118" s="409">
        <f t="shared" si="18"/>
        <v>0</v>
      </c>
      <c r="H118" s="410" t="s">
        <v>872</v>
      </c>
      <c r="I118" s="410" t="s">
        <v>897</v>
      </c>
      <c r="J118" s="410">
        <v>1793573212</v>
      </c>
      <c r="K118" s="410">
        <v>60265384</v>
      </c>
      <c r="L118" s="410" t="s">
        <v>874</v>
      </c>
      <c r="M118" s="406">
        <f t="shared" si="20"/>
        <v>0</v>
      </c>
      <c r="Q118" s="406">
        <f t="shared" si="30"/>
        <v>9.64</v>
      </c>
    </row>
    <row r="119" spans="1:21" ht="25.5">
      <c r="A119" s="407">
        <v>45876</v>
      </c>
      <c r="B119" s="408">
        <v>0</v>
      </c>
      <c r="C119" s="409">
        <v>12</v>
      </c>
      <c r="D119" s="409">
        <v>0.43</v>
      </c>
      <c r="E119" s="409">
        <f t="shared" si="19"/>
        <v>11.57</v>
      </c>
      <c r="F119" s="409">
        <v>11.57</v>
      </c>
      <c r="G119" s="409">
        <f t="shared" si="18"/>
        <v>0</v>
      </c>
      <c r="H119" s="410" t="s">
        <v>872</v>
      </c>
      <c r="I119" s="410" t="s">
        <v>898</v>
      </c>
      <c r="J119" s="410">
        <v>1793573212</v>
      </c>
      <c r="K119" s="410">
        <v>60265381</v>
      </c>
      <c r="L119" s="410" t="s">
        <v>874</v>
      </c>
      <c r="M119" s="406">
        <f t="shared" si="20"/>
        <v>0</v>
      </c>
      <c r="Q119" s="406">
        <f t="shared" si="30"/>
        <v>11.57</v>
      </c>
    </row>
    <row r="120" spans="1:21">
      <c r="A120" s="407">
        <v>45876</v>
      </c>
      <c r="B120" s="408">
        <v>0</v>
      </c>
      <c r="C120" s="409">
        <v>20</v>
      </c>
      <c r="D120" s="409">
        <v>0.72</v>
      </c>
      <c r="E120" s="409">
        <f t="shared" si="19"/>
        <v>19.28</v>
      </c>
      <c r="F120" s="409">
        <v>19.28</v>
      </c>
      <c r="G120" s="409">
        <f t="shared" si="18"/>
        <v>0</v>
      </c>
      <c r="H120" s="410" t="s">
        <v>872</v>
      </c>
      <c r="I120" s="410" t="s">
        <v>897</v>
      </c>
      <c r="J120" s="410">
        <v>1793573212</v>
      </c>
      <c r="K120" s="410">
        <v>60265380</v>
      </c>
      <c r="L120" s="410" t="s">
        <v>874</v>
      </c>
      <c r="M120" s="406">
        <f t="shared" si="20"/>
        <v>0</v>
      </c>
      <c r="Q120" s="406">
        <f t="shared" si="30"/>
        <v>19.28</v>
      </c>
    </row>
    <row r="121" spans="1:21" ht="25.5">
      <c r="A121" s="407">
        <v>45876</v>
      </c>
      <c r="B121" s="408">
        <v>0</v>
      </c>
      <c r="C121" s="409">
        <v>24</v>
      </c>
      <c r="D121" s="409">
        <v>0.86</v>
      </c>
      <c r="E121" s="409">
        <f t="shared" si="19"/>
        <v>23.14</v>
      </c>
      <c r="F121" s="409">
        <v>23.14</v>
      </c>
      <c r="G121" s="409">
        <f t="shared" si="18"/>
        <v>0</v>
      </c>
      <c r="H121" s="410" t="s">
        <v>872</v>
      </c>
      <c r="I121" s="410" t="s">
        <v>898</v>
      </c>
      <c r="J121" s="410">
        <v>1793573212</v>
      </c>
      <c r="K121" s="410">
        <v>60265379</v>
      </c>
      <c r="L121" s="410" t="s">
        <v>874</v>
      </c>
      <c r="M121" s="406">
        <f t="shared" si="20"/>
        <v>0</v>
      </c>
      <c r="Q121" s="406">
        <f t="shared" si="30"/>
        <v>23.14</v>
      </c>
    </row>
    <row r="122" spans="1:21" ht="25.5">
      <c r="A122" s="407">
        <v>45876</v>
      </c>
      <c r="B122" s="408">
        <v>0</v>
      </c>
      <c r="C122" s="409">
        <v>12</v>
      </c>
      <c r="D122" s="409">
        <v>0.43</v>
      </c>
      <c r="E122" s="409">
        <f t="shared" si="19"/>
        <v>11.57</v>
      </c>
      <c r="F122" s="409">
        <v>11.57</v>
      </c>
      <c r="G122" s="409">
        <f t="shared" si="18"/>
        <v>0</v>
      </c>
      <c r="H122" s="410" t="s">
        <v>872</v>
      </c>
      <c r="I122" s="410" t="s">
        <v>898</v>
      </c>
      <c r="J122" s="410">
        <v>1793573212</v>
      </c>
      <c r="K122" s="410">
        <v>60265382</v>
      </c>
      <c r="L122" s="410" t="s">
        <v>874</v>
      </c>
      <c r="M122" s="406">
        <f t="shared" si="20"/>
        <v>0</v>
      </c>
      <c r="Q122" s="406">
        <f t="shared" si="30"/>
        <v>11.57</v>
      </c>
    </row>
    <row r="123" spans="1:21" ht="25.5">
      <c r="A123" s="407">
        <v>45876</v>
      </c>
      <c r="B123" s="408">
        <v>0</v>
      </c>
      <c r="C123" s="409">
        <v>12</v>
      </c>
      <c r="D123" s="409">
        <v>0.43</v>
      </c>
      <c r="E123" s="409">
        <f t="shared" si="19"/>
        <v>11.57</v>
      </c>
      <c r="F123" s="409">
        <v>11.57</v>
      </c>
      <c r="G123" s="409">
        <f t="shared" si="18"/>
        <v>0</v>
      </c>
      <c r="H123" s="410" t="s">
        <v>872</v>
      </c>
      <c r="I123" s="410" t="s">
        <v>898</v>
      </c>
      <c r="J123" s="410">
        <v>1793573212</v>
      </c>
      <c r="K123" s="410">
        <v>60265382</v>
      </c>
      <c r="L123" s="410" t="s">
        <v>874</v>
      </c>
      <c r="M123" s="406">
        <f t="shared" si="20"/>
        <v>0</v>
      </c>
      <c r="Q123" s="406">
        <f t="shared" si="30"/>
        <v>11.57</v>
      </c>
    </row>
    <row r="124" spans="1:21" ht="25.5">
      <c r="A124" s="407">
        <v>45875</v>
      </c>
      <c r="B124" s="408">
        <v>0</v>
      </c>
      <c r="C124" s="409">
        <v>12</v>
      </c>
      <c r="D124" s="409">
        <v>0.43</v>
      </c>
      <c r="E124" s="409">
        <f t="shared" si="19"/>
        <v>11.57</v>
      </c>
      <c r="F124" s="409">
        <v>11.57</v>
      </c>
      <c r="G124" s="409">
        <f t="shared" si="18"/>
        <v>0</v>
      </c>
      <c r="H124" s="410" t="s">
        <v>872</v>
      </c>
      <c r="I124" s="410" t="s">
        <v>898</v>
      </c>
      <c r="J124" s="410">
        <v>311619229</v>
      </c>
      <c r="K124" s="410">
        <v>60244853</v>
      </c>
      <c r="L124" s="410" t="s">
        <v>874</v>
      </c>
      <c r="M124" s="406">
        <f t="shared" si="20"/>
        <v>0</v>
      </c>
      <c r="Q124" s="406">
        <f t="shared" si="30"/>
        <v>11.57</v>
      </c>
    </row>
    <row r="125" spans="1:21">
      <c r="A125" s="407">
        <v>45874</v>
      </c>
      <c r="B125" s="408">
        <v>0</v>
      </c>
      <c r="C125" s="409">
        <v>20</v>
      </c>
      <c r="D125" s="409">
        <v>0.72</v>
      </c>
      <c r="E125" s="409">
        <f t="shared" si="19"/>
        <v>19.28</v>
      </c>
      <c r="F125" s="409">
        <v>19.28</v>
      </c>
      <c r="G125" s="409">
        <f t="shared" si="18"/>
        <v>0</v>
      </c>
      <c r="H125" s="410" t="s">
        <v>872</v>
      </c>
      <c r="I125" s="410" t="s">
        <v>897</v>
      </c>
      <c r="J125" s="410">
        <v>485823621</v>
      </c>
      <c r="K125" s="410">
        <v>59998577</v>
      </c>
      <c r="L125" s="410" t="s">
        <v>874</v>
      </c>
      <c r="M125" s="406">
        <f t="shared" si="20"/>
        <v>0</v>
      </c>
      <c r="Q125" s="406">
        <f t="shared" si="30"/>
        <v>19.28</v>
      </c>
    </row>
    <row r="126" spans="1:21">
      <c r="A126" s="407">
        <v>45874</v>
      </c>
      <c r="B126" s="408">
        <v>0</v>
      </c>
      <c r="C126" s="409">
        <v>10</v>
      </c>
      <c r="D126" s="409">
        <v>0.36</v>
      </c>
      <c r="E126" s="409">
        <f t="shared" si="19"/>
        <v>9.64</v>
      </c>
      <c r="F126" s="409">
        <v>9.64</v>
      </c>
      <c r="G126" s="409">
        <f t="shared" si="18"/>
        <v>0</v>
      </c>
      <c r="H126" s="410" t="s">
        <v>872</v>
      </c>
      <c r="I126" s="410" t="s">
        <v>873</v>
      </c>
      <c r="J126" s="410">
        <v>485823621</v>
      </c>
      <c r="K126" s="410">
        <v>59998574</v>
      </c>
      <c r="L126" s="410" t="s">
        <v>874</v>
      </c>
      <c r="M126" s="406">
        <f t="shared" si="20"/>
        <v>0</v>
      </c>
      <c r="Q126" s="406"/>
      <c r="U126" s="406">
        <f>E126</f>
        <v>9.64</v>
      </c>
    </row>
    <row r="127" spans="1:21" ht="25.5">
      <c r="A127" s="407">
        <v>45874</v>
      </c>
      <c r="B127" s="408">
        <v>0</v>
      </c>
      <c r="C127" s="409">
        <v>24</v>
      </c>
      <c r="D127" s="409">
        <v>0.86</v>
      </c>
      <c r="E127" s="409">
        <f t="shared" si="19"/>
        <v>23.14</v>
      </c>
      <c r="F127" s="409">
        <v>23.14</v>
      </c>
      <c r="G127" s="409">
        <f t="shared" si="18"/>
        <v>0</v>
      </c>
      <c r="H127" s="410" t="s">
        <v>872</v>
      </c>
      <c r="I127" s="410" t="s">
        <v>898</v>
      </c>
      <c r="J127" s="410">
        <v>485823621</v>
      </c>
      <c r="K127" s="410">
        <v>59998571</v>
      </c>
      <c r="L127" s="410" t="s">
        <v>874</v>
      </c>
      <c r="M127" s="406">
        <f t="shared" si="20"/>
        <v>0</v>
      </c>
      <c r="P127" s="406"/>
      <c r="Q127" s="406">
        <f>E127</f>
        <v>23.14</v>
      </c>
    </row>
    <row r="128" spans="1:21">
      <c r="A128" s="407">
        <v>45874</v>
      </c>
      <c r="B128" s="408">
        <v>0</v>
      </c>
      <c r="C128" s="409">
        <v>2</v>
      </c>
      <c r="D128" s="409">
        <v>0.2</v>
      </c>
      <c r="E128" s="409">
        <f t="shared" si="19"/>
        <v>1.76</v>
      </c>
      <c r="F128" s="409">
        <v>1.8</v>
      </c>
      <c r="G128" s="409">
        <f t="shared" si="18"/>
        <v>0.04</v>
      </c>
      <c r="H128" s="410" t="s">
        <v>872</v>
      </c>
      <c r="I128" s="410" t="s">
        <v>873</v>
      </c>
      <c r="J128" s="410">
        <v>485823621</v>
      </c>
      <c r="K128" s="410">
        <v>59998575</v>
      </c>
      <c r="L128" s="410" t="s">
        <v>874</v>
      </c>
      <c r="M128" s="406">
        <f t="shared" si="20"/>
        <v>0</v>
      </c>
      <c r="Q128" s="406"/>
      <c r="U128" s="406">
        <f t="shared" ref="U128:U131" si="31">E128</f>
        <v>1.76</v>
      </c>
    </row>
    <row r="129" spans="1:21">
      <c r="A129" s="407">
        <v>45874</v>
      </c>
      <c r="B129" s="408">
        <v>0</v>
      </c>
      <c r="C129" s="409">
        <v>4</v>
      </c>
      <c r="D129" s="409">
        <v>0.2</v>
      </c>
      <c r="E129" s="409">
        <f t="shared" si="19"/>
        <v>3.76</v>
      </c>
      <c r="F129" s="409">
        <v>3.8</v>
      </c>
      <c r="G129" s="409">
        <f t="shared" si="18"/>
        <v>0.04</v>
      </c>
      <c r="H129" s="410" t="s">
        <v>872</v>
      </c>
      <c r="I129" s="410" t="s">
        <v>873</v>
      </c>
      <c r="J129" s="410">
        <v>485823621</v>
      </c>
      <c r="K129" s="410">
        <v>59998570</v>
      </c>
      <c r="L129" s="410" t="s">
        <v>874</v>
      </c>
      <c r="M129" s="406">
        <f t="shared" si="20"/>
        <v>0</v>
      </c>
      <c r="P129" s="406"/>
      <c r="U129" s="406">
        <f t="shared" si="31"/>
        <v>3.76</v>
      </c>
    </row>
    <row r="130" spans="1:21">
      <c r="A130" s="407">
        <v>45874</v>
      </c>
      <c r="B130" s="408">
        <v>0</v>
      </c>
      <c r="C130" s="409">
        <v>4</v>
      </c>
      <c r="D130" s="409">
        <v>0.2</v>
      </c>
      <c r="E130" s="409">
        <f t="shared" si="19"/>
        <v>3.76</v>
      </c>
      <c r="F130" s="409">
        <v>3.8</v>
      </c>
      <c r="G130" s="409">
        <f t="shared" si="18"/>
        <v>0.04</v>
      </c>
      <c r="H130" s="410" t="s">
        <v>872</v>
      </c>
      <c r="I130" s="410" t="s">
        <v>873</v>
      </c>
      <c r="J130" s="410">
        <v>485823621</v>
      </c>
      <c r="K130" s="410">
        <v>59998568</v>
      </c>
      <c r="L130" s="410" t="s">
        <v>874</v>
      </c>
      <c r="M130" s="406">
        <f t="shared" si="20"/>
        <v>0</v>
      </c>
      <c r="Q130" s="406"/>
      <c r="U130" s="406">
        <f t="shared" si="31"/>
        <v>3.76</v>
      </c>
    </row>
    <row r="131" spans="1:21">
      <c r="A131" s="407">
        <v>45874</v>
      </c>
      <c r="B131" s="408">
        <v>0</v>
      </c>
      <c r="C131" s="409">
        <v>2</v>
      </c>
      <c r="D131" s="409">
        <v>0.2</v>
      </c>
      <c r="E131" s="409">
        <f t="shared" si="19"/>
        <v>1.76</v>
      </c>
      <c r="F131" s="409">
        <v>1.8</v>
      </c>
      <c r="G131" s="409">
        <f t="shared" ref="G131:G194" si="32">IF(D131&gt;0.2,0,0.04)</f>
        <v>0.04</v>
      </c>
      <c r="H131" s="410" t="s">
        <v>872</v>
      </c>
      <c r="I131" s="410" t="s">
        <v>873</v>
      </c>
      <c r="J131" s="410">
        <v>485823621</v>
      </c>
      <c r="K131" s="410">
        <v>59998572</v>
      </c>
      <c r="L131" s="410" t="s">
        <v>874</v>
      </c>
      <c r="M131" s="406">
        <f t="shared" si="20"/>
        <v>0</v>
      </c>
      <c r="Q131" s="406"/>
      <c r="U131" s="406">
        <f t="shared" si="31"/>
        <v>1.76</v>
      </c>
    </row>
    <row r="132" spans="1:21" ht="25.5">
      <c r="A132" s="407">
        <v>45874</v>
      </c>
      <c r="B132" s="408">
        <v>0</v>
      </c>
      <c r="C132" s="409">
        <v>24</v>
      </c>
      <c r="D132" s="409">
        <v>0.86</v>
      </c>
      <c r="E132" s="409">
        <f t="shared" ref="E132:E195" si="33">C132-D132-G132</f>
        <v>23.14</v>
      </c>
      <c r="F132" s="409">
        <v>23.14</v>
      </c>
      <c r="G132" s="409">
        <f t="shared" si="32"/>
        <v>0</v>
      </c>
      <c r="H132" s="410" t="s">
        <v>872</v>
      </c>
      <c r="I132" s="410" t="s">
        <v>898</v>
      </c>
      <c r="J132" s="410">
        <v>485823621</v>
      </c>
      <c r="K132" s="410">
        <v>59998576</v>
      </c>
      <c r="L132" s="410" t="s">
        <v>874</v>
      </c>
      <c r="M132" s="406">
        <f t="shared" ref="M132:M195" si="34">SUM(N132:AA132)-E132</f>
        <v>0</v>
      </c>
      <c r="Q132" s="406">
        <f t="shared" ref="Q132:Q135" si="35">E132</f>
        <v>23.14</v>
      </c>
    </row>
    <row r="133" spans="1:21">
      <c r="A133" s="407">
        <v>45874</v>
      </c>
      <c r="B133" s="408">
        <v>0</v>
      </c>
      <c r="C133" s="409">
        <v>20</v>
      </c>
      <c r="D133" s="409">
        <v>0.72</v>
      </c>
      <c r="E133" s="409">
        <f t="shared" si="33"/>
        <v>19.28</v>
      </c>
      <c r="F133" s="409">
        <v>19.28</v>
      </c>
      <c r="G133" s="409">
        <f t="shared" si="32"/>
        <v>0</v>
      </c>
      <c r="H133" s="410" t="s">
        <v>872</v>
      </c>
      <c r="I133" s="410" t="s">
        <v>897</v>
      </c>
      <c r="J133" s="410">
        <v>485823621</v>
      </c>
      <c r="K133" s="410">
        <v>59998567</v>
      </c>
      <c r="L133" s="410" t="s">
        <v>874</v>
      </c>
      <c r="M133" s="406">
        <f t="shared" si="34"/>
        <v>0</v>
      </c>
      <c r="Q133" s="406">
        <f t="shared" si="35"/>
        <v>19.28</v>
      </c>
    </row>
    <row r="134" spans="1:21">
      <c r="A134" s="407">
        <v>45874</v>
      </c>
      <c r="B134" s="408">
        <v>0</v>
      </c>
      <c r="C134" s="409">
        <v>20</v>
      </c>
      <c r="D134" s="409">
        <v>0.72</v>
      </c>
      <c r="E134" s="409">
        <f t="shared" si="33"/>
        <v>19.28</v>
      </c>
      <c r="F134" s="409">
        <v>19.28</v>
      </c>
      <c r="G134" s="409">
        <f t="shared" si="32"/>
        <v>0</v>
      </c>
      <c r="H134" s="410" t="s">
        <v>872</v>
      </c>
      <c r="I134" s="410" t="s">
        <v>897</v>
      </c>
      <c r="J134" s="410">
        <v>485823621</v>
      </c>
      <c r="K134" s="410">
        <v>59998573</v>
      </c>
      <c r="L134" s="410" t="s">
        <v>874</v>
      </c>
      <c r="M134" s="406">
        <f t="shared" si="34"/>
        <v>0</v>
      </c>
      <c r="Q134" s="406">
        <f t="shared" si="35"/>
        <v>19.28</v>
      </c>
    </row>
    <row r="135" spans="1:21">
      <c r="A135" s="407">
        <v>45874</v>
      </c>
      <c r="B135" s="408">
        <v>0</v>
      </c>
      <c r="C135" s="409">
        <v>20</v>
      </c>
      <c r="D135" s="409">
        <v>0.72</v>
      </c>
      <c r="E135" s="409">
        <f t="shared" si="33"/>
        <v>19.28</v>
      </c>
      <c r="F135" s="409">
        <v>19.28</v>
      </c>
      <c r="G135" s="409">
        <f t="shared" si="32"/>
        <v>0</v>
      </c>
      <c r="H135" s="410" t="s">
        <v>872</v>
      </c>
      <c r="I135" s="410" t="s">
        <v>897</v>
      </c>
      <c r="J135" s="410">
        <v>485823621</v>
      </c>
      <c r="K135" s="410">
        <v>59998569</v>
      </c>
      <c r="L135" s="410" t="s">
        <v>874</v>
      </c>
      <c r="M135" s="406">
        <f t="shared" si="34"/>
        <v>0</v>
      </c>
      <c r="Q135" s="406">
        <f t="shared" si="35"/>
        <v>19.28</v>
      </c>
    </row>
    <row r="136" spans="1:21">
      <c r="A136" s="407">
        <v>45873</v>
      </c>
      <c r="B136" s="408">
        <v>0</v>
      </c>
      <c r="C136" s="409">
        <v>13.5</v>
      </c>
      <c r="D136" s="409">
        <v>0.49</v>
      </c>
      <c r="E136" s="409">
        <f t="shared" si="33"/>
        <v>13.01</v>
      </c>
      <c r="F136" s="409">
        <v>13.01</v>
      </c>
      <c r="G136" s="409">
        <f t="shared" si="32"/>
        <v>0</v>
      </c>
      <c r="H136" s="410" t="s">
        <v>872</v>
      </c>
      <c r="I136" s="410" t="s">
        <v>876</v>
      </c>
      <c r="J136" s="410">
        <v>358377749</v>
      </c>
      <c r="K136" s="410">
        <v>59990077</v>
      </c>
      <c r="L136" s="410" t="s">
        <v>874</v>
      </c>
      <c r="M136" s="406">
        <f t="shared" si="34"/>
        <v>0</v>
      </c>
      <c r="Q136" s="406"/>
      <c r="T136" s="406">
        <f>E136</f>
        <v>13.01</v>
      </c>
    </row>
    <row r="137" spans="1:21" ht="25.5">
      <c r="A137" s="407">
        <v>45873</v>
      </c>
      <c r="B137" s="408">
        <v>0</v>
      </c>
      <c r="C137" s="409">
        <v>24</v>
      </c>
      <c r="D137" s="409">
        <v>0.86</v>
      </c>
      <c r="E137" s="409">
        <f t="shared" si="33"/>
        <v>23.14</v>
      </c>
      <c r="F137" s="409">
        <v>23.14</v>
      </c>
      <c r="G137" s="409">
        <f t="shared" si="32"/>
        <v>0</v>
      </c>
      <c r="H137" s="410" t="s">
        <v>872</v>
      </c>
      <c r="I137" s="410" t="s">
        <v>898</v>
      </c>
      <c r="J137" s="410">
        <v>358377749</v>
      </c>
      <c r="K137" s="410">
        <v>59990072</v>
      </c>
      <c r="L137" s="410" t="s">
        <v>874</v>
      </c>
      <c r="M137" s="406">
        <f t="shared" si="34"/>
        <v>0</v>
      </c>
      <c r="Q137" s="406">
        <f t="shared" ref="Q137:Q141" si="36">E137</f>
        <v>23.14</v>
      </c>
    </row>
    <row r="138" spans="1:21" ht="25.5">
      <c r="A138" s="407">
        <v>45873</v>
      </c>
      <c r="B138" s="408">
        <v>0</v>
      </c>
      <c r="C138" s="409">
        <v>24</v>
      </c>
      <c r="D138" s="409">
        <v>0.86</v>
      </c>
      <c r="E138" s="409">
        <f t="shared" si="33"/>
        <v>23.14</v>
      </c>
      <c r="F138" s="409">
        <v>23.14</v>
      </c>
      <c r="G138" s="409">
        <f t="shared" si="32"/>
        <v>0</v>
      </c>
      <c r="H138" s="410" t="s">
        <v>872</v>
      </c>
      <c r="I138" s="410" t="s">
        <v>898</v>
      </c>
      <c r="J138" s="410">
        <v>358377749</v>
      </c>
      <c r="K138" s="410">
        <v>59990074</v>
      </c>
      <c r="L138" s="410" t="s">
        <v>874</v>
      </c>
      <c r="M138" s="406">
        <f t="shared" si="34"/>
        <v>0</v>
      </c>
      <c r="Q138" s="406">
        <f t="shared" si="36"/>
        <v>23.14</v>
      </c>
    </row>
    <row r="139" spans="1:21" ht="25.5">
      <c r="A139" s="407">
        <v>45873</v>
      </c>
      <c r="B139" s="408">
        <v>0</v>
      </c>
      <c r="C139" s="409">
        <v>24</v>
      </c>
      <c r="D139" s="409">
        <v>0.86</v>
      </c>
      <c r="E139" s="409">
        <f t="shared" si="33"/>
        <v>23.14</v>
      </c>
      <c r="F139" s="409">
        <v>23.14</v>
      </c>
      <c r="G139" s="409">
        <f t="shared" si="32"/>
        <v>0</v>
      </c>
      <c r="H139" s="410" t="s">
        <v>872</v>
      </c>
      <c r="I139" s="410" t="s">
        <v>898</v>
      </c>
      <c r="J139" s="410">
        <v>358377749</v>
      </c>
      <c r="K139" s="410">
        <v>59990076</v>
      </c>
      <c r="L139" s="410" t="s">
        <v>874</v>
      </c>
      <c r="M139" s="406">
        <f t="shared" si="34"/>
        <v>0</v>
      </c>
      <c r="Q139" s="406">
        <f t="shared" si="36"/>
        <v>23.14</v>
      </c>
    </row>
    <row r="140" spans="1:21">
      <c r="A140" s="407">
        <v>45873</v>
      </c>
      <c r="B140" s="408">
        <v>0</v>
      </c>
      <c r="C140" s="409">
        <v>10</v>
      </c>
      <c r="D140" s="409">
        <v>0.36</v>
      </c>
      <c r="E140" s="409">
        <f t="shared" si="33"/>
        <v>9.64</v>
      </c>
      <c r="F140" s="409">
        <v>9.64</v>
      </c>
      <c r="G140" s="409">
        <f t="shared" si="32"/>
        <v>0</v>
      </c>
      <c r="H140" s="410" t="s">
        <v>872</v>
      </c>
      <c r="I140" s="410" t="s">
        <v>897</v>
      </c>
      <c r="J140" s="410">
        <v>358377749</v>
      </c>
      <c r="K140" s="410">
        <v>59990075</v>
      </c>
      <c r="L140" s="410" t="s">
        <v>874</v>
      </c>
      <c r="M140" s="406">
        <f t="shared" si="34"/>
        <v>0</v>
      </c>
      <c r="Q140" s="406">
        <f t="shared" si="36"/>
        <v>9.64</v>
      </c>
    </row>
    <row r="141" spans="1:21" ht="25.5">
      <c r="A141" s="407">
        <v>45873</v>
      </c>
      <c r="B141" s="408">
        <v>0</v>
      </c>
      <c r="C141" s="409">
        <v>24</v>
      </c>
      <c r="D141" s="409">
        <v>0.86</v>
      </c>
      <c r="E141" s="409">
        <f t="shared" si="33"/>
        <v>23.14</v>
      </c>
      <c r="F141" s="409">
        <v>23.14</v>
      </c>
      <c r="G141" s="409">
        <f t="shared" si="32"/>
        <v>0</v>
      </c>
      <c r="H141" s="410" t="s">
        <v>872</v>
      </c>
      <c r="I141" s="410" t="s">
        <v>898</v>
      </c>
      <c r="J141" s="410">
        <v>358377749</v>
      </c>
      <c r="K141" s="410">
        <v>59990073</v>
      </c>
      <c r="L141" s="410" t="s">
        <v>874</v>
      </c>
      <c r="M141" s="406">
        <f t="shared" si="34"/>
        <v>0</v>
      </c>
      <c r="P141" s="406"/>
      <c r="Q141" s="406">
        <f t="shared" si="36"/>
        <v>23.14</v>
      </c>
    </row>
    <row r="142" spans="1:21">
      <c r="A142" s="407">
        <v>45870</v>
      </c>
      <c r="B142" s="408">
        <v>0</v>
      </c>
      <c r="C142" s="409">
        <v>3</v>
      </c>
      <c r="D142" s="409">
        <v>0.2</v>
      </c>
      <c r="E142" s="409">
        <f t="shared" si="33"/>
        <v>2.76</v>
      </c>
      <c r="F142" s="409">
        <v>2.8</v>
      </c>
      <c r="G142" s="409">
        <f t="shared" si="32"/>
        <v>0.04</v>
      </c>
      <c r="H142" s="410" t="s">
        <v>872</v>
      </c>
      <c r="I142" s="410" t="s">
        <v>895</v>
      </c>
      <c r="J142" s="410">
        <v>2051427602</v>
      </c>
      <c r="K142" s="410">
        <v>59985042</v>
      </c>
      <c r="L142" s="410" t="s">
        <v>874</v>
      </c>
      <c r="M142" s="406">
        <f t="shared" si="34"/>
        <v>0</v>
      </c>
      <c r="P142" s="406">
        <f>E142</f>
        <v>2.76</v>
      </c>
    </row>
    <row r="143" spans="1:21">
      <c r="A143" s="407">
        <v>45870</v>
      </c>
      <c r="B143" s="408">
        <v>0</v>
      </c>
      <c r="C143" s="409">
        <v>30</v>
      </c>
      <c r="D143" s="409">
        <v>1.08</v>
      </c>
      <c r="E143" s="409">
        <f t="shared" si="33"/>
        <v>28.92</v>
      </c>
      <c r="F143" s="409">
        <v>28.92</v>
      </c>
      <c r="G143" s="409">
        <f t="shared" si="32"/>
        <v>0</v>
      </c>
      <c r="H143" s="410" t="s">
        <v>872</v>
      </c>
      <c r="I143" s="410" t="s">
        <v>896</v>
      </c>
      <c r="J143" s="410">
        <v>2051427602</v>
      </c>
      <c r="K143" s="410">
        <v>59985040</v>
      </c>
      <c r="L143" s="410" t="s">
        <v>874</v>
      </c>
      <c r="M143" s="406">
        <f t="shared" si="34"/>
        <v>0</v>
      </c>
      <c r="O143" s="406">
        <f>E143</f>
        <v>28.92</v>
      </c>
      <c r="U143" s="406"/>
    </row>
    <row r="144" spans="1:21">
      <c r="A144" s="407">
        <v>45870</v>
      </c>
      <c r="B144" s="408">
        <v>0</v>
      </c>
      <c r="C144" s="409">
        <v>3</v>
      </c>
      <c r="D144" s="409">
        <v>0.2</v>
      </c>
      <c r="E144" s="409">
        <f t="shared" si="33"/>
        <v>2.76</v>
      </c>
      <c r="F144" s="409">
        <v>2.8</v>
      </c>
      <c r="G144" s="409">
        <f t="shared" si="32"/>
        <v>0.04</v>
      </c>
      <c r="H144" s="410" t="s">
        <v>872</v>
      </c>
      <c r="I144" s="410" t="s">
        <v>895</v>
      </c>
      <c r="J144" s="410">
        <v>2051427602</v>
      </c>
      <c r="K144" s="410">
        <v>59985041</v>
      </c>
      <c r="L144" s="410" t="s">
        <v>874</v>
      </c>
      <c r="M144" s="406">
        <f t="shared" si="34"/>
        <v>0</v>
      </c>
      <c r="P144" s="406">
        <f t="shared" ref="P144:P150" si="37">E144</f>
        <v>2.76</v>
      </c>
      <c r="U144" s="406"/>
    </row>
    <row r="145" spans="1:25">
      <c r="A145" s="407">
        <v>45870</v>
      </c>
      <c r="B145" s="408">
        <v>0</v>
      </c>
      <c r="C145" s="409">
        <v>3</v>
      </c>
      <c r="D145" s="409">
        <v>0.2</v>
      </c>
      <c r="E145" s="409">
        <f t="shared" si="33"/>
        <v>2.76</v>
      </c>
      <c r="F145" s="409">
        <v>2.8</v>
      </c>
      <c r="G145" s="409">
        <f t="shared" si="32"/>
        <v>0.04</v>
      </c>
      <c r="H145" s="410" t="s">
        <v>872</v>
      </c>
      <c r="I145" s="410" t="s">
        <v>895</v>
      </c>
      <c r="J145" s="410">
        <v>2051427602</v>
      </c>
      <c r="K145" s="410">
        <v>59985043</v>
      </c>
      <c r="L145" s="410" t="s">
        <v>874</v>
      </c>
      <c r="M145" s="406">
        <f t="shared" si="34"/>
        <v>0</v>
      </c>
      <c r="P145" s="406">
        <f t="shared" si="37"/>
        <v>2.76</v>
      </c>
    </row>
    <row r="146" spans="1:25">
      <c r="A146" s="407">
        <v>45870</v>
      </c>
      <c r="B146" s="408">
        <v>0</v>
      </c>
      <c r="C146" s="409">
        <v>3</v>
      </c>
      <c r="D146" s="409">
        <v>0.11</v>
      </c>
      <c r="E146" s="409">
        <f t="shared" si="33"/>
        <v>2.85</v>
      </c>
      <c r="F146" s="409">
        <v>2.89</v>
      </c>
      <c r="G146" s="409">
        <f t="shared" si="32"/>
        <v>0.04</v>
      </c>
      <c r="H146" s="410" t="s">
        <v>872</v>
      </c>
      <c r="I146" s="410" t="s">
        <v>895</v>
      </c>
      <c r="J146" s="410">
        <v>2051427602</v>
      </c>
      <c r="K146" s="410">
        <v>59985047</v>
      </c>
      <c r="L146" s="410" t="s">
        <v>874</v>
      </c>
      <c r="M146" s="406">
        <f t="shared" si="34"/>
        <v>0</v>
      </c>
      <c r="P146" s="406">
        <f t="shared" si="37"/>
        <v>2.85</v>
      </c>
      <c r="Q146" s="406"/>
    </row>
    <row r="147" spans="1:25">
      <c r="A147" s="407">
        <v>45870</v>
      </c>
      <c r="B147" s="408">
        <v>0</v>
      </c>
      <c r="C147" s="409">
        <v>3</v>
      </c>
      <c r="D147" s="409">
        <v>0.11</v>
      </c>
      <c r="E147" s="409">
        <f t="shared" si="33"/>
        <v>2.85</v>
      </c>
      <c r="F147" s="409">
        <v>2.89</v>
      </c>
      <c r="G147" s="409">
        <f t="shared" si="32"/>
        <v>0.04</v>
      </c>
      <c r="H147" s="410" t="s">
        <v>872</v>
      </c>
      <c r="I147" s="410" t="s">
        <v>895</v>
      </c>
      <c r="J147" s="410">
        <v>2051427602</v>
      </c>
      <c r="K147" s="410">
        <v>59985047</v>
      </c>
      <c r="L147" s="410" t="s">
        <v>874</v>
      </c>
      <c r="M147" s="406">
        <f t="shared" si="34"/>
        <v>0</v>
      </c>
      <c r="P147" s="406">
        <f t="shared" si="37"/>
        <v>2.85</v>
      </c>
      <c r="Q147" s="406"/>
    </row>
    <row r="148" spans="1:25">
      <c r="A148" s="407">
        <v>45870</v>
      </c>
      <c r="B148" s="408">
        <v>0</v>
      </c>
      <c r="C148" s="409">
        <v>3</v>
      </c>
      <c r="D148" s="409">
        <v>0.11</v>
      </c>
      <c r="E148" s="409">
        <f t="shared" si="33"/>
        <v>2.85</v>
      </c>
      <c r="F148" s="409">
        <v>2.89</v>
      </c>
      <c r="G148" s="409">
        <f t="shared" si="32"/>
        <v>0.04</v>
      </c>
      <c r="H148" s="410" t="s">
        <v>872</v>
      </c>
      <c r="I148" s="410" t="s">
        <v>895</v>
      </c>
      <c r="J148" s="410">
        <v>2051427602</v>
      </c>
      <c r="K148" s="410">
        <v>59985047</v>
      </c>
      <c r="L148" s="410" t="s">
        <v>874</v>
      </c>
      <c r="M148" s="406">
        <f t="shared" si="34"/>
        <v>0</v>
      </c>
      <c r="P148" s="406">
        <f t="shared" si="37"/>
        <v>2.85</v>
      </c>
      <c r="U148" s="406"/>
    </row>
    <row r="149" spans="1:25">
      <c r="A149" s="407">
        <v>45870</v>
      </c>
      <c r="B149" s="408">
        <v>0</v>
      </c>
      <c r="C149" s="409">
        <v>3</v>
      </c>
      <c r="D149" s="409">
        <v>0.1</v>
      </c>
      <c r="E149" s="409">
        <f t="shared" si="33"/>
        <v>2.86</v>
      </c>
      <c r="F149" s="409">
        <v>2.9</v>
      </c>
      <c r="G149" s="409">
        <f t="shared" si="32"/>
        <v>0.04</v>
      </c>
      <c r="H149" s="410" t="s">
        <v>872</v>
      </c>
      <c r="I149" s="410" t="s">
        <v>895</v>
      </c>
      <c r="J149" s="410">
        <v>2051427602</v>
      </c>
      <c r="K149" s="410">
        <v>59985047</v>
      </c>
      <c r="L149" s="410" t="s">
        <v>874</v>
      </c>
      <c r="M149" s="406">
        <f t="shared" si="34"/>
        <v>0</v>
      </c>
      <c r="P149" s="406">
        <f t="shared" si="37"/>
        <v>2.86</v>
      </c>
      <c r="X149" s="406"/>
      <c r="Y149" s="406"/>
    </row>
    <row r="150" spans="1:25">
      <c r="A150" s="407">
        <v>45870</v>
      </c>
      <c r="B150" s="408">
        <v>0</v>
      </c>
      <c r="C150" s="409">
        <v>3</v>
      </c>
      <c r="D150" s="409">
        <v>0.2</v>
      </c>
      <c r="E150" s="409">
        <f t="shared" si="33"/>
        <v>2.76</v>
      </c>
      <c r="F150" s="409">
        <v>2.8</v>
      </c>
      <c r="G150" s="409">
        <f t="shared" si="32"/>
        <v>0.04</v>
      </c>
      <c r="H150" s="410" t="s">
        <v>872</v>
      </c>
      <c r="I150" s="410" t="s">
        <v>895</v>
      </c>
      <c r="J150" s="410">
        <v>2051427602</v>
      </c>
      <c r="K150" s="410">
        <v>59985045</v>
      </c>
      <c r="L150" s="410" t="s">
        <v>874</v>
      </c>
      <c r="M150" s="406">
        <f t="shared" si="34"/>
        <v>0</v>
      </c>
      <c r="P150" s="406">
        <f t="shared" si="37"/>
        <v>2.76</v>
      </c>
      <c r="Q150" s="406"/>
    </row>
    <row r="151" spans="1:25">
      <c r="A151" s="407">
        <v>45870</v>
      </c>
      <c r="B151" s="408">
        <v>0</v>
      </c>
      <c r="C151" s="409">
        <v>20</v>
      </c>
      <c r="D151" s="409">
        <v>0.72</v>
      </c>
      <c r="E151" s="409">
        <f t="shared" si="33"/>
        <v>19.28</v>
      </c>
      <c r="F151" s="409">
        <v>19.28</v>
      </c>
      <c r="G151" s="409">
        <f t="shared" si="32"/>
        <v>0</v>
      </c>
      <c r="H151" s="410" t="s">
        <v>872</v>
      </c>
      <c r="I151" s="410" t="s">
        <v>897</v>
      </c>
      <c r="J151" s="410">
        <v>2051427602</v>
      </c>
      <c r="K151" s="410">
        <v>59985046</v>
      </c>
      <c r="L151" s="410" t="s">
        <v>874</v>
      </c>
      <c r="M151" s="406">
        <f t="shared" si="34"/>
        <v>0</v>
      </c>
      <c r="Q151" s="406">
        <f>E151</f>
        <v>19.28</v>
      </c>
    </row>
    <row r="152" spans="1:25">
      <c r="A152" s="407">
        <v>45870</v>
      </c>
      <c r="B152" s="408">
        <v>0</v>
      </c>
      <c r="C152" s="409">
        <v>3</v>
      </c>
      <c r="D152" s="409">
        <v>0.2</v>
      </c>
      <c r="E152" s="409">
        <f t="shared" si="33"/>
        <v>2.76</v>
      </c>
      <c r="F152" s="409">
        <v>2.8</v>
      </c>
      <c r="G152" s="409">
        <f t="shared" si="32"/>
        <v>0.04</v>
      </c>
      <c r="H152" s="410" t="s">
        <v>872</v>
      </c>
      <c r="I152" s="410" t="s">
        <v>895</v>
      </c>
      <c r="J152" s="410">
        <v>2051427602</v>
      </c>
      <c r="K152" s="410">
        <v>59985044</v>
      </c>
      <c r="L152" s="410" t="s">
        <v>874</v>
      </c>
      <c r="M152" s="406">
        <f t="shared" si="34"/>
        <v>0</v>
      </c>
      <c r="P152" s="406">
        <f>E152</f>
        <v>2.76</v>
      </c>
      <c r="Q152" s="406"/>
    </row>
    <row r="153" spans="1:25" ht="25.5">
      <c r="A153" s="407">
        <v>45869</v>
      </c>
      <c r="B153" s="408">
        <v>0</v>
      </c>
      <c r="C153" s="409">
        <v>24</v>
      </c>
      <c r="D153" s="409">
        <v>0.86</v>
      </c>
      <c r="E153" s="409">
        <f t="shared" si="33"/>
        <v>23.14</v>
      </c>
      <c r="F153" s="409">
        <v>23.14</v>
      </c>
      <c r="G153" s="409">
        <f t="shared" si="32"/>
        <v>0</v>
      </c>
      <c r="H153" s="410" t="s">
        <v>872</v>
      </c>
      <c r="I153" s="410" t="s">
        <v>898</v>
      </c>
      <c r="J153" s="410">
        <v>132066782</v>
      </c>
      <c r="K153" s="410">
        <v>59978994</v>
      </c>
      <c r="L153" s="410" t="s">
        <v>874</v>
      </c>
      <c r="M153" s="406">
        <f t="shared" si="34"/>
        <v>0</v>
      </c>
      <c r="Q153" s="406">
        <f>E153</f>
        <v>23.14</v>
      </c>
    </row>
    <row r="154" spans="1:25">
      <c r="A154" s="407">
        <v>45869</v>
      </c>
      <c r="B154" s="408">
        <v>0</v>
      </c>
      <c r="C154" s="409">
        <v>3</v>
      </c>
      <c r="D154" s="409">
        <v>0.2</v>
      </c>
      <c r="E154" s="409">
        <f t="shared" si="33"/>
        <v>2.76</v>
      </c>
      <c r="F154" s="409">
        <v>2.8</v>
      </c>
      <c r="G154" s="409">
        <f t="shared" si="32"/>
        <v>0.04</v>
      </c>
      <c r="H154" s="410" t="s">
        <v>872</v>
      </c>
      <c r="I154" s="410" t="s">
        <v>895</v>
      </c>
      <c r="J154" s="410">
        <v>132066782</v>
      </c>
      <c r="K154" s="410">
        <v>59978993</v>
      </c>
      <c r="L154" s="410" t="s">
        <v>874</v>
      </c>
      <c r="M154" s="406">
        <f t="shared" si="34"/>
        <v>0</v>
      </c>
      <c r="P154" s="406">
        <f>E154</f>
        <v>2.76</v>
      </c>
      <c r="Q154" s="406"/>
    </row>
    <row r="155" spans="1:25">
      <c r="A155" s="407">
        <v>45869</v>
      </c>
      <c r="B155" s="408">
        <v>0</v>
      </c>
      <c r="C155" s="409">
        <v>2</v>
      </c>
      <c r="D155" s="409">
        <v>0.2</v>
      </c>
      <c r="E155" s="409">
        <f t="shared" si="33"/>
        <v>1.76</v>
      </c>
      <c r="F155" s="409">
        <v>1.8</v>
      </c>
      <c r="G155" s="409">
        <f t="shared" si="32"/>
        <v>0.04</v>
      </c>
      <c r="H155" s="410" t="s">
        <v>872</v>
      </c>
      <c r="I155" s="410" t="s">
        <v>873</v>
      </c>
      <c r="J155" s="410">
        <v>132066782</v>
      </c>
      <c r="K155" s="410">
        <v>59978995</v>
      </c>
      <c r="L155" s="410" t="s">
        <v>874</v>
      </c>
      <c r="M155" s="406">
        <f t="shared" si="34"/>
        <v>0</v>
      </c>
      <c r="U155" s="406">
        <f>E155</f>
        <v>1.76</v>
      </c>
    </row>
    <row r="156" spans="1:25">
      <c r="A156" s="407">
        <v>45868</v>
      </c>
      <c r="B156" s="408">
        <v>0</v>
      </c>
      <c r="C156" s="409">
        <v>18</v>
      </c>
      <c r="D156" s="409">
        <v>0.65</v>
      </c>
      <c r="E156" s="409">
        <f t="shared" si="33"/>
        <v>17.350000000000001</v>
      </c>
      <c r="F156" s="409">
        <v>17.350000000000001</v>
      </c>
      <c r="G156" s="409">
        <f t="shared" si="32"/>
        <v>0</v>
      </c>
      <c r="H156" s="410" t="s">
        <v>872</v>
      </c>
      <c r="I156" s="410" t="s">
        <v>899</v>
      </c>
      <c r="J156" s="410">
        <v>1475608109</v>
      </c>
      <c r="K156" s="410">
        <v>59944701</v>
      </c>
      <c r="L156" s="410" t="s">
        <v>874</v>
      </c>
      <c r="M156" s="406">
        <f t="shared" si="34"/>
        <v>0</v>
      </c>
      <c r="N156" s="406">
        <f>E156</f>
        <v>17.350000000000001</v>
      </c>
      <c r="P156" s="406"/>
    </row>
    <row r="157" spans="1:25">
      <c r="A157" s="407">
        <v>45868</v>
      </c>
      <c r="B157" s="408">
        <v>0</v>
      </c>
      <c r="C157" s="409">
        <v>40</v>
      </c>
      <c r="D157" s="409">
        <v>1.44</v>
      </c>
      <c r="E157" s="409">
        <f t="shared" si="33"/>
        <v>38.56</v>
      </c>
      <c r="F157" s="409">
        <v>38.56</v>
      </c>
      <c r="G157" s="409">
        <f t="shared" si="32"/>
        <v>0</v>
      </c>
      <c r="H157" s="410" t="s">
        <v>872</v>
      </c>
      <c r="I157" s="410" t="s">
        <v>897</v>
      </c>
      <c r="J157" s="410">
        <v>1475608109</v>
      </c>
      <c r="K157" s="410">
        <v>59944700</v>
      </c>
      <c r="L157" s="410" t="s">
        <v>874</v>
      </c>
      <c r="M157" s="406">
        <f t="shared" si="34"/>
        <v>0</v>
      </c>
      <c r="Q157" s="406">
        <f>E157</f>
        <v>38.56</v>
      </c>
    </row>
    <row r="158" spans="1:25">
      <c r="A158" s="407">
        <v>45868</v>
      </c>
      <c r="B158" s="408">
        <v>0</v>
      </c>
      <c r="C158" s="409">
        <v>2</v>
      </c>
      <c r="D158" s="409">
        <v>0.2</v>
      </c>
      <c r="E158" s="409">
        <f t="shared" si="33"/>
        <v>1.76</v>
      </c>
      <c r="F158" s="409">
        <v>1.8</v>
      </c>
      <c r="G158" s="409">
        <f t="shared" si="32"/>
        <v>0.04</v>
      </c>
      <c r="H158" s="410" t="s">
        <v>872</v>
      </c>
      <c r="I158" s="410" t="s">
        <v>873</v>
      </c>
      <c r="J158" s="410">
        <v>1475608109</v>
      </c>
      <c r="K158" s="410">
        <v>59944703</v>
      </c>
      <c r="L158" s="410" t="s">
        <v>874</v>
      </c>
      <c r="M158" s="406">
        <f t="shared" si="34"/>
        <v>0</v>
      </c>
      <c r="Q158" s="406"/>
      <c r="U158" s="406">
        <f>E158</f>
        <v>1.76</v>
      </c>
    </row>
    <row r="159" spans="1:25">
      <c r="A159" s="407">
        <v>45868</v>
      </c>
      <c r="B159" s="408">
        <v>0</v>
      </c>
      <c r="C159" s="409">
        <v>13.5</v>
      </c>
      <c r="D159" s="409">
        <v>0.49</v>
      </c>
      <c r="E159" s="409">
        <f t="shared" si="33"/>
        <v>13.01</v>
      </c>
      <c r="F159" s="409">
        <v>13.01</v>
      </c>
      <c r="G159" s="409">
        <f t="shared" si="32"/>
        <v>0</v>
      </c>
      <c r="H159" s="410" t="s">
        <v>872</v>
      </c>
      <c r="I159" s="410" t="s">
        <v>876</v>
      </c>
      <c r="J159" s="410">
        <v>1475608109</v>
      </c>
      <c r="K159" s="410">
        <v>59944702</v>
      </c>
      <c r="L159" s="410" t="s">
        <v>874</v>
      </c>
      <c r="M159" s="406">
        <f t="shared" si="34"/>
        <v>0</v>
      </c>
      <c r="Q159" s="406"/>
      <c r="T159" s="406">
        <f>E159</f>
        <v>13.01</v>
      </c>
    </row>
    <row r="160" spans="1:25">
      <c r="A160" s="407">
        <v>45867</v>
      </c>
      <c r="B160" s="408">
        <v>0</v>
      </c>
      <c r="C160" s="409">
        <v>2</v>
      </c>
      <c r="D160" s="409">
        <v>0.2</v>
      </c>
      <c r="E160" s="409">
        <f t="shared" si="33"/>
        <v>1.76</v>
      </c>
      <c r="F160" s="409">
        <v>1.8</v>
      </c>
      <c r="G160" s="409">
        <f t="shared" si="32"/>
        <v>0.04</v>
      </c>
      <c r="H160" s="410" t="s">
        <v>872</v>
      </c>
      <c r="I160" s="410" t="s">
        <v>873</v>
      </c>
      <c r="J160" s="410">
        <v>473729935</v>
      </c>
      <c r="K160" s="410">
        <v>59927489</v>
      </c>
      <c r="L160" s="410" t="s">
        <v>874</v>
      </c>
      <c r="M160" s="406">
        <f t="shared" si="34"/>
        <v>0</v>
      </c>
      <c r="P160" s="406"/>
      <c r="U160" s="406">
        <f>E160</f>
        <v>1.76</v>
      </c>
    </row>
    <row r="161" spans="1:21">
      <c r="A161" s="407">
        <v>45867</v>
      </c>
      <c r="B161" s="408">
        <v>0</v>
      </c>
      <c r="C161" s="409">
        <v>40</v>
      </c>
      <c r="D161" s="409">
        <v>1.44</v>
      </c>
      <c r="E161" s="409">
        <f t="shared" si="33"/>
        <v>38.56</v>
      </c>
      <c r="F161" s="409">
        <v>38.56</v>
      </c>
      <c r="G161" s="409">
        <f t="shared" si="32"/>
        <v>0</v>
      </c>
      <c r="H161" s="410" t="s">
        <v>872</v>
      </c>
      <c r="I161" s="410" t="s">
        <v>897</v>
      </c>
      <c r="J161" s="410">
        <v>473729935</v>
      </c>
      <c r="K161" s="410">
        <v>59927490</v>
      </c>
      <c r="L161" s="410" t="s">
        <v>874</v>
      </c>
      <c r="M161" s="406">
        <f t="shared" si="34"/>
        <v>0</v>
      </c>
      <c r="Q161" s="406">
        <f>E161</f>
        <v>38.56</v>
      </c>
      <c r="U161" s="406"/>
    </row>
    <row r="162" spans="1:21">
      <c r="A162" s="407">
        <v>45867</v>
      </c>
      <c r="B162" s="408">
        <v>0</v>
      </c>
      <c r="C162" s="409">
        <v>2</v>
      </c>
      <c r="D162" s="409">
        <v>0.2</v>
      </c>
      <c r="E162" s="409">
        <f t="shared" si="33"/>
        <v>1.76</v>
      </c>
      <c r="F162" s="409">
        <v>1.8</v>
      </c>
      <c r="G162" s="409">
        <f t="shared" si="32"/>
        <v>0.04</v>
      </c>
      <c r="H162" s="410" t="s">
        <v>872</v>
      </c>
      <c r="I162" s="410" t="s">
        <v>873</v>
      </c>
      <c r="J162" s="410">
        <v>473729935</v>
      </c>
      <c r="K162" s="410">
        <v>59927486</v>
      </c>
      <c r="L162" s="410" t="s">
        <v>874</v>
      </c>
      <c r="M162" s="406">
        <f t="shared" si="34"/>
        <v>0</v>
      </c>
      <c r="Q162" s="406"/>
      <c r="U162" s="406">
        <f t="shared" ref="U162:U163" si="38">E162</f>
        <v>1.76</v>
      </c>
    </row>
    <row r="163" spans="1:21">
      <c r="A163" s="407">
        <v>45867</v>
      </c>
      <c r="B163" s="408">
        <v>0</v>
      </c>
      <c r="C163" s="409">
        <v>2</v>
      </c>
      <c r="D163" s="409">
        <v>0.2</v>
      </c>
      <c r="E163" s="409">
        <f t="shared" si="33"/>
        <v>1.76</v>
      </c>
      <c r="F163" s="409">
        <v>1.8</v>
      </c>
      <c r="G163" s="409">
        <f t="shared" si="32"/>
        <v>0.04</v>
      </c>
      <c r="H163" s="410" t="s">
        <v>872</v>
      </c>
      <c r="I163" s="410" t="s">
        <v>873</v>
      </c>
      <c r="J163" s="410">
        <v>473729935</v>
      </c>
      <c r="K163" s="410">
        <v>59927491</v>
      </c>
      <c r="L163" s="410" t="s">
        <v>874</v>
      </c>
      <c r="M163" s="406">
        <f t="shared" si="34"/>
        <v>0</v>
      </c>
      <c r="U163" s="406">
        <f t="shared" si="38"/>
        <v>1.76</v>
      </c>
    </row>
    <row r="164" spans="1:21">
      <c r="A164" s="407">
        <v>45867</v>
      </c>
      <c r="B164" s="408">
        <v>0</v>
      </c>
      <c r="C164" s="409">
        <v>13.5</v>
      </c>
      <c r="D164" s="409">
        <v>0.48</v>
      </c>
      <c r="E164" s="409">
        <f t="shared" si="33"/>
        <v>13.02</v>
      </c>
      <c r="F164" s="409">
        <v>13.02</v>
      </c>
      <c r="G164" s="409">
        <f t="shared" si="32"/>
        <v>0</v>
      </c>
      <c r="H164" s="410" t="s">
        <v>872</v>
      </c>
      <c r="I164" s="410" t="s">
        <v>876</v>
      </c>
      <c r="J164" s="410">
        <v>473729935</v>
      </c>
      <c r="K164" s="410">
        <v>59927493</v>
      </c>
      <c r="L164" s="410" t="s">
        <v>874</v>
      </c>
      <c r="M164" s="406">
        <f t="shared" si="34"/>
        <v>0</v>
      </c>
      <c r="Q164" s="406"/>
      <c r="T164" s="406">
        <f>E164</f>
        <v>13.02</v>
      </c>
    </row>
    <row r="165" spans="1:21">
      <c r="A165" s="407">
        <v>45867</v>
      </c>
      <c r="B165" s="408">
        <v>0</v>
      </c>
      <c r="C165" s="409">
        <v>18</v>
      </c>
      <c r="D165" s="409">
        <v>0.65</v>
      </c>
      <c r="E165" s="409">
        <f t="shared" si="33"/>
        <v>17.350000000000001</v>
      </c>
      <c r="F165" s="409">
        <v>17.350000000000001</v>
      </c>
      <c r="G165" s="409">
        <f t="shared" si="32"/>
        <v>0</v>
      </c>
      <c r="H165" s="410" t="s">
        <v>872</v>
      </c>
      <c r="I165" s="410" t="s">
        <v>899</v>
      </c>
      <c r="J165" s="410">
        <v>473729935</v>
      </c>
      <c r="K165" s="410">
        <v>59927493</v>
      </c>
      <c r="L165" s="410" t="s">
        <v>874</v>
      </c>
      <c r="M165" s="406">
        <f t="shared" si="34"/>
        <v>0</v>
      </c>
      <c r="N165" s="406">
        <f>E165</f>
        <v>17.350000000000001</v>
      </c>
      <c r="Q165" s="406"/>
    </row>
    <row r="166" spans="1:21">
      <c r="A166" s="407">
        <v>45867</v>
      </c>
      <c r="B166" s="408">
        <v>0</v>
      </c>
      <c r="C166" s="409">
        <v>40</v>
      </c>
      <c r="D166" s="409">
        <v>1.44</v>
      </c>
      <c r="E166" s="409">
        <f t="shared" si="33"/>
        <v>38.56</v>
      </c>
      <c r="F166" s="409">
        <v>38.56</v>
      </c>
      <c r="G166" s="409">
        <f t="shared" si="32"/>
        <v>0</v>
      </c>
      <c r="H166" s="410" t="s">
        <v>872</v>
      </c>
      <c r="I166" s="410" t="s">
        <v>897</v>
      </c>
      <c r="J166" s="410">
        <v>473729935</v>
      </c>
      <c r="K166" s="410">
        <v>59927487</v>
      </c>
      <c r="L166" s="410" t="s">
        <v>874</v>
      </c>
      <c r="M166" s="406">
        <f t="shared" si="34"/>
        <v>0</v>
      </c>
      <c r="Q166" s="406">
        <f>E166</f>
        <v>38.56</v>
      </c>
    </row>
    <row r="167" spans="1:21">
      <c r="A167" s="407">
        <v>45867</v>
      </c>
      <c r="B167" s="408">
        <v>0</v>
      </c>
      <c r="C167" s="409">
        <v>2</v>
      </c>
      <c r="D167" s="409">
        <v>0.2</v>
      </c>
      <c r="E167" s="409">
        <f t="shared" si="33"/>
        <v>1.76</v>
      </c>
      <c r="F167" s="409">
        <v>1.8</v>
      </c>
      <c r="G167" s="409">
        <f t="shared" si="32"/>
        <v>0.04</v>
      </c>
      <c r="H167" s="410" t="s">
        <v>872</v>
      </c>
      <c r="I167" s="410" t="s">
        <v>873</v>
      </c>
      <c r="J167" s="410">
        <v>473729935</v>
      </c>
      <c r="K167" s="410">
        <v>59927492</v>
      </c>
      <c r="L167" s="410" t="s">
        <v>874</v>
      </c>
      <c r="M167" s="406">
        <f t="shared" si="34"/>
        <v>0</v>
      </c>
      <c r="U167" s="406">
        <f t="shared" ref="U167:U169" si="39">E167</f>
        <v>1.76</v>
      </c>
    </row>
    <row r="168" spans="1:21">
      <c r="A168" s="407">
        <v>45867</v>
      </c>
      <c r="B168" s="408">
        <v>0</v>
      </c>
      <c r="C168" s="409">
        <v>2</v>
      </c>
      <c r="D168" s="409">
        <v>0.2</v>
      </c>
      <c r="E168" s="409">
        <f t="shared" si="33"/>
        <v>1.76</v>
      </c>
      <c r="F168" s="409">
        <v>1.8</v>
      </c>
      <c r="G168" s="409">
        <f t="shared" si="32"/>
        <v>0.04</v>
      </c>
      <c r="H168" s="410" t="s">
        <v>872</v>
      </c>
      <c r="I168" s="410" t="s">
        <v>873</v>
      </c>
      <c r="J168" s="410">
        <v>473729935</v>
      </c>
      <c r="K168" s="410">
        <v>59927488</v>
      </c>
      <c r="L168" s="410" t="s">
        <v>874</v>
      </c>
      <c r="M168" s="406">
        <f t="shared" si="34"/>
        <v>0</v>
      </c>
      <c r="U168" s="406">
        <f t="shared" si="39"/>
        <v>1.76</v>
      </c>
    </row>
    <row r="169" spans="1:21">
      <c r="A169" s="407">
        <v>45866</v>
      </c>
      <c r="B169" s="408">
        <v>0</v>
      </c>
      <c r="C169" s="409">
        <v>2</v>
      </c>
      <c r="D169" s="409">
        <v>0.2</v>
      </c>
      <c r="E169" s="409">
        <f t="shared" si="33"/>
        <v>1.76</v>
      </c>
      <c r="F169" s="409">
        <v>1.8</v>
      </c>
      <c r="G169" s="409">
        <f t="shared" si="32"/>
        <v>0.04</v>
      </c>
      <c r="H169" s="410" t="s">
        <v>872</v>
      </c>
      <c r="I169" s="410" t="s">
        <v>873</v>
      </c>
      <c r="J169" s="410">
        <v>1721811056</v>
      </c>
      <c r="K169" s="410">
        <v>59918380</v>
      </c>
      <c r="L169" s="410" t="s">
        <v>874</v>
      </c>
      <c r="M169" s="406">
        <f t="shared" si="34"/>
        <v>0</v>
      </c>
      <c r="Q169" s="406"/>
      <c r="U169" s="406">
        <f t="shared" si="39"/>
        <v>1.76</v>
      </c>
    </row>
    <row r="170" spans="1:21">
      <c r="A170" s="407">
        <v>45866</v>
      </c>
      <c r="B170" s="408">
        <v>0</v>
      </c>
      <c r="C170" s="409">
        <v>17.5</v>
      </c>
      <c r="D170" s="409">
        <v>0.63</v>
      </c>
      <c r="E170" s="409">
        <f t="shared" si="33"/>
        <v>16.87</v>
      </c>
      <c r="F170" s="409">
        <v>16.87</v>
      </c>
      <c r="G170" s="409">
        <f t="shared" si="32"/>
        <v>0</v>
      </c>
      <c r="H170" s="410" t="s">
        <v>872</v>
      </c>
      <c r="I170" s="410" t="s">
        <v>879</v>
      </c>
      <c r="J170" s="410">
        <v>1721811056</v>
      </c>
      <c r="K170" s="410">
        <v>59918379</v>
      </c>
      <c r="L170" s="410" t="s">
        <v>874</v>
      </c>
      <c r="M170" s="406">
        <f t="shared" si="34"/>
        <v>0</v>
      </c>
      <c r="Q170" s="406"/>
      <c r="T170" s="406">
        <f t="shared" ref="T170:T171" si="40">E170</f>
        <v>16.87</v>
      </c>
    </row>
    <row r="171" spans="1:21">
      <c r="A171" s="407">
        <v>45866</v>
      </c>
      <c r="B171" s="408">
        <v>0</v>
      </c>
      <c r="C171" s="409">
        <v>17.5</v>
      </c>
      <c r="D171" s="409">
        <v>0.63</v>
      </c>
      <c r="E171" s="409">
        <f t="shared" si="33"/>
        <v>16.87</v>
      </c>
      <c r="F171" s="409">
        <v>16.87</v>
      </c>
      <c r="G171" s="409">
        <f t="shared" si="32"/>
        <v>0</v>
      </c>
      <c r="H171" s="410" t="s">
        <v>872</v>
      </c>
      <c r="I171" s="410" t="s">
        <v>879</v>
      </c>
      <c r="J171" s="410">
        <v>1721811056</v>
      </c>
      <c r="K171" s="410">
        <v>59918379</v>
      </c>
      <c r="L171" s="410" t="s">
        <v>874</v>
      </c>
      <c r="M171" s="406">
        <f t="shared" si="34"/>
        <v>0</v>
      </c>
      <c r="T171" s="406">
        <f t="shared" si="40"/>
        <v>16.87</v>
      </c>
      <c r="U171" s="406"/>
    </row>
    <row r="172" spans="1:21">
      <c r="A172" s="407">
        <v>45863</v>
      </c>
      <c r="B172" s="408">
        <v>0</v>
      </c>
      <c r="C172" s="409">
        <v>2</v>
      </c>
      <c r="D172" s="409">
        <v>0.2</v>
      </c>
      <c r="E172" s="409">
        <f t="shared" si="33"/>
        <v>1.76</v>
      </c>
      <c r="F172" s="409">
        <v>1.8</v>
      </c>
      <c r="G172" s="409">
        <f t="shared" si="32"/>
        <v>0.04</v>
      </c>
      <c r="H172" s="410" t="s">
        <v>872</v>
      </c>
      <c r="I172" s="410" t="s">
        <v>873</v>
      </c>
      <c r="J172" s="410">
        <v>276003790</v>
      </c>
      <c r="K172" s="410">
        <v>59909857</v>
      </c>
      <c r="L172" s="410" t="s">
        <v>874</v>
      </c>
      <c r="M172" s="406">
        <f t="shared" si="34"/>
        <v>0</v>
      </c>
      <c r="P172" s="406"/>
      <c r="U172" s="406">
        <f>E172</f>
        <v>1.76</v>
      </c>
    </row>
    <row r="173" spans="1:21">
      <c r="A173" s="407">
        <v>45863</v>
      </c>
      <c r="B173" s="408">
        <v>0</v>
      </c>
      <c r="C173" s="409">
        <v>3</v>
      </c>
      <c r="D173" s="409">
        <v>0.2</v>
      </c>
      <c r="E173" s="409">
        <f t="shared" si="33"/>
        <v>2.76</v>
      </c>
      <c r="F173" s="409">
        <v>2.8</v>
      </c>
      <c r="G173" s="409">
        <f t="shared" si="32"/>
        <v>0.04</v>
      </c>
      <c r="H173" s="410" t="s">
        <v>872</v>
      </c>
      <c r="I173" s="410" t="s">
        <v>895</v>
      </c>
      <c r="J173" s="410">
        <v>276003790</v>
      </c>
      <c r="K173" s="410">
        <v>59909860</v>
      </c>
      <c r="L173" s="410" t="s">
        <v>874</v>
      </c>
      <c r="M173" s="406">
        <f t="shared" si="34"/>
        <v>0</v>
      </c>
      <c r="P173" s="406">
        <f t="shared" ref="P173:P175" si="41">E173</f>
        <v>2.76</v>
      </c>
      <c r="Q173" s="406"/>
    </row>
    <row r="174" spans="1:21">
      <c r="A174" s="407">
        <v>45863</v>
      </c>
      <c r="B174" s="408">
        <v>0</v>
      </c>
      <c r="C174" s="409">
        <v>3</v>
      </c>
      <c r="D174" s="409">
        <v>0.2</v>
      </c>
      <c r="E174" s="409">
        <f t="shared" si="33"/>
        <v>2.76</v>
      </c>
      <c r="F174" s="409">
        <v>2.8</v>
      </c>
      <c r="G174" s="409">
        <f t="shared" si="32"/>
        <v>0.04</v>
      </c>
      <c r="H174" s="410" t="s">
        <v>872</v>
      </c>
      <c r="I174" s="410" t="s">
        <v>895</v>
      </c>
      <c r="J174" s="410">
        <v>276003790</v>
      </c>
      <c r="K174" s="410">
        <v>59909858</v>
      </c>
      <c r="L174" s="410" t="s">
        <v>874</v>
      </c>
      <c r="M174" s="406">
        <f t="shared" si="34"/>
        <v>0</v>
      </c>
      <c r="P174" s="406">
        <f t="shared" si="41"/>
        <v>2.76</v>
      </c>
      <c r="Q174" s="406"/>
    </row>
    <row r="175" spans="1:21">
      <c r="A175" s="407">
        <v>45863</v>
      </c>
      <c r="B175" s="408">
        <v>0</v>
      </c>
      <c r="C175" s="409">
        <v>3</v>
      </c>
      <c r="D175" s="409">
        <v>0.2</v>
      </c>
      <c r="E175" s="409">
        <f t="shared" si="33"/>
        <v>2.76</v>
      </c>
      <c r="F175" s="409">
        <v>2.8</v>
      </c>
      <c r="G175" s="409">
        <f t="shared" si="32"/>
        <v>0.04</v>
      </c>
      <c r="H175" s="410" t="s">
        <v>872</v>
      </c>
      <c r="I175" s="410" t="s">
        <v>895</v>
      </c>
      <c r="J175" s="410">
        <v>276003790</v>
      </c>
      <c r="K175" s="410">
        <v>59909861</v>
      </c>
      <c r="L175" s="410" t="s">
        <v>874</v>
      </c>
      <c r="M175" s="406">
        <f t="shared" si="34"/>
        <v>0</v>
      </c>
      <c r="P175" s="406">
        <f t="shared" si="41"/>
        <v>2.76</v>
      </c>
      <c r="Q175" s="406"/>
    </row>
    <row r="176" spans="1:21">
      <c r="A176" s="407">
        <v>45863</v>
      </c>
      <c r="B176" s="408">
        <v>0</v>
      </c>
      <c r="C176" s="409">
        <v>13.5</v>
      </c>
      <c r="D176" s="409">
        <v>0.49</v>
      </c>
      <c r="E176" s="409">
        <f t="shared" si="33"/>
        <v>13.01</v>
      </c>
      <c r="F176" s="409">
        <v>13.01</v>
      </c>
      <c r="G176" s="409">
        <f t="shared" si="32"/>
        <v>0</v>
      </c>
      <c r="H176" s="410" t="s">
        <v>872</v>
      </c>
      <c r="I176" s="410" t="s">
        <v>876</v>
      </c>
      <c r="J176" s="410">
        <v>276003790</v>
      </c>
      <c r="K176" s="410">
        <v>59909859</v>
      </c>
      <c r="L176" s="410" t="s">
        <v>874</v>
      </c>
      <c r="M176" s="406">
        <f t="shared" si="34"/>
        <v>0</v>
      </c>
      <c r="Q176" s="406"/>
      <c r="T176" s="406">
        <f>E176</f>
        <v>13.01</v>
      </c>
    </row>
    <row r="177" spans="1:21">
      <c r="A177" s="407">
        <v>45863</v>
      </c>
      <c r="B177" s="408">
        <v>0</v>
      </c>
      <c r="C177" s="409">
        <v>3</v>
      </c>
      <c r="D177" s="409">
        <v>0.2</v>
      </c>
      <c r="E177" s="409">
        <f t="shared" si="33"/>
        <v>2.76</v>
      </c>
      <c r="F177" s="409">
        <v>2.8</v>
      </c>
      <c r="G177" s="409">
        <f t="shared" si="32"/>
        <v>0.04</v>
      </c>
      <c r="H177" s="410" t="s">
        <v>872</v>
      </c>
      <c r="I177" s="410" t="s">
        <v>895</v>
      </c>
      <c r="J177" s="410">
        <v>276003790</v>
      </c>
      <c r="K177" s="410">
        <v>59909856</v>
      </c>
      <c r="L177" s="410" t="s">
        <v>874</v>
      </c>
      <c r="M177" s="406">
        <f t="shared" si="34"/>
        <v>0</v>
      </c>
      <c r="P177" s="406">
        <f t="shared" ref="P177:P178" si="42">E177</f>
        <v>2.76</v>
      </c>
    </row>
    <row r="178" spans="1:21">
      <c r="A178" s="407">
        <v>45862</v>
      </c>
      <c r="B178" s="408">
        <v>0</v>
      </c>
      <c r="C178" s="409">
        <v>3</v>
      </c>
      <c r="D178" s="409">
        <v>0.2</v>
      </c>
      <c r="E178" s="409">
        <f t="shared" si="33"/>
        <v>2.76</v>
      </c>
      <c r="F178" s="409">
        <v>2.8</v>
      </c>
      <c r="G178" s="409">
        <f t="shared" si="32"/>
        <v>0.04</v>
      </c>
      <c r="H178" s="410" t="s">
        <v>872</v>
      </c>
      <c r="I178" s="410" t="s">
        <v>895</v>
      </c>
      <c r="J178" s="410">
        <v>2052147406</v>
      </c>
      <c r="K178" s="410">
        <v>59889387</v>
      </c>
      <c r="L178" s="410" t="s">
        <v>874</v>
      </c>
      <c r="M178" s="406">
        <f t="shared" si="34"/>
        <v>0</v>
      </c>
      <c r="P178" s="406">
        <f t="shared" si="42"/>
        <v>2.76</v>
      </c>
    </row>
    <row r="179" spans="1:21">
      <c r="A179" s="407">
        <v>45862</v>
      </c>
      <c r="B179" s="408">
        <v>0</v>
      </c>
      <c r="C179" s="409">
        <v>13.5</v>
      </c>
      <c r="D179" s="409">
        <v>0.49</v>
      </c>
      <c r="E179" s="409">
        <f t="shared" si="33"/>
        <v>13.01</v>
      </c>
      <c r="F179" s="409">
        <v>13.01</v>
      </c>
      <c r="G179" s="409">
        <f t="shared" si="32"/>
        <v>0</v>
      </c>
      <c r="H179" s="410" t="s">
        <v>872</v>
      </c>
      <c r="I179" s="410" t="s">
        <v>876</v>
      </c>
      <c r="J179" s="410">
        <v>2052147406</v>
      </c>
      <c r="K179" s="410">
        <v>59889385</v>
      </c>
      <c r="L179" s="410" t="s">
        <v>874</v>
      </c>
      <c r="M179" s="406">
        <f t="shared" si="34"/>
        <v>0</v>
      </c>
      <c r="T179" s="406">
        <f>E179</f>
        <v>13.01</v>
      </c>
      <c r="U179" s="406"/>
    </row>
    <row r="180" spans="1:21">
      <c r="A180" s="407">
        <v>45862</v>
      </c>
      <c r="B180" s="408">
        <v>0</v>
      </c>
      <c r="C180" s="409">
        <v>30</v>
      </c>
      <c r="D180" s="409">
        <v>1.08</v>
      </c>
      <c r="E180" s="409">
        <f t="shared" si="33"/>
        <v>28.92</v>
      </c>
      <c r="F180" s="409">
        <v>28.92</v>
      </c>
      <c r="G180" s="409">
        <f t="shared" si="32"/>
        <v>0</v>
      </c>
      <c r="H180" s="410" t="s">
        <v>872</v>
      </c>
      <c r="I180" s="410" t="s">
        <v>896</v>
      </c>
      <c r="J180" s="410">
        <v>2052147406</v>
      </c>
      <c r="K180" s="410">
        <v>59889386</v>
      </c>
      <c r="L180" s="410" t="s">
        <v>874</v>
      </c>
      <c r="M180" s="406">
        <f t="shared" si="34"/>
        <v>0</v>
      </c>
      <c r="O180" s="406">
        <f>E180</f>
        <v>28.92</v>
      </c>
      <c r="P180" s="406"/>
    </row>
    <row r="181" spans="1:21">
      <c r="A181" s="407">
        <v>45862</v>
      </c>
      <c r="B181" s="408">
        <v>0</v>
      </c>
      <c r="C181" s="409">
        <v>2</v>
      </c>
      <c r="D181" s="409">
        <v>0.2</v>
      </c>
      <c r="E181" s="409">
        <f t="shared" si="33"/>
        <v>1.76</v>
      </c>
      <c r="F181" s="409">
        <v>1.8</v>
      </c>
      <c r="G181" s="409">
        <f t="shared" si="32"/>
        <v>0.04</v>
      </c>
      <c r="H181" s="410" t="s">
        <v>872</v>
      </c>
      <c r="I181" s="410" t="s">
        <v>873</v>
      </c>
      <c r="J181" s="410">
        <v>2052147406</v>
      </c>
      <c r="K181" s="410">
        <v>59889384</v>
      </c>
      <c r="L181" s="410" t="s">
        <v>874</v>
      </c>
      <c r="M181" s="406">
        <f t="shared" si="34"/>
        <v>0</v>
      </c>
      <c r="P181" s="406"/>
      <c r="U181" s="406">
        <f>E181</f>
        <v>1.76</v>
      </c>
    </row>
    <row r="182" spans="1:21">
      <c r="A182" s="407">
        <v>45861</v>
      </c>
      <c r="B182" s="408">
        <v>0</v>
      </c>
      <c r="C182" s="409">
        <v>10</v>
      </c>
      <c r="D182" s="409">
        <v>0.36</v>
      </c>
      <c r="E182" s="409">
        <f t="shared" si="33"/>
        <v>9.64</v>
      </c>
      <c r="F182" s="409">
        <v>9.64</v>
      </c>
      <c r="G182" s="409">
        <f t="shared" si="32"/>
        <v>0</v>
      </c>
      <c r="H182" s="410" t="s">
        <v>872</v>
      </c>
      <c r="I182" s="410" t="s">
        <v>897</v>
      </c>
      <c r="J182" s="410">
        <v>1757375778</v>
      </c>
      <c r="K182" s="410">
        <v>59821852</v>
      </c>
      <c r="L182" s="410" t="s">
        <v>874</v>
      </c>
      <c r="M182" s="406">
        <f t="shared" si="34"/>
        <v>0</v>
      </c>
      <c r="Q182" s="406">
        <f>E182</f>
        <v>9.64</v>
      </c>
      <c r="U182" s="406"/>
    </row>
    <row r="183" spans="1:21">
      <c r="A183" s="407">
        <v>45860</v>
      </c>
      <c r="B183" s="408">
        <v>0</v>
      </c>
      <c r="C183" s="409">
        <v>2</v>
      </c>
      <c r="D183" s="409">
        <v>0.2</v>
      </c>
      <c r="E183" s="409">
        <f t="shared" si="33"/>
        <v>1.76</v>
      </c>
      <c r="F183" s="409">
        <v>1.8</v>
      </c>
      <c r="G183" s="409">
        <f t="shared" si="32"/>
        <v>0.04</v>
      </c>
      <c r="H183" s="410" t="s">
        <v>872</v>
      </c>
      <c r="I183" s="410" t="s">
        <v>873</v>
      </c>
      <c r="J183" s="410">
        <v>276780236</v>
      </c>
      <c r="K183" s="410">
        <v>59813167</v>
      </c>
      <c r="L183" s="410" t="s">
        <v>874</v>
      </c>
      <c r="M183" s="406">
        <f t="shared" si="34"/>
        <v>0</v>
      </c>
      <c r="O183" s="406"/>
      <c r="U183" s="406">
        <f>E183</f>
        <v>1.76</v>
      </c>
    </row>
    <row r="184" spans="1:21">
      <c r="A184" s="407">
        <v>45860</v>
      </c>
      <c r="B184" s="408">
        <v>0</v>
      </c>
      <c r="C184" s="409">
        <v>17.5</v>
      </c>
      <c r="D184" s="409">
        <v>0.63</v>
      </c>
      <c r="E184" s="409">
        <f t="shared" si="33"/>
        <v>16.87</v>
      </c>
      <c r="F184" s="409">
        <v>16.87</v>
      </c>
      <c r="G184" s="409">
        <f t="shared" si="32"/>
        <v>0</v>
      </c>
      <c r="H184" s="410" t="s">
        <v>872</v>
      </c>
      <c r="I184" s="410" t="s">
        <v>879</v>
      </c>
      <c r="J184" s="410">
        <v>276780236</v>
      </c>
      <c r="K184" s="410">
        <v>59813166</v>
      </c>
      <c r="L184" s="410" t="s">
        <v>874</v>
      </c>
      <c r="M184" s="406">
        <f t="shared" si="34"/>
        <v>0</v>
      </c>
      <c r="N184" s="406"/>
      <c r="T184" s="406">
        <f>E184</f>
        <v>16.87</v>
      </c>
    </row>
    <row r="185" spans="1:21">
      <c r="A185" s="407">
        <v>45860</v>
      </c>
      <c r="B185" s="408">
        <v>0</v>
      </c>
      <c r="C185" s="409">
        <v>2</v>
      </c>
      <c r="D185" s="409">
        <v>0.2</v>
      </c>
      <c r="E185" s="409">
        <f t="shared" si="33"/>
        <v>1.76</v>
      </c>
      <c r="F185" s="409">
        <v>1.8</v>
      </c>
      <c r="G185" s="409">
        <f t="shared" si="32"/>
        <v>0.04</v>
      </c>
      <c r="H185" s="410" t="s">
        <v>872</v>
      </c>
      <c r="I185" s="410" t="s">
        <v>873</v>
      </c>
      <c r="J185" s="410">
        <v>276780236</v>
      </c>
      <c r="K185" s="410">
        <v>59813172</v>
      </c>
      <c r="L185" s="410" t="s">
        <v>874</v>
      </c>
      <c r="M185" s="406">
        <f t="shared" si="34"/>
        <v>0</v>
      </c>
      <c r="U185" s="406">
        <f>E185</f>
        <v>1.76</v>
      </c>
    </row>
    <row r="186" spans="1:21">
      <c r="A186" s="407">
        <v>45860</v>
      </c>
      <c r="B186" s="408">
        <v>0</v>
      </c>
      <c r="C186" s="409">
        <v>3</v>
      </c>
      <c r="D186" s="409">
        <v>0.2</v>
      </c>
      <c r="E186" s="409">
        <f t="shared" si="33"/>
        <v>2.76</v>
      </c>
      <c r="F186" s="409">
        <v>2.8</v>
      </c>
      <c r="G186" s="409">
        <f t="shared" si="32"/>
        <v>0.04</v>
      </c>
      <c r="H186" s="410" t="s">
        <v>872</v>
      </c>
      <c r="I186" s="410" t="s">
        <v>895</v>
      </c>
      <c r="J186" s="410">
        <v>276780236</v>
      </c>
      <c r="K186" s="410">
        <v>59813165</v>
      </c>
      <c r="L186" s="410" t="s">
        <v>874</v>
      </c>
      <c r="M186" s="406">
        <f t="shared" si="34"/>
        <v>0</v>
      </c>
      <c r="P186" s="406">
        <f>E186</f>
        <v>2.76</v>
      </c>
      <c r="Q186" s="406"/>
    </row>
    <row r="187" spans="1:21">
      <c r="A187" s="407">
        <v>45860</v>
      </c>
      <c r="B187" s="408">
        <v>0</v>
      </c>
      <c r="C187" s="409">
        <v>13.5</v>
      </c>
      <c r="D187" s="409">
        <v>0.49</v>
      </c>
      <c r="E187" s="409">
        <f t="shared" si="33"/>
        <v>13.01</v>
      </c>
      <c r="F187" s="409">
        <v>13.01</v>
      </c>
      <c r="G187" s="409">
        <f t="shared" si="32"/>
        <v>0</v>
      </c>
      <c r="H187" s="410" t="s">
        <v>872</v>
      </c>
      <c r="I187" s="410" t="s">
        <v>876</v>
      </c>
      <c r="J187" s="410">
        <v>276780236</v>
      </c>
      <c r="K187" s="410">
        <v>59813171</v>
      </c>
      <c r="L187" s="410" t="s">
        <v>874</v>
      </c>
      <c r="M187" s="406">
        <f t="shared" si="34"/>
        <v>0</v>
      </c>
      <c r="O187" s="406"/>
      <c r="T187" s="406">
        <f>E187</f>
        <v>13.01</v>
      </c>
    </row>
    <row r="188" spans="1:21" ht="25.5">
      <c r="A188" s="407">
        <v>45860</v>
      </c>
      <c r="B188" s="408">
        <v>0</v>
      </c>
      <c r="C188" s="409">
        <v>24</v>
      </c>
      <c r="D188" s="409">
        <v>0.86</v>
      </c>
      <c r="E188" s="409">
        <f t="shared" si="33"/>
        <v>23.14</v>
      </c>
      <c r="F188" s="409">
        <v>23.14</v>
      </c>
      <c r="G188" s="409">
        <f t="shared" si="32"/>
        <v>0</v>
      </c>
      <c r="H188" s="410" t="s">
        <v>872</v>
      </c>
      <c r="I188" s="410" t="s">
        <v>898</v>
      </c>
      <c r="J188" s="410">
        <v>276780236</v>
      </c>
      <c r="K188" s="410">
        <v>59813169</v>
      </c>
      <c r="L188" s="410" t="s">
        <v>874</v>
      </c>
      <c r="M188" s="406">
        <f t="shared" si="34"/>
        <v>0</v>
      </c>
      <c r="N188" s="406"/>
      <c r="Q188" s="406">
        <f>E188</f>
        <v>23.14</v>
      </c>
    </row>
    <row r="189" spans="1:21">
      <c r="A189" s="407">
        <v>45860</v>
      </c>
      <c r="B189" s="408">
        <v>0</v>
      </c>
      <c r="C189" s="409">
        <v>30</v>
      </c>
      <c r="D189" s="409">
        <v>1.08</v>
      </c>
      <c r="E189" s="409">
        <f t="shared" si="33"/>
        <v>28.92</v>
      </c>
      <c r="F189" s="409">
        <v>28.92</v>
      </c>
      <c r="G189" s="409">
        <f t="shared" si="32"/>
        <v>0</v>
      </c>
      <c r="H189" s="410" t="s">
        <v>872</v>
      </c>
      <c r="I189" s="410" t="s">
        <v>896</v>
      </c>
      <c r="J189" s="410">
        <v>276780236</v>
      </c>
      <c r="K189" s="410">
        <v>59813170</v>
      </c>
      <c r="L189" s="410" t="s">
        <v>874</v>
      </c>
      <c r="M189" s="406">
        <f t="shared" si="34"/>
        <v>0</v>
      </c>
      <c r="O189" s="406">
        <f t="shared" ref="O189:O191" si="43">E189</f>
        <v>28.92</v>
      </c>
    </row>
    <row r="190" spans="1:21">
      <c r="A190" s="407">
        <v>45860</v>
      </c>
      <c r="B190" s="408">
        <v>0</v>
      </c>
      <c r="C190" s="409">
        <v>30</v>
      </c>
      <c r="D190" s="409">
        <v>1.08</v>
      </c>
      <c r="E190" s="409">
        <f t="shared" si="33"/>
        <v>28.92</v>
      </c>
      <c r="F190" s="409">
        <v>28.92</v>
      </c>
      <c r="G190" s="409">
        <f t="shared" si="32"/>
        <v>0</v>
      </c>
      <c r="H190" s="410" t="s">
        <v>872</v>
      </c>
      <c r="I190" s="410" t="s">
        <v>896</v>
      </c>
      <c r="J190" s="410">
        <v>276780236</v>
      </c>
      <c r="K190" s="410">
        <v>59813168</v>
      </c>
      <c r="L190" s="410" t="s">
        <v>874</v>
      </c>
      <c r="M190" s="406">
        <f t="shared" si="34"/>
        <v>0</v>
      </c>
      <c r="N190" s="406"/>
      <c r="O190" s="406">
        <f t="shared" si="43"/>
        <v>28.92</v>
      </c>
    </row>
    <row r="191" spans="1:21">
      <c r="A191" s="407">
        <v>45859</v>
      </c>
      <c r="B191" s="408">
        <v>0</v>
      </c>
      <c r="C191" s="409">
        <v>30</v>
      </c>
      <c r="D191" s="409">
        <v>1.08</v>
      </c>
      <c r="E191" s="409">
        <f t="shared" si="33"/>
        <v>28.92</v>
      </c>
      <c r="F191" s="409">
        <v>28.92</v>
      </c>
      <c r="G191" s="409">
        <f t="shared" si="32"/>
        <v>0</v>
      </c>
      <c r="H191" s="410" t="s">
        <v>872</v>
      </c>
      <c r="I191" s="410" t="s">
        <v>896</v>
      </c>
      <c r="J191" s="410">
        <v>1224160976</v>
      </c>
      <c r="K191" s="410">
        <v>59801431</v>
      </c>
      <c r="L191" s="410" t="s">
        <v>874</v>
      </c>
      <c r="M191" s="406">
        <f t="shared" si="34"/>
        <v>0</v>
      </c>
      <c r="O191" s="406">
        <f t="shared" si="43"/>
        <v>28.92</v>
      </c>
      <c r="T191" s="406"/>
    </row>
    <row r="192" spans="1:21">
      <c r="A192" s="407">
        <v>45859</v>
      </c>
      <c r="B192" s="408">
        <v>0</v>
      </c>
      <c r="C192" s="409">
        <v>3</v>
      </c>
      <c r="D192" s="409">
        <v>0.11</v>
      </c>
      <c r="E192" s="409">
        <f t="shared" si="33"/>
        <v>2.85</v>
      </c>
      <c r="F192" s="409">
        <v>2.89</v>
      </c>
      <c r="G192" s="409">
        <f t="shared" si="32"/>
        <v>0.04</v>
      </c>
      <c r="H192" s="410" t="s">
        <v>872</v>
      </c>
      <c r="I192" s="410" t="s">
        <v>895</v>
      </c>
      <c r="J192" s="410">
        <v>1224160976</v>
      </c>
      <c r="K192" s="410">
        <v>59801432</v>
      </c>
      <c r="L192" s="410" t="s">
        <v>874</v>
      </c>
      <c r="M192" s="406">
        <f t="shared" si="34"/>
        <v>0</v>
      </c>
      <c r="N192" s="406"/>
      <c r="P192" s="406">
        <f t="shared" ref="P192:P193" si="44">E192</f>
        <v>2.85</v>
      </c>
    </row>
    <row r="193" spans="1:21">
      <c r="A193" s="407">
        <v>45859</v>
      </c>
      <c r="B193" s="408">
        <v>0</v>
      </c>
      <c r="C193" s="409">
        <v>3</v>
      </c>
      <c r="D193" s="409">
        <v>0.11</v>
      </c>
      <c r="E193" s="409">
        <f t="shared" si="33"/>
        <v>2.85</v>
      </c>
      <c r="F193" s="409">
        <v>2.89</v>
      </c>
      <c r="G193" s="409">
        <f t="shared" si="32"/>
        <v>0.04</v>
      </c>
      <c r="H193" s="410" t="s">
        <v>872</v>
      </c>
      <c r="I193" s="410" t="s">
        <v>895</v>
      </c>
      <c r="J193" s="410">
        <v>1224160976</v>
      </c>
      <c r="K193" s="410">
        <v>59801432</v>
      </c>
      <c r="L193" s="410" t="s">
        <v>874</v>
      </c>
      <c r="M193" s="406">
        <f t="shared" si="34"/>
        <v>0</v>
      </c>
      <c r="P193" s="406">
        <f t="shared" si="44"/>
        <v>2.85</v>
      </c>
      <c r="U193" s="406"/>
    </row>
    <row r="194" spans="1:21">
      <c r="A194" s="407">
        <v>45856</v>
      </c>
      <c r="B194" s="408">
        <v>0</v>
      </c>
      <c r="C194" s="409">
        <v>17.5</v>
      </c>
      <c r="D194" s="409">
        <v>0.63</v>
      </c>
      <c r="E194" s="409">
        <f t="shared" si="33"/>
        <v>16.87</v>
      </c>
      <c r="F194" s="409">
        <v>16.87</v>
      </c>
      <c r="G194" s="409">
        <f t="shared" si="32"/>
        <v>0</v>
      </c>
      <c r="H194" s="410" t="s">
        <v>872</v>
      </c>
      <c r="I194" s="410" t="s">
        <v>879</v>
      </c>
      <c r="J194" s="410">
        <v>1610794266</v>
      </c>
      <c r="K194" s="410">
        <v>59791602</v>
      </c>
      <c r="L194" s="410" t="s">
        <v>874</v>
      </c>
      <c r="M194" s="406">
        <f t="shared" si="34"/>
        <v>0</v>
      </c>
      <c r="O194" s="406"/>
      <c r="T194" s="406">
        <f>E194</f>
        <v>16.87</v>
      </c>
    </row>
    <row r="195" spans="1:21">
      <c r="A195" s="407">
        <v>45856</v>
      </c>
      <c r="B195" s="408">
        <v>0</v>
      </c>
      <c r="C195" s="409">
        <v>2</v>
      </c>
      <c r="D195" s="409">
        <v>0.2</v>
      </c>
      <c r="E195" s="409">
        <f t="shared" si="33"/>
        <v>1.76</v>
      </c>
      <c r="F195" s="409">
        <v>1.8</v>
      </c>
      <c r="G195" s="409">
        <f t="shared" ref="G195:G258" si="45">IF(D195&gt;0.2,0,0.04)</f>
        <v>0.04</v>
      </c>
      <c r="H195" s="410" t="s">
        <v>872</v>
      </c>
      <c r="I195" s="410" t="s">
        <v>873</v>
      </c>
      <c r="J195" s="410">
        <v>1610794266</v>
      </c>
      <c r="K195" s="410">
        <v>59791607</v>
      </c>
      <c r="L195" s="410" t="s">
        <v>874</v>
      </c>
      <c r="M195" s="406">
        <f t="shared" si="34"/>
        <v>0</v>
      </c>
      <c r="P195" s="406"/>
      <c r="U195" s="406">
        <f>E195</f>
        <v>1.76</v>
      </c>
    </row>
    <row r="196" spans="1:21">
      <c r="A196" s="407">
        <v>45856</v>
      </c>
      <c r="B196" s="408">
        <v>0</v>
      </c>
      <c r="C196" s="409">
        <v>35</v>
      </c>
      <c r="D196" s="409">
        <v>1.26</v>
      </c>
      <c r="E196" s="409">
        <f t="shared" ref="E196:E259" si="46">C196-D196-G196</f>
        <v>33.74</v>
      </c>
      <c r="F196" s="409">
        <v>33.74</v>
      </c>
      <c r="G196" s="409">
        <f t="shared" si="45"/>
        <v>0</v>
      </c>
      <c r="H196" s="410" t="s">
        <v>872</v>
      </c>
      <c r="I196" s="410" t="s">
        <v>879</v>
      </c>
      <c r="J196" s="410">
        <v>1610794266</v>
      </c>
      <c r="K196" s="410">
        <v>59791606</v>
      </c>
      <c r="L196" s="410" t="s">
        <v>874</v>
      </c>
      <c r="M196" s="406">
        <f t="shared" ref="M196:M259" si="47">SUM(N196:AA196)-E196</f>
        <v>0</v>
      </c>
      <c r="T196" s="406">
        <f>E196</f>
        <v>33.74</v>
      </c>
      <c r="U196" s="406"/>
    </row>
    <row r="197" spans="1:21">
      <c r="A197" s="407">
        <v>45856</v>
      </c>
      <c r="B197" s="408">
        <v>0</v>
      </c>
      <c r="C197" s="409">
        <v>3</v>
      </c>
      <c r="D197" s="409">
        <v>0.2</v>
      </c>
      <c r="E197" s="409">
        <f t="shared" si="46"/>
        <v>2.76</v>
      </c>
      <c r="F197" s="409">
        <v>2.8</v>
      </c>
      <c r="G197" s="409">
        <f t="shared" si="45"/>
        <v>0.04</v>
      </c>
      <c r="H197" s="410" t="s">
        <v>872</v>
      </c>
      <c r="I197" s="410" t="s">
        <v>895</v>
      </c>
      <c r="J197" s="410">
        <v>1610794266</v>
      </c>
      <c r="K197" s="410">
        <v>59791603</v>
      </c>
      <c r="L197" s="410" t="s">
        <v>874</v>
      </c>
      <c r="M197" s="406">
        <f t="shared" si="47"/>
        <v>0</v>
      </c>
      <c r="N197" s="406"/>
      <c r="P197" s="406">
        <f t="shared" ref="P197:P199" si="48">E197</f>
        <v>2.76</v>
      </c>
    </row>
    <row r="198" spans="1:21">
      <c r="A198" s="407">
        <v>45856</v>
      </c>
      <c r="B198" s="408">
        <v>0</v>
      </c>
      <c r="C198" s="409">
        <v>3</v>
      </c>
      <c r="D198" s="409">
        <v>0.2</v>
      </c>
      <c r="E198" s="409">
        <f t="shared" si="46"/>
        <v>2.76</v>
      </c>
      <c r="F198" s="409">
        <v>2.8</v>
      </c>
      <c r="G198" s="409">
        <f t="shared" si="45"/>
        <v>0.04</v>
      </c>
      <c r="H198" s="410" t="s">
        <v>872</v>
      </c>
      <c r="I198" s="410" t="s">
        <v>895</v>
      </c>
      <c r="J198" s="410">
        <v>1610794266</v>
      </c>
      <c r="K198" s="410">
        <v>59791601</v>
      </c>
      <c r="L198" s="410" t="s">
        <v>874</v>
      </c>
      <c r="M198" s="406">
        <f t="shared" si="47"/>
        <v>0</v>
      </c>
      <c r="O198" s="406"/>
      <c r="P198" s="406">
        <f t="shared" si="48"/>
        <v>2.76</v>
      </c>
    </row>
    <row r="199" spans="1:21">
      <c r="A199" s="407">
        <v>45856</v>
      </c>
      <c r="B199" s="408">
        <v>0</v>
      </c>
      <c r="C199" s="409">
        <v>3</v>
      </c>
      <c r="D199" s="409">
        <v>0.2</v>
      </c>
      <c r="E199" s="409">
        <f t="shared" si="46"/>
        <v>2.76</v>
      </c>
      <c r="F199" s="409">
        <v>2.8</v>
      </c>
      <c r="G199" s="409">
        <f t="shared" si="45"/>
        <v>0.04</v>
      </c>
      <c r="H199" s="410" t="s">
        <v>872</v>
      </c>
      <c r="I199" s="410" t="s">
        <v>895</v>
      </c>
      <c r="J199" s="410">
        <v>1610794266</v>
      </c>
      <c r="K199" s="410">
        <v>59791608</v>
      </c>
      <c r="L199" s="410" t="s">
        <v>874</v>
      </c>
      <c r="M199" s="406">
        <f t="shared" si="47"/>
        <v>0</v>
      </c>
      <c r="P199" s="406">
        <f t="shared" si="48"/>
        <v>2.76</v>
      </c>
      <c r="U199" s="406"/>
    </row>
    <row r="200" spans="1:21">
      <c r="A200" s="407">
        <v>45856</v>
      </c>
      <c r="B200" s="408">
        <v>0</v>
      </c>
      <c r="C200" s="409">
        <v>30</v>
      </c>
      <c r="D200" s="409">
        <v>1.08</v>
      </c>
      <c r="E200" s="409">
        <f t="shared" si="46"/>
        <v>28.92</v>
      </c>
      <c r="F200" s="409">
        <v>28.92</v>
      </c>
      <c r="G200" s="409">
        <f t="shared" si="45"/>
        <v>0</v>
      </c>
      <c r="H200" s="410" t="s">
        <v>872</v>
      </c>
      <c r="I200" s="410" t="s">
        <v>896</v>
      </c>
      <c r="J200" s="410">
        <v>1610794266</v>
      </c>
      <c r="K200" s="410">
        <v>59791604</v>
      </c>
      <c r="L200" s="410" t="s">
        <v>874</v>
      </c>
      <c r="M200" s="406">
        <f t="shared" si="47"/>
        <v>0</v>
      </c>
      <c r="O200" s="406">
        <f>E200</f>
        <v>28.92</v>
      </c>
      <c r="U200" s="406"/>
    </row>
    <row r="201" spans="1:21">
      <c r="A201" s="407">
        <v>45856</v>
      </c>
      <c r="B201" s="408">
        <v>0</v>
      </c>
      <c r="C201" s="409">
        <v>3</v>
      </c>
      <c r="D201" s="409">
        <v>0.2</v>
      </c>
      <c r="E201" s="409">
        <f t="shared" si="46"/>
        <v>2.76</v>
      </c>
      <c r="F201" s="409">
        <v>2.8</v>
      </c>
      <c r="G201" s="409">
        <f t="shared" si="45"/>
        <v>0.04</v>
      </c>
      <c r="H201" s="410" t="s">
        <v>872</v>
      </c>
      <c r="I201" s="410" t="s">
        <v>895</v>
      </c>
      <c r="J201" s="410">
        <v>1610794266</v>
      </c>
      <c r="K201" s="410">
        <v>59791605</v>
      </c>
      <c r="L201" s="410" t="s">
        <v>874</v>
      </c>
      <c r="M201" s="406">
        <f t="shared" si="47"/>
        <v>0</v>
      </c>
      <c r="P201" s="406">
        <f>E201</f>
        <v>2.76</v>
      </c>
      <c r="U201" s="406"/>
    </row>
    <row r="202" spans="1:21">
      <c r="A202" s="407">
        <v>45855</v>
      </c>
      <c r="B202" s="408">
        <v>0</v>
      </c>
      <c r="C202" s="409">
        <v>2</v>
      </c>
      <c r="D202" s="409">
        <v>0.2</v>
      </c>
      <c r="E202" s="409">
        <f t="shared" si="46"/>
        <v>1.76</v>
      </c>
      <c r="F202" s="409">
        <v>1.8</v>
      </c>
      <c r="G202" s="409">
        <f t="shared" si="45"/>
        <v>0.04</v>
      </c>
      <c r="H202" s="410" t="s">
        <v>872</v>
      </c>
      <c r="I202" s="410" t="s">
        <v>873</v>
      </c>
      <c r="J202" s="410">
        <v>720058745</v>
      </c>
      <c r="K202" s="410">
        <v>59758156</v>
      </c>
      <c r="L202" s="410" t="s">
        <v>874</v>
      </c>
      <c r="M202" s="406">
        <f t="shared" si="47"/>
        <v>0</v>
      </c>
      <c r="U202" s="406">
        <f t="shared" ref="U202:U203" si="49">E202</f>
        <v>1.76</v>
      </c>
    </row>
    <row r="203" spans="1:21">
      <c r="A203" s="407">
        <v>45854</v>
      </c>
      <c r="B203" s="408">
        <v>0</v>
      </c>
      <c r="C203" s="409">
        <v>2</v>
      </c>
      <c r="D203" s="409">
        <v>0.2</v>
      </c>
      <c r="E203" s="409">
        <f t="shared" si="46"/>
        <v>1.76</v>
      </c>
      <c r="F203" s="409">
        <v>1.8</v>
      </c>
      <c r="G203" s="409">
        <f t="shared" si="45"/>
        <v>0.04</v>
      </c>
      <c r="H203" s="410" t="s">
        <v>872</v>
      </c>
      <c r="I203" s="410" t="s">
        <v>873</v>
      </c>
      <c r="J203" s="410">
        <v>26120941</v>
      </c>
      <c r="K203" s="410">
        <v>59732430</v>
      </c>
      <c r="L203" s="410" t="s">
        <v>874</v>
      </c>
      <c r="M203" s="406">
        <f t="shared" si="47"/>
        <v>0</v>
      </c>
      <c r="O203" s="406"/>
      <c r="U203" s="406">
        <f t="shared" si="49"/>
        <v>1.76</v>
      </c>
    </row>
    <row r="204" spans="1:21">
      <c r="A204" s="407">
        <v>45854</v>
      </c>
      <c r="B204" s="408">
        <v>0</v>
      </c>
      <c r="C204" s="409">
        <v>30</v>
      </c>
      <c r="D204" s="409">
        <v>1.08</v>
      </c>
      <c r="E204" s="409">
        <f t="shared" si="46"/>
        <v>28.92</v>
      </c>
      <c r="F204" s="409">
        <v>28.92</v>
      </c>
      <c r="G204" s="409">
        <f t="shared" si="45"/>
        <v>0</v>
      </c>
      <c r="H204" s="410" t="s">
        <v>872</v>
      </c>
      <c r="I204" s="410" t="s">
        <v>896</v>
      </c>
      <c r="J204" s="410">
        <v>26120941</v>
      </c>
      <c r="K204" s="410">
        <v>59732429</v>
      </c>
      <c r="L204" s="410" t="s">
        <v>874</v>
      </c>
      <c r="M204" s="406">
        <f t="shared" si="47"/>
        <v>0</v>
      </c>
      <c r="O204" s="406">
        <f t="shared" ref="O204:O207" si="50">E204</f>
        <v>28.92</v>
      </c>
      <c r="U204" s="406"/>
    </row>
    <row r="205" spans="1:21">
      <c r="A205" s="407">
        <v>45854</v>
      </c>
      <c r="B205" s="408">
        <v>0</v>
      </c>
      <c r="C205" s="409">
        <v>65</v>
      </c>
      <c r="D205" s="409">
        <v>2.34</v>
      </c>
      <c r="E205" s="409">
        <f t="shared" si="46"/>
        <v>62.66</v>
      </c>
      <c r="F205" s="409">
        <v>62.66</v>
      </c>
      <c r="G205" s="409">
        <f t="shared" si="45"/>
        <v>0</v>
      </c>
      <c r="H205" s="410" t="s">
        <v>872</v>
      </c>
      <c r="I205" s="410" t="s">
        <v>896</v>
      </c>
      <c r="J205" s="410">
        <v>26120941</v>
      </c>
      <c r="K205" s="410">
        <v>59732428</v>
      </c>
      <c r="L205" s="410" t="s">
        <v>874</v>
      </c>
      <c r="M205" s="406">
        <f t="shared" si="47"/>
        <v>0</v>
      </c>
      <c r="O205" s="406">
        <f t="shared" si="50"/>
        <v>62.66</v>
      </c>
      <c r="U205" s="406"/>
    </row>
    <row r="206" spans="1:21">
      <c r="A206" s="407">
        <v>45854</v>
      </c>
      <c r="B206" s="408">
        <v>0</v>
      </c>
      <c r="C206" s="409">
        <v>50</v>
      </c>
      <c r="D206" s="409">
        <v>1.8</v>
      </c>
      <c r="E206" s="409">
        <f t="shared" si="46"/>
        <v>48.2</v>
      </c>
      <c r="F206" s="409">
        <v>48.2</v>
      </c>
      <c r="G206" s="409">
        <f t="shared" si="45"/>
        <v>0</v>
      </c>
      <c r="H206" s="410" t="s">
        <v>872</v>
      </c>
      <c r="I206" s="410" t="s">
        <v>896</v>
      </c>
      <c r="J206" s="410">
        <v>26120941</v>
      </c>
      <c r="K206" s="410">
        <v>59732431</v>
      </c>
      <c r="L206" s="410" t="s">
        <v>874</v>
      </c>
      <c r="M206" s="406">
        <f t="shared" si="47"/>
        <v>0</v>
      </c>
      <c r="O206" s="406">
        <f t="shared" si="50"/>
        <v>48.2</v>
      </c>
      <c r="P206" s="406"/>
    </row>
    <row r="207" spans="1:21">
      <c r="A207" s="407">
        <v>45853</v>
      </c>
      <c r="B207" s="408">
        <v>0</v>
      </c>
      <c r="C207" s="409">
        <v>30</v>
      </c>
      <c r="D207" s="409">
        <v>1.08</v>
      </c>
      <c r="E207" s="409">
        <f t="shared" si="46"/>
        <v>28.92</v>
      </c>
      <c r="F207" s="409">
        <v>28.92</v>
      </c>
      <c r="G207" s="409">
        <f t="shared" si="45"/>
        <v>0</v>
      </c>
      <c r="H207" s="410" t="s">
        <v>872</v>
      </c>
      <c r="I207" s="410" t="s">
        <v>896</v>
      </c>
      <c r="J207" s="410">
        <v>1915136003</v>
      </c>
      <c r="K207" s="410">
        <v>59708231</v>
      </c>
      <c r="L207" s="410" t="s">
        <v>874</v>
      </c>
      <c r="M207" s="406">
        <f t="shared" si="47"/>
        <v>0</v>
      </c>
      <c r="O207" s="406">
        <f t="shared" si="50"/>
        <v>28.92</v>
      </c>
      <c r="P207" s="406"/>
    </row>
    <row r="208" spans="1:21">
      <c r="A208" s="407">
        <v>45853</v>
      </c>
      <c r="B208" s="408">
        <v>0</v>
      </c>
      <c r="C208" s="409">
        <v>2</v>
      </c>
      <c r="D208" s="409">
        <v>0.2</v>
      </c>
      <c r="E208" s="409">
        <f t="shared" si="46"/>
        <v>1.76</v>
      </c>
      <c r="F208" s="409">
        <v>1.8</v>
      </c>
      <c r="G208" s="409">
        <f t="shared" si="45"/>
        <v>0.04</v>
      </c>
      <c r="H208" s="410" t="s">
        <v>872</v>
      </c>
      <c r="I208" s="410" t="s">
        <v>873</v>
      </c>
      <c r="J208" s="410">
        <v>1915136003</v>
      </c>
      <c r="K208" s="410">
        <v>59708226</v>
      </c>
      <c r="L208" s="410" t="s">
        <v>874</v>
      </c>
      <c r="M208" s="406">
        <f t="shared" si="47"/>
        <v>0</v>
      </c>
      <c r="P208" s="406"/>
      <c r="U208" s="406">
        <f>E208</f>
        <v>1.76</v>
      </c>
    </row>
    <row r="209" spans="1:25">
      <c r="A209" s="407">
        <v>45853</v>
      </c>
      <c r="B209" s="408">
        <v>0</v>
      </c>
      <c r="C209" s="409">
        <v>30</v>
      </c>
      <c r="D209" s="409">
        <v>1.08</v>
      </c>
      <c r="E209" s="409">
        <f t="shared" si="46"/>
        <v>28.92</v>
      </c>
      <c r="F209" s="409">
        <v>28.92</v>
      </c>
      <c r="G209" s="409">
        <f t="shared" si="45"/>
        <v>0</v>
      </c>
      <c r="H209" s="410" t="s">
        <v>872</v>
      </c>
      <c r="I209" s="410" t="s">
        <v>896</v>
      </c>
      <c r="J209" s="410">
        <v>1915136003</v>
      </c>
      <c r="K209" s="410">
        <v>59708230</v>
      </c>
      <c r="L209" s="410" t="s">
        <v>874</v>
      </c>
      <c r="M209" s="406">
        <f t="shared" si="47"/>
        <v>0</v>
      </c>
      <c r="O209" s="406">
        <f t="shared" ref="O209:O214" si="51">E209</f>
        <v>28.92</v>
      </c>
      <c r="P209" s="406"/>
    </row>
    <row r="210" spans="1:25">
      <c r="A210" s="407">
        <v>45853</v>
      </c>
      <c r="B210" s="408">
        <v>0</v>
      </c>
      <c r="C210" s="409">
        <v>50</v>
      </c>
      <c r="D210" s="409">
        <v>1.8</v>
      </c>
      <c r="E210" s="409">
        <f t="shared" si="46"/>
        <v>48.2</v>
      </c>
      <c r="F210" s="409">
        <v>48.2</v>
      </c>
      <c r="G210" s="409">
        <f t="shared" si="45"/>
        <v>0</v>
      </c>
      <c r="H210" s="410" t="s">
        <v>872</v>
      </c>
      <c r="I210" s="410" t="s">
        <v>896</v>
      </c>
      <c r="J210" s="410">
        <v>1915136003</v>
      </c>
      <c r="K210" s="410">
        <v>59708227</v>
      </c>
      <c r="L210" s="410" t="s">
        <v>874</v>
      </c>
      <c r="M210" s="406">
        <f t="shared" si="47"/>
        <v>0</v>
      </c>
      <c r="O210" s="406">
        <f t="shared" si="51"/>
        <v>48.2</v>
      </c>
      <c r="P210" s="406"/>
    </row>
    <row r="211" spans="1:25">
      <c r="A211" s="407">
        <v>45853</v>
      </c>
      <c r="B211" s="408">
        <v>0</v>
      </c>
      <c r="C211" s="409">
        <v>30</v>
      </c>
      <c r="D211" s="409">
        <v>1.08</v>
      </c>
      <c r="E211" s="409">
        <f t="shared" si="46"/>
        <v>28.92</v>
      </c>
      <c r="F211" s="409">
        <v>28.92</v>
      </c>
      <c r="G211" s="409">
        <f t="shared" si="45"/>
        <v>0</v>
      </c>
      <c r="H211" s="410" t="s">
        <v>872</v>
      </c>
      <c r="I211" s="410" t="s">
        <v>896</v>
      </c>
      <c r="J211" s="410">
        <v>1915136003</v>
      </c>
      <c r="K211" s="410">
        <v>59708232</v>
      </c>
      <c r="L211" s="410" t="s">
        <v>874</v>
      </c>
      <c r="M211" s="406">
        <f t="shared" si="47"/>
        <v>0</v>
      </c>
      <c r="O211" s="406">
        <f t="shared" si="51"/>
        <v>28.92</v>
      </c>
      <c r="U211" s="406"/>
    </row>
    <row r="212" spans="1:25">
      <c r="A212" s="407">
        <v>45853</v>
      </c>
      <c r="B212" s="408">
        <v>0</v>
      </c>
      <c r="C212" s="409">
        <v>30</v>
      </c>
      <c r="D212" s="409">
        <v>1.08</v>
      </c>
      <c r="E212" s="409">
        <f t="shared" si="46"/>
        <v>28.92</v>
      </c>
      <c r="F212" s="409">
        <v>28.92</v>
      </c>
      <c r="G212" s="409">
        <f t="shared" si="45"/>
        <v>0</v>
      </c>
      <c r="H212" s="410" t="s">
        <v>872</v>
      </c>
      <c r="I212" s="410" t="s">
        <v>896</v>
      </c>
      <c r="J212" s="410">
        <v>1915136003</v>
      </c>
      <c r="K212" s="410">
        <v>59708228</v>
      </c>
      <c r="L212" s="410" t="s">
        <v>874</v>
      </c>
      <c r="M212" s="406">
        <f t="shared" si="47"/>
        <v>0</v>
      </c>
      <c r="O212" s="406">
        <f t="shared" si="51"/>
        <v>28.92</v>
      </c>
      <c r="U212" s="406"/>
    </row>
    <row r="213" spans="1:25">
      <c r="A213" s="407">
        <v>45853</v>
      </c>
      <c r="B213" s="408">
        <v>0</v>
      </c>
      <c r="C213" s="409">
        <v>30</v>
      </c>
      <c r="D213" s="409">
        <v>1.08</v>
      </c>
      <c r="E213" s="409">
        <f t="shared" si="46"/>
        <v>28.92</v>
      </c>
      <c r="F213" s="409">
        <v>28.92</v>
      </c>
      <c r="G213" s="409">
        <f t="shared" si="45"/>
        <v>0</v>
      </c>
      <c r="H213" s="410" t="s">
        <v>872</v>
      </c>
      <c r="I213" s="410" t="s">
        <v>896</v>
      </c>
      <c r="J213" s="410">
        <v>1915136003</v>
      </c>
      <c r="K213" s="410">
        <v>59708228</v>
      </c>
      <c r="L213" s="410" t="s">
        <v>874</v>
      </c>
      <c r="M213" s="406">
        <f t="shared" si="47"/>
        <v>0</v>
      </c>
      <c r="N213" s="406"/>
      <c r="O213" s="406">
        <f t="shared" si="51"/>
        <v>28.92</v>
      </c>
    </row>
    <row r="214" spans="1:25">
      <c r="A214" s="407">
        <v>45853</v>
      </c>
      <c r="B214" s="408">
        <v>0</v>
      </c>
      <c r="C214" s="409">
        <v>30</v>
      </c>
      <c r="D214" s="409">
        <v>1.08</v>
      </c>
      <c r="E214" s="409">
        <f t="shared" si="46"/>
        <v>28.92</v>
      </c>
      <c r="F214" s="409">
        <v>28.92</v>
      </c>
      <c r="G214" s="409">
        <f t="shared" si="45"/>
        <v>0</v>
      </c>
      <c r="H214" s="410" t="s">
        <v>872</v>
      </c>
      <c r="I214" s="410" t="s">
        <v>896</v>
      </c>
      <c r="J214" s="410">
        <v>1915136003</v>
      </c>
      <c r="K214" s="410">
        <v>59708233</v>
      </c>
      <c r="L214" s="410" t="s">
        <v>874</v>
      </c>
      <c r="M214" s="406">
        <f t="shared" si="47"/>
        <v>0</v>
      </c>
      <c r="O214" s="406">
        <f t="shared" si="51"/>
        <v>28.92</v>
      </c>
    </row>
    <row r="215" spans="1:25">
      <c r="A215" s="407">
        <v>45853</v>
      </c>
      <c r="B215" s="408">
        <v>0</v>
      </c>
      <c r="C215" s="409">
        <v>4</v>
      </c>
      <c r="D215" s="409">
        <v>0.2</v>
      </c>
      <c r="E215" s="409">
        <f t="shared" si="46"/>
        <v>3.76</v>
      </c>
      <c r="F215" s="409">
        <v>3.8</v>
      </c>
      <c r="G215" s="409">
        <f t="shared" si="45"/>
        <v>0.04</v>
      </c>
      <c r="H215" s="410" t="s">
        <v>872</v>
      </c>
      <c r="I215" s="410" t="s">
        <v>873</v>
      </c>
      <c r="J215" s="410">
        <v>1915136003</v>
      </c>
      <c r="K215" s="410">
        <v>59708234</v>
      </c>
      <c r="L215" s="410" t="s">
        <v>874</v>
      </c>
      <c r="M215" s="406">
        <f t="shared" si="47"/>
        <v>0</v>
      </c>
      <c r="U215" s="406">
        <f t="shared" ref="U215:U217" si="52">E215</f>
        <v>3.76</v>
      </c>
      <c r="X215" s="406"/>
      <c r="Y215" s="406"/>
    </row>
    <row r="216" spans="1:25">
      <c r="A216" s="407">
        <v>45853</v>
      </c>
      <c r="B216" s="408">
        <v>0</v>
      </c>
      <c r="C216" s="409">
        <v>2</v>
      </c>
      <c r="D216" s="409">
        <v>0.2</v>
      </c>
      <c r="E216" s="409">
        <f t="shared" si="46"/>
        <v>1.76</v>
      </c>
      <c r="F216" s="409">
        <v>1.8</v>
      </c>
      <c r="G216" s="409">
        <f t="shared" si="45"/>
        <v>0.04</v>
      </c>
      <c r="H216" s="410" t="s">
        <v>872</v>
      </c>
      <c r="I216" s="410" t="s">
        <v>873</v>
      </c>
      <c r="J216" s="410">
        <v>1915136003</v>
      </c>
      <c r="K216" s="410">
        <v>59708229</v>
      </c>
      <c r="L216" s="410" t="s">
        <v>874</v>
      </c>
      <c r="M216" s="406">
        <f t="shared" si="47"/>
        <v>0</v>
      </c>
      <c r="Q216" s="406"/>
      <c r="U216" s="406">
        <f t="shared" si="52"/>
        <v>1.76</v>
      </c>
    </row>
    <row r="217" spans="1:25">
      <c r="A217" s="407">
        <v>45852</v>
      </c>
      <c r="B217" s="408">
        <v>0</v>
      </c>
      <c r="C217" s="409">
        <v>2</v>
      </c>
      <c r="D217" s="409">
        <v>0.2</v>
      </c>
      <c r="E217" s="409">
        <f t="shared" si="46"/>
        <v>1.76</v>
      </c>
      <c r="F217" s="409">
        <v>1.8</v>
      </c>
      <c r="G217" s="409">
        <f t="shared" si="45"/>
        <v>0.04</v>
      </c>
      <c r="H217" s="410" t="s">
        <v>872</v>
      </c>
      <c r="I217" s="410" t="s">
        <v>873</v>
      </c>
      <c r="J217" s="410">
        <v>1484256390</v>
      </c>
      <c r="K217" s="410">
        <v>59699178</v>
      </c>
      <c r="L217" s="410" t="s">
        <v>874</v>
      </c>
      <c r="M217" s="406">
        <f t="shared" si="47"/>
        <v>0</v>
      </c>
      <c r="Q217" s="406"/>
      <c r="U217" s="406">
        <f t="shared" si="52"/>
        <v>1.76</v>
      </c>
    </row>
    <row r="218" spans="1:25">
      <c r="A218" s="407">
        <v>45852</v>
      </c>
      <c r="B218" s="408">
        <v>0</v>
      </c>
      <c r="C218" s="409">
        <v>19</v>
      </c>
      <c r="D218" s="409">
        <v>0.68</v>
      </c>
      <c r="E218" s="409">
        <f t="shared" si="46"/>
        <v>18.32</v>
      </c>
      <c r="F218" s="409">
        <v>18.32</v>
      </c>
      <c r="G218" s="409">
        <f t="shared" si="45"/>
        <v>0</v>
      </c>
      <c r="H218" s="410" t="s">
        <v>872</v>
      </c>
      <c r="I218" s="410" t="s">
        <v>900</v>
      </c>
      <c r="J218" s="410">
        <v>1484256390</v>
      </c>
      <c r="K218" s="410">
        <v>59699181</v>
      </c>
      <c r="L218" s="410" t="s">
        <v>874</v>
      </c>
      <c r="M218" s="406">
        <f t="shared" si="47"/>
        <v>0</v>
      </c>
      <c r="N218" s="406">
        <f t="shared" ref="N218:N220" si="53">E218</f>
        <v>18.32</v>
      </c>
      <c r="Q218" s="406"/>
    </row>
    <row r="219" spans="1:25">
      <c r="A219" s="407">
        <v>45852</v>
      </c>
      <c r="B219" s="408">
        <v>0</v>
      </c>
      <c r="C219" s="409">
        <v>19</v>
      </c>
      <c r="D219" s="409">
        <v>0.68</v>
      </c>
      <c r="E219" s="409">
        <f t="shared" si="46"/>
        <v>18.32</v>
      </c>
      <c r="F219" s="409">
        <v>18.32</v>
      </c>
      <c r="G219" s="409">
        <f t="shared" si="45"/>
        <v>0</v>
      </c>
      <c r="H219" s="410" t="s">
        <v>872</v>
      </c>
      <c r="I219" s="410" t="s">
        <v>900</v>
      </c>
      <c r="J219" s="410">
        <v>1484256390</v>
      </c>
      <c r="K219" s="410">
        <v>59699179</v>
      </c>
      <c r="L219" s="410" t="s">
        <v>874</v>
      </c>
      <c r="M219" s="406">
        <f t="shared" si="47"/>
        <v>0</v>
      </c>
      <c r="N219" s="406">
        <f t="shared" si="53"/>
        <v>18.32</v>
      </c>
      <c r="P219" s="406"/>
    </row>
    <row r="220" spans="1:25">
      <c r="A220" s="407">
        <v>45852</v>
      </c>
      <c r="B220" s="408">
        <v>0</v>
      </c>
      <c r="C220" s="409">
        <v>19</v>
      </c>
      <c r="D220" s="409">
        <v>0.68</v>
      </c>
      <c r="E220" s="409">
        <f t="shared" si="46"/>
        <v>18.32</v>
      </c>
      <c r="F220" s="409">
        <v>18.32</v>
      </c>
      <c r="G220" s="409">
        <f t="shared" si="45"/>
        <v>0</v>
      </c>
      <c r="H220" s="410" t="s">
        <v>872</v>
      </c>
      <c r="I220" s="410" t="s">
        <v>900</v>
      </c>
      <c r="J220" s="410">
        <v>1484256390</v>
      </c>
      <c r="K220" s="410">
        <v>59699179</v>
      </c>
      <c r="L220" s="410" t="s">
        <v>874</v>
      </c>
      <c r="M220" s="406">
        <f t="shared" si="47"/>
        <v>0</v>
      </c>
      <c r="N220" s="406">
        <f t="shared" si="53"/>
        <v>18.32</v>
      </c>
      <c r="U220" s="406"/>
    </row>
    <row r="221" spans="1:25">
      <c r="A221" s="407">
        <v>45852</v>
      </c>
      <c r="B221" s="408">
        <v>0</v>
      </c>
      <c r="C221" s="409">
        <v>50</v>
      </c>
      <c r="D221" s="409">
        <v>1.8</v>
      </c>
      <c r="E221" s="409">
        <f t="shared" si="46"/>
        <v>48.2</v>
      </c>
      <c r="F221" s="409">
        <v>48.2</v>
      </c>
      <c r="G221" s="409">
        <f t="shared" si="45"/>
        <v>0</v>
      </c>
      <c r="H221" s="410" t="s">
        <v>872</v>
      </c>
      <c r="I221" s="410" t="s">
        <v>896</v>
      </c>
      <c r="J221" s="410">
        <v>1484256390</v>
      </c>
      <c r="K221" s="410">
        <v>59699179</v>
      </c>
      <c r="L221" s="410" t="s">
        <v>874</v>
      </c>
      <c r="M221" s="406">
        <f t="shared" si="47"/>
        <v>0</v>
      </c>
      <c r="O221" s="406">
        <f t="shared" ref="O221:O222" si="54">E221</f>
        <v>48.2</v>
      </c>
      <c r="U221" s="406"/>
    </row>
    <row r="222" spans="1:25">
      <c r="A222" s="407">
        <v>45852</v>
      </c>
      <c r="B222" s="408">
        <v>0</v>
      </c>
      <c r="C222" s="409">
        <v>50</v>
      </c>
      <c r="D222" s="409">
        <v>1.81</v>
      </c>
      <c r="E222" s="409">
        <f t="shared" si="46"/>
        <v>48.19</v>
      </c>
      <c r="F222" s="409">
        <v>48.19</v>
      </c>
      <c r="G222" s="409">
        <f t="shared" si="45"/>
        <v>0</v>
      </c>
      <c r="H222" s="410" t="s">
        <v>872</v>
      </c>
      <c r="I222" s="410" t="s">
        <v>896</v>
      </c>
      <c r="J222" s="410">
        <v>1484256390</v>
      </c>
      <c r="K222" s="410">
        <v>59699179</v>
      </c>
      <c r="L222" s="410" t="s">
        <v>874</v>
      </c>
      <c r="M222" s="406">
        <f t="shared" si="47"/>
        <v>0</v>
      </c>
      <c r="O222" s="406">
        <f t="shared" si="54"/>
        <v>48.19</v>
      </c>
      <c r="U222" s="406"/>
    </row>
    <row r="223" spans="1:25">
      <c r="A223" s="407">
        <v>45852</v>
      </c>
      <c r="B223" s="408">
        <v>0</v>
      </c>
      <c r="C223" s="409">
        <v>20</v>
      </c>
      <c r="D223" s="409">
        <v>0.72</v>
      </c>
      <c r="E223" s="409">
        <f t="shared" si="46"/>
        <v>19.28</v>
      </c>
      <c r="F223" s="409">
        <v>19.28</v>
      </c>
      <c r="G223" s="409">
        <f t="shared" si="45"/>
        <v>0</v>
      </c>
      <c r="H223" s="410" t="s">
        <v>872</v>
      </c>
      <c r="I223" s="410" t="s">
        <v>897</v>
      </c>
      <c r="J223" s="410">
        <v>1484256390</v>
      </c>
      <c r="K223" s="410">
        <v>59699180</v>
      </c>
      <c r="L223" s="410" t="s">
        <v>874</v>
      </c>
      <c r="M223" s="406">
        <f t="shared" si="47"/>
        <v>0</v>
      </c>
      <c r="O223" s="406"/>
      <c r="Q223" s="406">
        <f>E223</f>
        <v>19.28</v>
      </c>
    </row>
    <row r="224" spans="1:25">
      <c r="A224" s="407">
        <v>45849</v>
      </c>
      <c r="B224" s="408">
        <v>0</v>
      </c>
      <c r="C224" s="409">
        <v>3</v>
      </c>
      <c r="D224" s="409">
        <v>0.2</v>
      </c>
      <c r="E224" s="409">
        <f t="shared" si="46"/>
        <v>2.76</v>
      </c>
      <c r="F224" s="409">
        <v>2.8</v>
      </c>
      <c r="G224" s="409">
        <f t="shared" si="45"/>
        <v>0.04</v>
      </c>
      <c r="H224" s="410" t="s">
        <v>872</v>
      </c>
      <c r="I224" s="410" t="s">
        <v>895</v>
      </c>
      <c r="J224" s="410">
        <v>1543541722</v>
      </c>
      <c r="K224" s="410">
        <v>59691170</v>
      </c>
      <c r="L224" s="410" t="s">
        <v>874</v>
      </c>
      <c r="M224" s="406">
        <f t="shared" si="47"/>
        <v>0</v>
      </c>
      <c r="P224" s="406">
        <f t="shared" ref="P224:P225" si="55">E224</f>
        <v>2.76</v>
      </c>
      <c r="U224" s="406"/>
    </row>
    <row r="225" spans="1:21">
      <c r="A225" s="407">
        <v>45849</v>
      </c>
      <c r="B225" s="408">
        <v>0</v>
      </c>
      <c r="C225" s="409">
        <v>3</v>
      </c>
      <c r="D225" s="409">
        <v>0.2</v>
      </c>
      <c r="E225" s="409">
        <f t="shared" si="46"/>
        <v>2.76</v>
      </c>
      <c r="F225" s="409">
        <v>2.8</v>
      </c>
      <c r="G225" s="409">
        <f t="shared" si="45"/>
        <v>0.04</v>
      </c>
      <c r="H225" s="410" t="s">
        <v>872</v>
      </c>
      <c r="I225" s="410" t="s">
        <v>895</v>
      </c>
      <c r="J225" s="410">
        <v>1543541722</v>
      </c>
      <c r="K225" s="410">
        <v>59691168</v>
      </c>
      <c r="L225" s="410" t="s">
        <v>874</v>
      </c>
      <c r="M225" s="406">
        <f t="shared" si="47"/>
        <v>0</v>
      </c>
      <c r="P225" s="406">
        <f t="shared" si="55"/>
        <v>2.76</v>
      </c>
      <c r="U225" s="406"/>
    </row>
    <row r="226" spans="1:21">
      <c r="A226" s="407">
        <v>45849</v>
      </c>
      <c r="B226" s="408">
        <v>0</v>
      </c>
      <c r="C226" s="409">
        <v>30</v>
      </c>
      <c r="D226" s="409">
        <v>1.08</v>
      </c>
      <c r="E226" s="409">
        <f t="shared" si="46"/>
        <v>28.92</v>
      </c>
      <c r="F226" s="409">
        <v>28.92</v>
      </c>
      <c r="G226" s="409">
        <f t="shared" si="45"/>
        <v>0</v>
      </c>
      <c r="H226" s="410" t="s">
        <v>872</v>
      </c>
      <c r="I226" s="410" t="s">
        <v>896</v>
      </c>
      <c r="J226" s="410">
        <v>1543541722</v>
      </c>
      <c r="K226" s="410">
        <v>59691164</v>
      </c>
      <c r="L226" s="410" t="s">
        <v>874</v>
      </c>
      <c r="M226" s="406">
        <f t="shared" si="47"/>
        <v>0</v>
      </c>
      <c r="O226" s="406">
        <f t="shared" ref="O226:O227" si="56">E226</f>
        <v>28.92</v>
      </c>
    </row>
    <row r="227" spans="1:21">
      <c r="A227" s="407">
        <v>45849</v>
      </c>
      <c r="B227" s="408">
        <v>0</v>
      </c>
      <c r="C227" s="409">
        <v>50</v>
      </c>
      <c r="D227" s="409">
        <v>1.8</v>
      </c>
      <c r="E227" s="409">
        <f t="shared" si="46"/>
        <v>48.2</v>
      </c>
      <c r="F227" s="409">
        <v>48.2</v>
      </c>
      <c r="G227" s="409">
        <f t="shared" si="45"/>
        <v>0</v>
      </c>
      <c r="H227" s="410" t="s">
        <v>872</v>
      </c>
      <c r="I227" s="410" t="s">
        <v>896</v>
      </c>
      <c r="J227" s="410">
        <v>1543541722</v>
      </c>
      <c r="K227" s="410">
        <v>59691163</v>
      </c>
      <c r="L227" s="410" t="s">
        <v>874</v>
      </c>
      <c r="M227" s="406">
        <f t="shared" si="47"/>
        <v>0</v>
      </c>
      <c r="O227" s="406">
        <f t="shared" si="56"/>
        <v>48.2</v>
      </c>
    </row>
    <row r="228" spans="1:21">
      <c r="A228" s="407">
        <v>45849</v>
      </c>
      <c r="B228" s="408">
        <v>0</v>
      </c>
      <c r="C228" s="409">
        <v>3</v>
      </c>
      <c r="D228" s="409">
        <v>0.2</v>
      </c>
      <c r="E228" s="409">
        <f t="shared" si="46"/>
        <v>2.76</v>
      </c>
      <c r="F228" s="409">
        <v>2.8</v>
      </c>
      <c r="G228" s="409">
        <f t="shared" si="45"/>
        <v>0.04</v>
      </c>
      <c r="H228" s="410" t="s">
        <v>872</v>
      </c>
      <c r="I228" s="410" t="s">
        <v>895</v>
      </c>
      <c r="J228" s="410">
        <v>1543541722</v>
      </c>
      <c r="K228" s="410">
        <v>59691169</v>
      </c>
      <c r="L228" s="410" t="s">
        <v>874</v>
      </c>
      <c r="M228" s="406">
        <f t="shared" si="47"/>
        <v>0</v>
      </c>
      <c r="P228" s="406">
        <f>E228</f>
        <v>2.76</v>
      </c>
      <c r="U228" s="406"/>
    </row>
    <row r="229" spans="1:21">
      <c r="A229" s="407">
        <v>45849</v>
      </c>
      <c r="B229" s="408">
        <v>0</v>
      </c>
      <c r="C229" s="409">
        <v>2</v>
      </c>
      <c r="D229" s="409">
        <v>0.2</v>
      </c>
      <c r="E229" s="409">
        <f t="shared" si="46"/>
        <v>1.76</v>
      </c>
      <c r="F229" s="409">
        <v>1.8</v>
      </c>
      <c r="G229" s="409">
        <f t="shared" si="45"/>
        <v>0.04</v>
      </c>
      <c r="H229" s="410" t="s">
        <v>872</v>
      </c>
      <c r="I229" s="410" t="s">
        <v>873</v>
      </c>
      <c r="J229" s="410">
        <v>1543541722</v>
      </c>
      <c r="K229" s="410">
        <v>59691171</v>
      </c>
      <c r="L229" s="410" t="s">
        <v>874</v>
      </c>
      <c r="M229" s="406">
        <f t="shared" si="47"/>
        <v>0</v>
      </c>
      <c r="Q229" s="406"/>
      <c r="U229" s="406">
        <f>E229</f>
        <v>1.76</v>
      </c>
    </row>
    <row r="230" spans="1:21">
      <c r="A230" s="407">
        <v>45849</v>
      </c>
      <c r="B230" s="408">
        <v>0</v>
      </c>
      <c r="C230" s="409">
        <v>30</v>
      </c>
      <c r="D230" s="409">
        <v>1.08</v>
      </c>
      <c r="E230" s="409">
        <f t="shared" si="46"/>
        <v>28.92</v>
      </c>
      <c r="F230" s="409">
        <v>28.92</v>
      </c>
      <c r="G230" s="409">
        <f t="shared" si="45"/>
        <v>0</v>
      </c>
      <c r="H230" s="410" t="s">
        <v>872</v>
      </c>
      <c r="I230" s="410" t="s">
        <v>896</v>
      </c>
      <c r="J230" s="410">
        <v>1543541722</v>
      </c>
      <c r="K230" s="410">
        <v>59691165</v>
      </c>
      <c r="L230" s="410" t="s">
        <v>874</v>
      </c>
      <c r="M230" s="406">
        <f t="shared" si="47"/>
        <v>0</v>
      </c>
      <c r="O230" s="406">
        <f>E230</f>
        <v>28.92</v>
      </c>
      <c r="Q230" s="406"/>
    </row>
    <row r="231" spans="1:21">
      <c r="A231" s="407">
        <v>45849</v>
      </c>
      <c r="B231" s="408">
        <v>0</v>
      </c>
      <c r="C231" s="409">
        <v>3</v>
      </c>
      <c r="D231" s="409">
        <v>0.2</v>
      </c>
      <c r="E231" s="409">
        <f t="shared" si="46"/>
        <v>2.76</v>
      </c>
      <c r="F231" s="409">
        <v>2.8</v>
      </c>
      <c r="G231" s="409">
        <f t="shared" si="45"/>
        <v>0.04</v>
      </c>
      <c r="H231" s="410" t="s">
        <v>872</v>
      </c>
      <c r="I231" s="410" t="s">
        <v>895</v>
      </c>
      <c r="J231" s="410">
        <v>1543541722</v>
      </c>
      <c r="K231" s="410">
        <v>59691167</v>
      </c>
      <c r="L231" s="410" t="s">
        <v>874</v>
      </c>
      <c r="M231" s="406">
        <f t="shared" si="47"/>
        <v>0</v>
      </c>
      <c r="P231" s="406">
        <f>E231</f>
        <v>2.76</v>
      </c>
      <c r="Q231" s="406"/>
    </row>
    <row r="232" spans="1:21">
      <c r="A232" s="407">
        <v>45849</v>
      </c>
      <c r="B232" s="408">
        <v>0</v>
      </c>
      <c r="C232" s="409">
        <v>2</v>
      </c>
      <c r="D232" s="409">
        <v>0.2</v>
      </c>
      <c r="E232" s="409">
        <f t="shared" si="46"/>
        <v>1.76</v>
      </c>
      <c r="F232" s="409">
        <v>1.8</v>
      </c>
      <c r="G232" s="409">
        <f t="shared" si="45"/>
        <v>0.04</v>
      </c>
      <c r="H232" s="410" t="s">
        <v>872</v>
      </c>
      <c r="I232" s="410" t="s">
        <v>873</v>
      </c>
      <c r="J232" s="410">
        <v>1543541722</v>
      </c>
      <c r="K232" s="410">
        <v>59691162</v>
      </c>
      <c r="L232" s="410" t="s">
        <v>874</v>
      </c>
      <c r="M232" s="406">
        <f t="shared" si="47"/>
        <v>0</v>
      </c>
      <c r="Q232" s="406"/>
      <c r="U232" s="406">
        <f>E232</f>
        <v>1.76</v>
      </c>
    </row>
    <row r="233" spans="1:21" ht="25.5">
      <c r="A233" s="407">
        <v>45849</v>
      </c>
      <c r="B233" s="408">
        <v>0</v>
      </c>
      <c r="C233" s="409">
        <v>24</v>
      </c>
      <c r="D233" s="409">
        <v>0.86</v>
      </c>
      <c r="E233" s="409">
        <f t="shared" si="46"/>
        <v>23.14</v>
      </c>
      <c r="F233" s="409">
        <v>23.14</v>
      </c>
      <c r="G233" s="409">
        <f t="shared" si="45"/>
        <v>0</v>
      </c>
      <c r="H233" s="410" t="s">
        <v>872</v>
      </c>
      <c r="I233" s="410" t="s">
        <v>898</v>
      </c>
      <c r="J233" s="410">
        <v>1543541722</v>
      </c>
      <c r="K233" s="410">
        <v>59691166</v>
      </c>
      <c r="L233" s="410" t="s">
        <v>874</v>
      </c>
      <c r="M233" s="406">
        <f t="shared" si="47"/>
        <v>0</v>
      </c>
      <c r="O233" s="406"/>
      <c r="Q233" s="406">
        <f>E233</f>
        <v>23.14</v>
      </c>
    </row>
    <row r="234" spans="1:21">
      <c r="A234" s="407">
        <v>45848</v>
      </c>
      <c r="B234" s="408">
        <v>0</v>
      </c>
      <c r="C234" s="409">
        <v>2</v>
      </c>
      <c r="D234" s="409">
        <v>0.2</v>
      </c>
      <c r="E234" s="409">
        <f t="shared" si="46"/>
        <v>1.76</v>
      </c>
      <c r="F234" s="409">
        <v>1.8</v>
      </c>
      <c r="G234" s="409">
        <f t="shared" si="45"/>
        <v>0.04</v>
      </c>
      <c r="H234" s="410" t="s">
        <v>872</v>
      </c>
      <c r="I234" s="410" t="s">
        <v>873</v>
      </c>
      <c r="J234" s="410">
        <v>2016417996</v>
      </c>
      <c r="K234" s="410">
        <v>59663714</v>
      </c>
      <c r="L234" s="410" t="s">
        <v>874</v>
      </c>
      <c r="M234" s="406">
        <f t="shared" si="47"/>
        <v>0</v>
      </c>
      <c r="O234" s="406"/>
      <c r="U234" s="406">
        <f>E234</f>
        <v>1.76</v>
      </c>
    </row>
    <row r="235" spans="1:21">
      <c r="A235" s="407">
        <v>45848</v>
      </c>
      <c r="B235" s="408">
        <v>0</v>
      </c>
      <c r="C235" s="409">
        <v>30</v>
      </c>
      <c r="D235" s="409">
        <v>1.08</v>
      </c>
      <c r="E235" s="409">
        <f t="shared" si="46"/>
        <v>28.92</v>
      </c>
      <c r="F235" s="409">
        <v>28.92</v>
      </c>
      <c r="G235" s="409">
        <f t="shared" si="45"/>
        <v>0</v>
      </c>
      <c r="H235" s="410" t="s">
        <v>872</v>
      </c>
      <c r="I235" s="410" t="s">
        <v>896</v>
      </c>
      <c r="J235" s="410">
        <v>2016417996</v>
      </c>
      <c r="K235" s="410">
        <v>59663722</v>
      </c>
      <c r="L235" s="410" t="s">
        <v>874</v>
      </c>
      <c r="M235" s="406">
        <f t="shared" si="47"/>
        <v>0</v>
      </c>
      <c r="O235" s="406">
        <f t="shared" ref="O235:O238" si="57">E235</f>
        <v>28.92</v>
      </c>
      <c r="U235" s="406"/>
    </row>
    <row r="236" spans="1:21">
      <c r="A236" s="407">
        <v>45848</v>
      </c>
      <c r="B236" s="408">
        <v>0</v>
      </c>
      <c r="C236" s="409">
        <v>25</v>
      </c>
      <c r="D236" s="409">
        <v>0.9</v>
      </c>
      <c r="E236" s="409">
        <f t="shared" si="46"/>
        <v>24.1</v>
      </c>
      <c r="F236" s="409">
        <v>24.1</v>
      </c>
      <c r="G236" s="409">
        <f t="shared" si="45"/>
        <v>0</v>
      </c>
      <c r="H236" s="410" t="s">
        <v>872</v>
      </c>
      <c r="I236" s="410" t="s">
        <v>896</v>
      </c>
      <c r="J236" s="410">
        <v>2016417996</v>
      </c>
      <c r="K236" s="410">
        <v>59663724</v>
      </c>
      <c r="L236" s="410" t="s">
        <v>874</v>
      </c>
      <c r="M236" s="406">
        <f t="shared" si="47"/>
        <v>0</v>
      </c>
      <c r="O236" s="406">
        <f t="shared" si="57"/>
        <v>24.1</v>
      </c>
      <c r="U236" s="406"/>
    </row>
    <row r="237" spans="1:21">
      <c r="A237" s="407">
        <v>45848</v>
      </c>
      <c r="B237" s="408">
        <v>0</v>
      </c>
      <c r="C237" s="409">
        <v>25</v>
      </c>
      <c r="D237" s="409">
        <v>0.9</v>
      </c>
      <c r="E237" s="409">
        <f t="shared" si="46"/>
        <v>24.1</v>
      </c>
      <c r="F237" s="409">
        <v>24.1</v>
      </c>
      <c r="G237" s="409">
        <f t="shared" si="45"/>
        <v>0</v>
      </c>
      <c r="H237" s="410" t="s">
        <v>872</v>
      </c>
      <c r="I237" s="410" t="s">
        <v>896</v>
      </c>
      <c r="J237" s="410">
        <v>2016417996</v>
      </c>
      <c r="K237" s="410">
        <v>59663718</v>
      </c>
      <c r="L237" s="410" t="s">
        <v>874</v>
      </c>
      <c r="M237" s="406">
        <f t="shared" si="47"/>
        <v>0</v>
      </c>
      <c r="O237" s="406">
        <f t="shared" si="57"/>
        <v>24.1</v>
      </c>
      <c r="Q237" s="406"/>
    </row>
    <row r="238" spans="1:21">
      <c r="A238" s="407">
        <v>45848</v>
      </c>
      <c r="B238" s="408">
        <v>0</v>
      </c>
      <c r="C238" s="409">
        <v>30</v>
      </c>
      <c r="D238" s="409">
        <v>1.08</v>
      </c>
      <c r="E238" s="409">
        <f t="shared" si="46"/>
        <v>28.92</v>
      </c>
      <c r="F238" s="409">
        <v>28.92</v>
      </c>
      <c r="G238" s="409">
        <f t="shared" si="45"/>
        <v>0</v>
      </c>
      <c r="H238" s="410" t="s">
        <v>872</v>
      </c>
      <c r="I238" s="410" t="s">
        <v>896</v>
      </c>
      <c r="J238" s="410">
        <v>2016417996</v>
      </c>
      <c r="K238" s="410">
        <v>59663721</v>
      </c>
      <c r="L238" s="410" t="s">
        <v>874</v>
      </c>
      <c r="M238" s="406">
        <f t="shared" si="47"/>
        <v>0</v>
      </c>
      <c r="O238" s="406">
        <f t="shared" si="57"/>
        <v>28.92</v>
      </c>
      <c r="Q238" s="406"/>
    </row>
    <row r="239" spans="1:21">
      <c r="A239" s="407">
        <v>45848</v>
      </c>
      <c r="B239" s="408">
        <v>0</v>
      </c>
      <c r="C239" s="409">
        <v>3</v>
      </c>
      <c r="D239" s="409">
        <v>0.2</v>
      </c>
      <c r="E239" s="409">
        <f t="shared" si="46"/>
        <v>2.76</v>
      </c>
      <c r="F239" s="409">
        <v>2.8</v>
      </c>
      <c r="G239" s="409">
        <f t="shared" si="45"/>
        <v>0.04</v>
      </c>
      <c r="H239" s="410" t="s">
        <v>872</v>
      </c>
      <c r="I239" s="410" t="s">
        <v>895</v>
      </c>
      <c r="J239" s="410">
        <v>2016417996</v>
      </c>
      <c r="K239" s="410">
        <v>59663716</v>
      </c>
      <c r="L239" s="410" t="s">
        <v>874</v>
      </c>
      <c r="M239" s="406">
        <f t="shared" si="47"/>
        <v>0</v>
      </c>
      <c r="P239" s="406">
        <f>E239</f>
        <v>2.76</v>
      </c>
      <c r="Q239" s="406"/>
    </row>
    <row r="240" spans="1:21">
      <c r="A240" s="407">
        <v>45848</v>
      </c>
      <c r="B240" s="408">
        <v>0</v>
      </c>
      <c r="C240" s="409">
        <v>30</v>
      </c>
      <c r="D240" s="409">
        <v>1.08</v>
      </c>
      <c r="E240" s="409">
        <f t="shared" si="46"/>
        <v>28.92</v>
      </c>
      <c r="F240" s="409">
        <v>28.92</v>
      </c>
      <c r="G240" s="409">
        <f t="shared" si="45"/>
        <v>0</v>
      </c>
      <c r="H240" s="410" t="s">
        <v>872</v>
      </c>
      <c r="I240" s="410" t="s">
        <v>896</v>
      </c>
      <c r="J240" s="410">
        <v>2016417996</v>
      </c>
      <c r="K240" s="410">
        <v>59663717</v>
      </c>
      <c r="L240" s="410" t="s">
        <v>874</v>
      </c>
      <c r="M240" s="406">
        <f t="shared" si="47"/>
        <v>0</v>
      </c>
      <c r="O240" s="406">
        <f t="shared" ref="O240:O241" si="58">E240</f>
        <v>28.92</v>
      </c>
      <c r="U240" s="406"/>
    </row>
    <row r="241" spans="1:21">
      <c r="A241" s="407">
        <v>45848</v>
      </c>
      <c r="B241" s="408">
        <v>0</v>
      </c>
      <c r="C241" s="409">
        <v>30</v>
      </c>
      <c r="D241" s="409">
        <v>1.08</v>
      </c>
      <c r="E241" s="409">
        <f t="shared" si="46"/>
        <v>28.92</v>
      </c>
      <c r="F241" s="409">
        <v>28.92</v>
      </c>
      <c r="G241" s="409">
        <f t="shared" si="45"/>
        <v>0</v>
      </c>
      <c r="H241" s="410" t="s">
        <v>872</v>
      </c>
      <c r="I241" s="410" t="s">
        <v>896</v>
      </c>
      <c r="J241" s="410">
        <v>2016417996</v>
      </c>
      <c r="K241" s="410">
        <v>59663720</v>
      </c>
      <c r="L241" s="410" t="s">
        <v>874</v>
      </c>
      <c r="M241" s="406">
        <f t="shared" si="47"/>
        <v>0</v>
      </c>
      <c r="O241" s="406">
        <f t="shared" si="58"/>
        <v>28.92</v>
      </c>
      <c r="Q241" s="406"/>
    </row>
    <row r="242" spans="1:21">
      <c r="A242" s="407">
        <v>45848</v>
      </c>
      <c r="B242" s="408">
        <v>0</v>
      </c>
      <c r="C242" s="409">
        <v>4</v>
      </c>
      <c r="D242" s="409">
        <v>0.2</v>
      </c>
      <c r="E242" s="409">
        <f t="shared" si="46"/>
        <v>3.76</v>
      </c>
      <c r="F242" s="409">
        <v>3.8</v>
      </c>
      <c r="G242" s="409">
        <f t="shared" si="45"/>
        <v>0.04</v>
      </c>
      <c r="H242" s="410" t="s">
        <v>872</v>
      </c>
      <c r="I242" s="410" t="s">
        <v>873</v>
      </c>
      <c r="J242" s="410">
        <v>2016417996</v>
      </c>
      <c r="K242" s="410">
        <v>59663723</v>
      </c>
      <c r="L242" s="410" t="s">
        <v>874</v>
      </c>
      <c r="M242" s="406">
        <f t="shared" si="47"/>
        <v>0</v>
      </c>
      <c r="Q242" s="406"/>
      <c r="U242" s="406">
        <f>E242</f>
        <v>3.76</v>
      </c>
    </row>
    <row r="243" spans="1:21">
      <c r="A243" s="407">
        <v>45848</v>
      </c>
      <c r="B243" s="408">
        <v>0</v>
      </c>
      <c r="C243" s="409">
        <v>3</v>
      </c>
      <c r="D243" s="409">
        <v>0.2</v>
      </c>
      <c r="E243" s="409">
        <f t="shared" si="46"/>
        <v>2.76</v>
      </c>
      <c r="F243" s="409">
        <v>2.8</v>
      </c>
      <c r="G243" s="409">
        <f t="shared" si="45"/>
        <v>0.04</v>
      </c>
      <c r="H243" s="410" t="s">
        <v>872</v>
      </c>
      <c r="I243" s="410" t="s">
        <v>895</v>
      </c>
      <c r="J243" s="410">
        <v>2016417996</v>
      </c>
      <c r="K243" s="410">
        <v>59663715</v>
      </c>
      <c r="L243" s="410" t="s">
        <v>874</v>
      </c>
      <c r="M243" s="406">
        <f t="shared" si="47"/>
        <v>0</v>
      </c>
      <c r="P243" s="406">
        <f>E243</f>
        <v>2.76</v>
      </c>
      <c r="Q243" s="406"/>
    </row>
    <row r="244" spans="1:21">
      <c r="A244" s="407">
        <v>45848</v>
      </c>
      <c r="B244" s="408">
        <v>0</v>
      </c>
      <c r="C244" s="409">
        <v>30</v>
      </c>
      <c r="D244" s="409">
        <v>1.08</v>
      </c>
      <c r="E244" s="409">
        <f t="shared" si="46"/>
        <v>28.92</v>
      </c>
      <c r="F244" s="409">
        <v>28.92</v>
      </c>
      <c r="G244" s="409">
        <f t="shared" si="45"/>
        <v>0</v>
      </c>
      <c r="H244" s="410" t="s">
        <v>872</v>
      </c>
      <c r="I244" s="410" t="s">
        <v>896</v>
      </c>
      <c r="J244" s="410">
        <v>2016417996</v>
      </c>
      <c r="K244" s="410">
        <v>59663719</v>
      </c>
      <c r="L244" s="410" t="s">
        <v>874</v>
      </c>
      <c r="M244" s="406">
        <f t="shared" si="47"/>
        <v>0</v>
      </c>
      <c r="O244" s="406">
        <f t="shared" ref="O244:O245" si="59">E244</f>
        <v>28.92</v>
      </c>
      <c r="U244" s="406"/>
    </row>
    <row r="245" spans="1:21">
      <c r="A245" s="407">
        <v>45848</v>
      </c>
      <c r="B245" s="408">
        <v>0</v>
      </c>
      <c r="C245" s="409">
        <v>30</v>
      </c>
      <c r="D245" s="409">
        <v>1.08</v>
      </c>
      <c r="E245" s="409">
        <f t="shared" si="46"/>
        <v>28.92</v>
      </c>
      <c r="F245" s="409">
        <v>28.92</v>
      </c>
      <c r="G245" s="409">
        <f t="shared" si="45"/>
        <v>0</v>
      </c>
      <c r="H245" s="410" t="s">
        <v>872</v>
      </c>
      <c r="I245" s="410" t="s">
        <v>896</v>
      </c>
      <c r="J245" s="410">
        <v>2016417996</v>
      </c>
      <c r="K245" s="410">
        <v>59663719</v>
      </c>
      <c r="L245" s="410" t="s">
        <v>874</v>
      </c>
      <c r="M245" s="406">
        <f t="shared" si="47"/>
        <v>0</v>
      </c>
      <c r="O245" s="406">
        <f t="shared" si="59"/>
        <v>28.92</v>
      </c>
      <c r="Q245" s="406"/>
    </row>
    <row r="246" spans="1:21">
      <c r="A246" s="407">
        <v>45847</v>
      </c>
      <c r="B246" s="408">
        <v>0</v>
      </c>
      <c r="C246" s="409">
        <v>2</v>
      </c>
      <c r="D246" s="409">
        <v>0.2</v>
      </c>
      <c r="E246" s="409">
        <f t="shared" si="46"/>
        <v>1.76</v>
      </c>
      <c r="F246" s="409">
        <v>1.8</v>
      </c>
      <c r="G246" s="409">
        <f t="shared" si="45"/>
        <v>0.04</v>
      </c>
      <c r="H246" s="410" t="s">
        <v>872</v>
      </c>
      <c r="I246" s="410" t="s">
        <v>873</v>
      </c>
      <c r="J246" s="410">
        <v>1887167636</v>
      </c>
      <c r="K246" s="410">
        <v>59607628</v>
      </c>
      <c r="L246" s="410" t="s">
        <v>874</v>
      </c>
      <c r="M246" s="406">
        <f t="shared" si="47"/>
        <v>0</v>
      </c>
      <c r="Q246" s="406"/>
      <c r="U246" s="406">
        <f t="shared" ref="U246:U247" si="60">E246</f>
        <v>1.76</v>
      </c>
    </row>
    <row r="247" spans="1:21">
      <c r="A247" s="407">
        <v>45847</v>
      </c>
      <c r="B247" s="408">
        <v>0</v>
      </c>
      <c r="C247" s="409">
        <v>2</v>
      </c>
      <c r="D247" s="409">
        <v>0.2</v>
      </c>
      <c r="E247" s="409">
        <f t="shared" si="46"/>
        <v>1.76</v>
      </c>
      <c r="F247" s="409">
        <v>1.8</v>
      </c>
      <c r="G247" s="409">
        <f t="shared" si="45"/>
        <v>0.04</v>
      </c>
      <c r="H247" s="410" t="s">
        <v>872</v>
      </c>
      <c r="I247" s="410" t="s">
        <v>873</v>
      </c>
      <c r="J247" s="410">
        <v>1887167636</v>
      </c>
      <c r="K247" s="410">
        <v>59607630</v>
      </c>
      <c r="L247" s="410" t="s">
        <v>874</v>
      </c>
      <c r="M247" s="406">
        <f t="shared" si="47"/>
        <v>0</v>
      </c>
      <c r="Q247" s="406"/>
      <c r="U247" s="406">
        <f t="shared" si="60"/>
        <v>1.76</v>
      </c>
    </row>
    <row r="248" spans="1:21">
      <c r="A248" s="407">
        <v>45847</v>
      </c>
      <c r="B248" s="408">
        <v>0</v>
      </c>
      <c r="C248" s="409">
        <v>30</v>
      </c>
      <c r="D248" s="409">
        <v>1.08</v>
      </c>
      <c r="E248" s="409">
        <f t="shared" si="46"/>
        <v>28.92</v>
      </c>
      <c r="F248" s="409">
        <v>28.92</v>
      </c>
      <c r="G248" s="409">
        <f t="shared" si="45"/>
        <v>0</v>
      </c>
      <c r="H248" s="410" t="s">
        <v>872</v>
      </c>
      <c r="I248" s="410" t="s">
        <v>896</v>
      </c>
      <c r="J248" s="410">
        <v>1887167636</v>
      </c>
      <c r="K248" s="410">
        <v>59607629</v>
      </c>
      <c r="L248" s="410" t="s">
        <v>874</v>
      </c>
      <c r="M248" s="406">
        <f t="shared" si="47"/>
        <v>0</v>
      </c>
      <c r="O248" s="406">
        <f>E248</f>
        <v>28.92</v>
      </c>
      <c r="U248" s="406"/>
    </row>
    <row r="249" spans="1:21">
      <c r="A249" s="407">
        <v>45847</v>
      </c>
      <c r="B249" s="408">
        <v>0</v>
      </c>
      <c r="C249" s="409">
        <v>2</v>
      </c>
      <c r="D249" s="409">
        <v>0.2</v>
      </c>
      <c r="E249" s="409">
        <f t="shared" si="46"/>
        <v>1.76</v>
      </c>
      <c r="F249" s="409">
        <v>1.8</v>
      </c>
      <c r="G249" s="409">
        <f t="shared" si="45"/>
        <v>0.04</v>
      </c>
      <c r="H249" s="410" t="s">
        <v>872</v>
      </c>
      <c r="I249" s="410" t="s">
        <v>873</v>
      </c>
      <c r="J249" s="410">
        <v>1887167636</v>
      </c>
      <c r="K249" s="410">
        <v>59607631</v>
      </c>
      <c r="L249" s="410" t="s">
        <v>874</v>
      </c>
      <c r="M249" s="406">
        <f t="shared" si="47"/>
        <v>0</v>
      </c>
      <c r="O249" s="406"/>
      <c r="U249" s="406">
        <f>E249</f>
        <v>1.76</v>
      </c>
    </row>
    <row r="250" spans="1:21">
      <c r="A250" s="407">
        <v>45846</v>
      </c>
      <c r="B250" s="408">
        <v>0</v>
      </c>
      <c r="C250" s="409">
        <v>33</v>
      </c>
      <c r="D250" s="409">
        <v>1.19</v>
      </c>
      <c r="E250" s="409">
        <f t="shared" si="46"/>
        <v>31.81</v>
      </c>
      <c r="F250" s="409">
        <v>31.81</v>
      </c>
      <c r="G250" s="409">
        <f t="shared" si="45"/>
        <v>0</v>
      </c>
      <c r="H250" s="410" t="s">
        <v>872</v>
      </c>
      <c r="I250" s="410" t="s">
        <v>896</v>
      </c>
      <c r="J250" s="410">
        <v>2052339512</v>
      </c>
      <c r="K250" s="410">
        <v>59575360</v>
      </c>
      <c r="L250" s="410" t="s">
        <v>874</v>
      </c>
      <c r="M250" s="406">
        <f t="shared" si="47"/>
        <v>0</v>
      </c>
      <c r="O250" s="406">
        <f>E250</f>
        <v>31.81</v>
      </c>
      <c r="P250" s="406"/>
    </row>
    <row r="251" spans="1:21">
      <c r="A251" s="407">
        <v>45846</v>
      </c>
      <c r="B251" s="408">
        <v>0</v>
      </c>
      <c r="C251" s="409">
        <v>19</v>
      </c>
      <c r="D251" s="409">
        <v>0.68</v>
      </c>
      <c r="E251" s="409">
        <f t="shared" si="46"/>
        <v>18.32</v>
      </c>
      <c r="F251" s="409">
        <v>18.32</v>
      </c>
      <c r="G251" s="409">
        <f t="shared" si="45"/>
        <v>0</v>
      </c>
      <c r="H251" s="410" t="s">
        <v>872</v>
      </c>
      <c r="I251" s="410" t="s">
        <v>900</v>
      </c>
      <c r="J251" s="410">
        <v>2052339512</v>
      </c>
      <c r="K251" s="410">
        <v>59575360</v>
      </c>
      <c r="L251" s="410" t="s">
        <v>874</v>
      </c>
      <c r="M251" s="406">
        <f t="shared" si="47"/>
        <v>0</v>
      </c>
      <c r="N251" s="406">
        <f>E251</f>
        <v>18.32</v>
      </c>
      <c r="P251" s="406"/>
    </row>
    <row r="252" spans="1:21">
      <c r="A252" s="407">
        <v>45846</v>
      </c>
      <c r="B252" s="408">
        <v>0</v>
      </c>
      <c r="C252" s="409">
        <v>30</v>
      </c>
      <c r="D252" s="409">
        <v>1.08</v>
      </c>
      <c r="E252" s="409">
        <f t="shared" si="46"/>
        <v>28.92</v>
      </c>
      <c r="F252" s="409">
        <v>28.92</v>
      </c>
      <c r="G252" s="409">
        <f t="shared" si="45"/>
        <v>0</v>
      </c>
      <c r="H252" s="410" t="s">
        <v>872</v>
      </c>
      <c r="I252" s="410" t="s">
        <v>896</v>
      </c>
      <c r="J252" s="410">
        <v>2052339512</v>
      </c>
      <c r="K252" s="410">
        <v>59575360</v>
      </c>
      <c r="L252" s="410" t="s">
        <v>874</v>
      </c>
      <c r="M252" s="406">
        <f t="shared" si="47"/>
        <v>0</v>
      </c>
      <c r="O252" s="406">
        <f t="shared" ref="O252:O255" si="61">E252</f>
        <v>28.92</v>
      </c>
    </row>
    <row r="253" spans="1:21">
      <c r="A253" s="407">
        <v>45846</v>
      </c>
      <c r="B253" s="408">
        <v>0</v>
      </c>
      <c r="C253" s="409">
        <v>30</v>
      </c>
      <c r="D253" s="409">
        <v>1.08</v>
      </c>
      <c r="E253" s="409">
        <f t="shared" si="46"/>
        <v>28.92</v>
      </c>
      <c r="F253" s="409">
        <v>28.92</v>
      </c>
      <c r="G253" s="409">
        <f t="shared" si="45"/>
        <v>0</v>
      </c>
      <c r="H253" s="410" t="s">
        <v>872</v>
      </c>
      <c r="I253" s="410" t="s">
        <v>896</v>
      </c>
      <c r="J253" s="410">
        <v>2052339512</v>
      </c>
      <c r="K253" s="410">
        <v>59575359</v>
      </c>
      <c r="L253" s="410" t="s">
        <v>874</v>
      </c>
      <c r="M253" s="406">
        <f t="shared" si="47"/>
        <v>0</v>
      </c>
      <c r="O253" s="406">
        <f t="shared" si="61"/>
        <v>28.92</v>
      </c>
    </row>
    <row r="254" spans="1:21">
      <c r="A254" s="407">
        <v>45846</v>
      </c>
      <c r="B254" s="408">
        <v>0</v>
      </c>
      <c r="C254" s="409">
        <v>50</v>
      </c>
      <c r="D254" s="409">
        <v>1.8</v>
      </c>
      <c r="E254" s="409">
        <f t="shared" si="46"/>
        <v>48.2</v>
      </c>
      <c r="F254" s="409">
        <v>48.2</v>
      </c>
      <c r="G254" s="409">
        <f t="shared" si="45"/>
        <v>0</v>
      </c>
      <c r="H254" s="410" t="s">
        <v>872</v>
      </c>
      <c r="I254" s="410" t="s">
        <v>896</v>
      </c>
      <c r="J254" s="410">
        <v>2052339512</v>
      </c>
      <c r="K254" s="410">
        <v>59575356</v>
      </c>
      <c r="L254" s="410" t="s">
        <v>874</v>
      </c>
      <c r="M254" s="406">
        <f t="shared" si="47"/>
        <v>0</v>
      </c>
      <c r="O254" s="406">
        <f t="shared" si="61"/>
        <v>48.2</v>
      </c>
    </row>
    <row r="255" spans="1:21">
      <c r="A255" s="407">
        <v>45846</v>
      </c>
      <c r="B255" s="408">
        <v>0</v>
      </c>
      <c r="C255" s="409">
        <v>30</v>
      </c>
      <c r="D255" s="409">
        <v>1.08</v>
      </c>
      <c r="E255" s="409">
        <f t="shared" si="46"/>
        <v>28.92</v>
      </c>
      <c r="F255" s="409">
        <v>28.92</v>
      </c>
      <c r="G255" s="409">
        <f t="shared" si="45"/>
        <v>0</v>
      </c>
      <c r="H255" s="410" t="s">
        <v>872</v>
      </c>
      <c r="I255" s="410" t="s">
        <v>896</v>
      </c>
      <c r="J255" s="410">
        <v>2052339512</v>
      </c>
      <c r="K255" s="410">
        <v>59575356</v>
      </c>
      <c r="L255" s="410" t="s">
        <v>874</v>
      </c>
      <c r="M255" s="406">
        <f t="shared" si="47"/>
        <v>0</v>
      </c>
      <c r="O255" s="406">
        <f t="shared" si="61"/>
        <v>28.92</v>
      </c>
      <c r="P255" s="406"/>
    </row>
    <row r="256" spans="1:21">
      <c r="A256" s="407">
        <v>45846</v>
      </c>
      <c r="B256" s="408">
        <v>0</v>
      </c>
      <c r="C256" s="409">
        <v>10</v>
      </c>
      <c r="D256" s="409">
        <v>0.36</v>
      </c>
      <c r="E256" s="409">
        <f t="shared" si="46"/>
        <v>9.64</v>
      </c>
      <c r="F256" s="409">
        <v>9.64</v>
      </c>
      <c r="G256" s="409">
        <f t="shared" si="45"/>
        <v>0</v>
      </c>
      <c r="H256" s="410" t="s">
        <v>872</v>
      </c>
      <c r="I256" s="410" t="s">
        <v>873</v>
      </c>
      <c r="J256" s="410">
        <v>2052339512</v>
      </c>
      <c r="K256" s="410">
        <v>59575362</v>
      </c>
      <c r="L256" s="410" t="s">
        <v>874</v>
      </c>
      <c r="M256" s="406">
        <f t="shared" si="47"/>
        <v>0</v>
      </c>
      <c r="O256" s="406"/>
      <c r="U256" s="406">
        <f>E256</f>
        <v>9.64</v>
      </c>
    </row>
    <row r="257" spans="1:21">
      <c r="A257" s="407">
        <v>45846</v>
      </c>
      <c r="B257" s="408">
        <v>0</v>
      </c>
      <c r="C257" s="409">
        <v>50</v>
      </c>
      <c r="D257" s="409">
        <v>1.8</v>
      </c>
      <c r="E257" s="409">
        <f t="shared" si="46"/>
        <v>48.2</v>
      </c>
      <c r="F257" s="409">
        <v>48.2</v>
      </c>
      <c r="G257" s="409">
        <f t="shared" si="45"/>
        <v>0</v>
      </c>
      <c r="H257" s="410" t="s">
        <v>872</v>
      </c>
      <c r="I257" s="410" t="s">
        <v>896</v>
      </c>
      <c r="J257" s="410">
        <v>2052339512</v>
      </c>
      <c r="K257" s="410">
        <v>59575353</v>
      </c>
      <c r="L257" s="410" t="s">
        <v>874</v>
      </c>
      <c r="M257" s="406">
        <f t="shared" si="47"/>
        <v>0</v>
      </c>
      <c r="O257" s="406">
        <f>E257</f>
        <v>48.2</v>
      </c>
    </row>
    <row r="258" spans="1:21">
      <c r="A258" s="407">
        <v>45846</v>
      </c>
      <c r="B258" s="408">
        <v>0</v>
      </c>
      <c r="C258" s="409">
        <v>4</v>
      </c>
      <c r="D258" s="409">
        <v>0.2</v>
      </c>
      <c r="E258" s="409">
        <f t="shared" si="46"/>
        <v>3.76</v>
      </c>
      <c r="F258" s="409">
        <v>3.8</v>
      </c>
      <c r="G258" s="409">
        <f t="shared" si="45"/>
        <v>0.04</v>
      </c>
      <c r="H258" s="410" t="s">
        <v>872</v>
      </c>
      <c r="I258" s="410" t="s">
        <v>873</v>
      </c>
      <c r="J258" s="410">
        <v>2052339512</v>
      </c>
      <c r="K258" s="410">
        <v>59575363</v>
      </c>
      <c r="L258" s="410" t="s">
        <v>874</v>
      </c>
      <c r="M258" s="406">
        <f t="shared" si="47"/>
        <v>0</v>
      </c>
      <c r="O258" s="406"/>
      <c r="U258" s="406">
        <f>E258</f>
        <v>3.76</v>
      </c>
    </row>
    <row r="259" spans="1:21" ht="25.5">
      <c r="A259" s="407">
        <v>45846</v>
      </c>
      <c r="B259" s="408">
        <v>0</v>
      </c>
      <c r="C259" s="409">
        <v>24</v>
      </c>
      <c r="D259" s="409">
        <v>0.86</v>
      </c>
      <c r="E259" s="409">
        <f t="shared" si="46"/>
        <v>23.14</v>
      </c>
      <c r="F259" s="409">
        <v>23.14</v>
      </c>
      <c r="G259" s="409">
        <f t="shared" ref="G259:G322" si="62">IF(D259&gt;0.2,0,0.04)</f>
        <v>0</v>
      </c>
      <c r="H259" s="410" t="s">
        <v>872</v>
      </c>
      <c r="I259" s="410" t="s">
        <v>898</v>
      </c>
      <c r="J259" s="410">
        <v>2052339512</v>
      </c>
      <c r="K259" s="410">
        <v>59575361</v>
      </c>
      <c r="L259" s="410" t="s">
        <v>874</v>
      </c>
      <c r="M259" s="406">
        <f t="shared" si="47"/>
        <v>0</v>
      </c>
      <c r="O259" s="406"/>
      <c r="Q259" s="406">
        <f>E259</f>
        <v>23.14</v>
      </c>
    </row>
    <row r="260" spans="1:21">
      <c r="A260" s="407">
        <v>45846</v>
      </c>
      <c r="B260" s="408">
        <v>0</v>
      </c>
      <c r="C260" s="409">
        <v>30</v>
      </c>
      <c r="D260" s="409">
        <v>1.08</v>
      </c>
      <c r="E260" s="409">
        <f t="shared" ref="E260:E323" si="63">C260-D260-G260</f>
        <v>28.92</v>
      </c>
      <c r="F260" s="409">
        <v>28.92</v>
      </c>
      <c r="G260" s="409">
        <f t="shared" si="62"/>
        <v>0</v>
      </c>
      <c r="H260" s="410" t="s">
        <v>872</v>
      </c>
      <c r="I260" s="410" t="s">
        <v>896</v>
      </c>
      <c r="J260" s="410">
        <v>2052339512</v>
      </c>
      <c r="K260" s="410">
        <v>59575355</v>
      </c>
      <c r="L260" s="410" t="s">
        <v>874</v>
      </c>
      <c r="M260" s="406">
        <f t="shared" ref="M260:M323" si="64">SUM(N260:AA260)-E260</f>
        <v>0</v>
      </c>
      <c r="O260" s="406">
        <f t="shared" ref="O260:O262" si="65">E260</f>
        <v>28.92</v>
      </c>
    </row>
    <row r="261" spans="1:21">
      <c r="A261" s="407">
        <v>45846</v>
      </c>
      <c r="B261" s="408">
        <v>0</v>
      </c>
      <c r="C261" s="409">
        <v>30</v>
      </c>
      <c r="D261" s="409">
        <v>1.08</v>
      </c>
      <c r="E261" s="409">
        <f t="shared" si="63"/>
        <v>28.92</v>
      </c>
      <c r="F261" s="409">
        <v>28.92</v>
      </c>
      <c r="G261" s="409">
        <f t="shared" si="62"/>
        <v>0</v>
      </c>
      <c r="H261" s="410" t="s">
        <v>872</v>
      </c>
      <c r="I261" s="410" t="s">
        <v>896</v>
      </c>
      <c r="J261" s="410">
        <v>2052339512</v>
      </c>
      <c r="K261" s="410">
        <v>59575358</v>
      </c>
      <c r="L261" s="410" t="s">
        <v>874</v>
      </c>
      <c r="M261" s="406">
        <f t="shared" si="64"/>
        <v>0</v>
      </c>
      <c r="O261" s="406">
        <f t="shared" si="65"/>
        <v>28.92</v>
      </c>
    </row>
    <row r="262" spans="1:21">
      <c r="A262" s="407">
        <v>45846</v>
      </c>
      <c r="B262" s="408">
        <v>0</v>
      </c>
      <c r="C262" s="409">
        <v>50</v>
      </c>
      <c r="D262" s="409">
        <v>1.8</v>
      </c>
      <c r="E262" s="409">
        <f t="shared" si="63"/>
        <v>48.2</v>
      </c>
      <c r="F262" s="409">
        <v>48.2</v>
      </c>
      <c r="G262" s="409">
        <f t="shared" si="62"/>
        <v>0</v>
      </c>
      <c r="H262" s="410" t="s">
        <v>872</v>
      </c>
      <c r="I262" s="410" t="s">
        <v>896</v>
      </c>
      <c r="J262" s="410">
        <v>2052339512</v>
      </c>
      <c r="K262" s="410">
        <v>59575357</v>
      </c>
      <c r="L262" s="410" t="s">
        <v>874</v>
      </c>
      <c r="M262" s="406">
        <f t="shared" si="64"/>
        <v>0</v>
      </c>
      <c r="O262" s="406">
        <f t="shared" si="65"/>
        <v>48.2</v>
      </c>
    </row>
    <row r="263" spans="1:21">
      <c r="A263" s="407">
        <v>45846</v>
      </c>
      <c r="B263" s="408">
        <v>0</v>
      </c>
      <c r="C263" s="409">
        <v>4</v>
      </c>
      <c r="D263" s="409">
        <v>0.2</v>
      </c>
      <c r="E263" s="409">
        <f t="shared" si="63"/>
        <v>3.76</v>
      </c>
      <c r="F263" s="409">
        <v>3.8</v>
      </c>
      <c r="G263" s="409">
        <f t="shared" si="62"/>
        <v>0.04</v>
      </c>
      <c r="H263" s="410" t="s">
        <v>872</v>
      </c>
      <c r="I263" s="410" t="s">
        <v>873</v>
      </c>
      <c r="J263" s="410">
        <v>2052339512</v>
      </c>
      <c r="K263" s="410">
        <v>59575352</v>
      </c>
      <c r="L263" s="410" t="s">
        <v>874</v>
      </c>
      <c r="M263" s="406">
        <f t="shared" si="64"/>
        <v>0</v>
      </c>
      <c r="U263" s="406">
        <f>E263</f>
        <v>3.76</v>
      </c>
    </row>
    <row r="264" spans="1:21">
      <c r="A264" s="407">
        <v>45846</v>
      </c>
      <c r="B264" s="408">
        <v>0</v>
      </c>
      <c r="C264" s="409">
        <v>9</v>
      </c>
      <c r="D264" s="409">
        <v>0.32</v>
      </c>
      <c r="E264" s="409">
        <f t="shared" si="63"/>
        <v>8.68</v>
      </c>
      <c r="F264" s="409">
        <v>8.68</v>
      </c>
      <c r="G264" s="409">
        <f t="shared" si="62"/>
        <v>0</v>
      </c>
      <c r="H264" s="410" t="s">
        <v>872</v>
      </c>
      <c r="I264" s="410" t="s">
        <v>894</v>
      </c>
      <c r="J264" s="410">
        <v>2052339512</v>
      </c>
      <c r="K264" s="410">
        <v>59575354</v>
      </c>
      <c r="L264" s="410" t="s">
        <v>874</v>
      </c>
      <c r="M264" s="406">
        <f t="shared" si="64"/>
        <v>0</v>
      </c>
      <c r="O264" s="406">
        <f t="shared" ref="O264:O265" si="66">E264</f>
        <v>8.68</v>
      </c>
    </row>
    <row r="265" spans="1:21">
      <c r="A265" s="407">
        <v>45846</v>
      </c>
      <c r="B265" s="408">
        <v>0</v>
      </c>
      <c r="C265" s="409">
        <v>50</v>
      </c>
      <c r="D265" s="409">
        <v>1.8</v>
      </c>
      <c r="E265" s="409">
        <f t="shared" si="63"/>
        <v>48.2</v>
      </c>
      <c r="F265" s="409">
        <v>48.2</v>
      </c>
      <c r="G265" s="409">
        <f t="shared" si="62"/>
        <v>0</v>
      </c>
      <c r="H265" s="410" t="s">
        <v>872</v>
      </c>
      <c r="I265" s="410" t="s">
        <v>896</v>
      </c>
      <c r="J265" s="410">
        <v>2052339512</v>
      </c>
      <c r="K265" s="410">
        <v>59575354</v>
      </c>
      <c r="L265" s="410" t="s">
        <v>874</v>
      </c>
      <c r="M265" s="406">
        <f t="shared" si="64"/>
        <v>0</v>
      </c>
      <c r="O265" s="406">
        <f t="shared" si="66"/>
        <v>48.2</v>
      </c>
    </row>
    <row r="266" spans="1:21">
      <c r="A266" s="407">
        <v>45846</v>
      </c>
      <c r="B266" s="408">
        <v>0</v>
      </c>
      <c r="C266" s="409">
        <v>2</v>
      </c>
      <c r="D266" s="409">
        <v>0.2</v>
      </c>
      <c r="E266" s="409">
        <f t="shared" si="63"/>
        <v>1.76</v>
      </c>
      <c r="F266" s="409">
        <v>1.8</v>
      </c>
      <c r="G266" s="409">
        <f t="shared" si="62"/>
        <v>0.04</v>
      </c>
      <c r="H266" s="410" t="s">
        <v>872</v>
      </c>
      <c r="I266" s="410" t="s">
        <v>873</v>
      </c>
      <c r="J266" s="410">
        <v>2052339512</v>
      </c>
      <c r="K266" s="410">
        <v>59575351</v>
      </c>
      <c r="L266" s="410" t="s">
        <v>874</v>
      </c>
      <c r="M266" s="406">
        <f t="shared" si="64"/>
        <v>0</v>
      </c>
      <c r="O266" s="406"/>
      <c r="U266" s="406">
        <f>E266</f>
        <v>1.76</v>
      </c>
    </row>
    <row r="267" spans="1:21">
      <c r="A267" s="407">
        <v>45845</v>
      </c>
      <c r="B267" s="408">
        <v>0</v>
      </c>
      <c r="C267" s="409">
        <v>30</v>
      </c>
      <c r="D267" s="409">
        <v>1.08</v>
      </c>
      <c r="E267" s="409">
        <f t="shared" si="63"/>
        <v>28.92</v>
      </c>
      <c r="F267" s="409">
        <v>28.92</v>
      </c>
      <c r="G267" s="409">
        <f t="shared" si="62"/>
        <v>0</v>
      </c>
      <c r="H267" s="410" t="s">
        <v>872</v>
      </c>
      <c r="I267" s="410" t="s">
        <v>896</v>
      </c>
      <c r="J267" s="410">
        <v>776212557</v>
      </c>
      <c r="K267" s="410">
        <v>59561619</v>
      </c>
      <c r="L267" s="410" t="s">
        <v>874</v>
      </c>
      <c r="M267" s="406">
        <f t="shared" si="64"/>
        <v>0</v>
      </c>
      <c r="O267" s="406">
        <f t="shared" ref="O267:O268" si="67">E267</f>
        <v>28.92</v>
      </c>
      <c r="P267" s="406"/>
    </row>
    <row r="268" spans="1:21">
      <c r="A268" s="407">
        <v>45845</v>
      </c>
      <c r="B268" s="408">
        <v>0</v>
      </c>
      <c r="C268" s="409">
        <v>30</v>
      </c>
      <c r="D268" s="409">
        <v>1.08</v>
      </c>
      <c r="E268" s="409">
        <f t="shared" si="63"/>
        <v>28.92</v>
      </c>
      <c r="F268" s="409">
        <v>28.92</v>
      </c>
      <c r="G268" s="409">
        <f t="shared" si="62"/>
        <v>0</v>
      </c>
      <c r="H268" s="410" t="s">
        <v>872</v>
      </c>
      <c r="I268" s="410" t="s">
        <v>896</v>
      </c>
      <c r="J268" s="410">
        <v>776212557</v>
      </c>
      <c r="K268" s="410">
        <v>59561619</v>
      </c>
      <c r="L268" s="410" t="s">
        <v>874</v>
      </c>
      <c r="M268" s="406">
        <f t="shared" si="64"/>
        <v>0</v>
      </c>
      <c r="O268" s="406">
        <f t="shared" si="67"/>
        <v>28.92</v>
      </c>
    </row>
    <row r="269" spans="1:21" ht="25.5">
      <c r="A269" s="407">
        <v>45845</v>
      </c>
      <c r="B269" s="408">
        <v>0</v>
      </c>
      <c r="C269" s="409">
        <v>48</v>
      </c>
      <c r="D269" s="409">
        <v>1.73</v>
      </c>
      <c r="E269" s="409">
        <f t="shared" si="63"/>
        <v>46.27</v>
      </c>
      <c r="F269" s="409">
        <v>46.27</v>
      </c>
      <c r="G269" s="409">
        <f t="shared" si="62"/>
        <v>0</v>
      </c>
      <c r="H269" s="410" t="s">
        <v>872</v>
      </c>
      <c r="I269" s="410" t="s">
        <v>898</v>
      </c>
      <c r="J269" s="410">
        <v>776212557</v>
      </c>
      <c r="K269" s="410">
        <v>59561621</v>
      </c>
      <c r="L269" s="410" t="s">
        <v>874</v>
      </c>
      <c r="M269" s="406">
        <f t="shared" si="64"/>
        <v>0</v>
      </c>
      <c r="N269" s="406"/>
      <c r="Q269" s="406">
        <f t="shared" ref="Q269:Q270" si="68">E269</f>
        <v>46.27</v>
      </c>
    </row>
    <row r="270" spans="1:21" ht="25.5">
      <c r="A270" s="407">
        <v>45845</v>
      </c>
      <c r="B270" s="408">
        <v>0</v>
      </c>
      <c r="C270" s="409">
        <v>24</v>
      </c>
      <c r="D270" s="409">
        <v>0.86</v>
      </c>
      <c r="E270" s="409">
        <f t="shared" si="63"/>
        <v>23.14</v>
      </c>
      <c r="F270" s="409">
        <v>23.14</v>
      </c>
      <c r="G270" s="409">
        <f t="shared" si="62"/>
        <v>0</v>
      </c>
      <c r="H270" s="410" t="s">
        <v>872</v>
      </c>
      <c r="I270" s="410" t="s">
        <v>898</v>
      </c>
      <c r="J270" s="410">
        <v>776212557</v>
      </c>
      <c r="K270" s="410">
        <v>59561620</v>
      </c>
      <c r="L270" s="410" t="s">
        <v>874</v>
      </c>
      <c r="M270" s="406">
        <f t="shared" si="64"/>
        <v>0</v>
      </c>
      <c r="O270" s="406"/>
      <c r="Q270" s="406">
        <f t="shared" si="68"/>
        <v>23.14</v>
      </c>
    </row>
    <row r="271" spans="1:21">
      <c r="A271" s="407">
        <v>45842</v>
      </c>
      <c r="B271" s="408">
        <v>0</v>
      </c>
      <c r="C271" s="409">
        <v>3</v>
      </c>
      <c r="D271" s="409">
        <v>0.2</v>
      </c>
      <c r="E271" s="409">
        <f t="shared" si="63"/>
        <v>2.76</v>
      </c>
      <c r="F271" s="409">
        <v>2.8</v>
      </c>
      <c r="G271" s="409">
        <f t="shared" si="62"/>
        <v>0.04</v>
      </c>
      <c r="H271" s="410" t="s">
        <v>872</v>
      </c>
      <c r="I271" s="410" t="s">
        <v>895</v>
      </c>
      <c r="J271" s="410">
        <v>1301793222</v>
      </c>
      <c r="K271" s="410">
        <v>59444435</v>
      </c>
      <c r="L271" s="410" t="s">
        <v>874</v>
      </c>
      <c r="M271" s="406">
        <f t="shared" si="64"/>
        <v>0</v>
      </c>
      <c r="P271" s="406">
        <f>E271</f>
        <v>2.76</v>
      </c>
      <c r="U271" s="406"/>
    </row>
    <row r="272" spans="1:21">
      <c r="A272" s="407">
        <v>45842</v>
      </c>
      <c r="B272" s="408">
        <v>0</v>
      </c>
      <c r="C272" s="409">
        <v>30</v>
      </c>
      <c r="D272" s="409">
        <v>1.08</v>
      </c>
      <c r="E272" s="409">
        <f t="shared" si="63"/>
        <v>28.92</v>
      </c>
      <c r="F272" s="409">
        <v>28.92</v>
      </c>
      <c r="G272" s="409">
        <f t="shared" si="62"/>
        <v>0</v>
      </c>
      <c r="H272" s="410" t="s">
        <v>872</v>
      </c>
      <c r="I272" s="410" t="s">
        <v>896</v>
      </c>
      <c r="J272" s="410">
        <v>1301793222</v>
      </c>
      <c r="K272" s="410">
        <v>59444437</v>
      </c>
      <c r="L272" s="410" t="s">
        <v>874</v>
      </c>
      <c r="M272" s="406">
        <f t="shared" si="64"/>
        <v>0</v>
      </c>
      <c r="O272" s="406">
        <f>E272</f>
        <v>28.92</v>
      </c>
      <c r="Q272" s="406"/>
    </row>
    <row r="273" spans="1:25">
      <c r="A273" s="407">
        <v>45842</v>
      </c>
      <c r="B273" s="408">
        <v>0</v>
      </c>
      <c r="C273" s="409">
        <v>2</v>
      </c>
      <c r="D273" s="409">
        <v>0.2</v>
      </c>
      <c r="E273" s="409">
        <f t="shared" si="63"/>
        <v>1.76</v>
      </c>
      <c r="F273" s="409">
        <v>1.8</v>
      </c>
      <c r="G273" s="409">
        <f t="shared" si="62"/>
        <v>0.04</v>
      </c>
      <c r="H273" s="410" t="s">
        <v>872</v>
      </c>
      <c r="I273" s="410" t="s">
        <v>873</v>
      </c>
      <c r="J273" s="410">
        <v>1301793222</v>
      </c>
      <c r="K273" s="410">
        <v>59444434</v>
      </c>
      <c r="L273" s="410" t="s">
        <v>874</v>
      </c>
      <c r="M273" s="406">
        <f t="shared" si="64"/>
        <v>0</v>
      </c>
      <c r="O273" s="406"/>
      <c r="U273" s="406">
        <f>E273</f>
        <v>1.76</v>
      </c>
    </row>
    <row r="274" spans="1:25">
      <c r="A274" s="407">
        <v>45842</v>
      </c>
      <c r="B274" s="408">
        <v>0</v>
      </c>
      <c r="C274" s="409">
        <v>30</v>
      </c>
      <c r="D274" s="409">
        <v>1.08</v>
      </c>
      <c r="E274" s="409">
        <f t="shared" si="63"/>
        <v>28.92</v>
      </c>
      <c r="F274" s="409">
        <v>28.92</v>
      </c>
      <c r="G274" s="409">
        <f t="shared" si="62"/>
        <v>0</v>
      </c>
      <c r="H274" s="410" t="s">
        <v>872</v>
      </c>
      <c r="I274" s="410" t="s">
        <v>896</v>
      </c>
      <c r="J274" s="410">
        <v>1301793222</v>
      </c>
      <c r="K274" s="410">
        <v>59444436</v>
      </c>
      <c r="L274" s="410" t="s">
        <v>874</v>
      </c>
      <c r="M274" s="406">
        <f t="shared" si="64"/>
        <v>0</v>
      </c>
      <c r="O274" s="406">
        <f t="shared" ref="O274:O276" si="69">E274</f>
        <v>28.92</v>
      </c>
      <c r="Q274" s="406"/>
    </row>
    <row r="275" spans="1:25">
      <c r="A275" s="407">
        <v>45841</v>
      </c>
      <c r="B275" s="408">
        <v>0</v>
      </c>
      <c r="C275" s="409">
        <v>50</v>
      </c>
      <c r="D275" s="409">
        <v>1.8</v>
      </c>
      <c r="E275" s="409">
        <f t="shared" si="63"/>
        <v>48.2</v>
      </c>
      <c r="F275" s="409">
        <v>48.2</v>
      </c>
      <c r="G275" s="409">
        <f t="shared" si="62"/>
        <v>0</v>
      </c>
      <c r="H275" s="410" t="s">
        <v>872</v>
      </c>
      <c r="I275" s="410" t="s">
        <v>896</v>
      </c>
      <c r="J275" s="410">
        <v>55026168</v>
      </c>
      <c r="K275" s="410">
        <v>59320726</v>
      </c>
      <c r="L275" s="410" t="s">
        <v>874</v>
      </c>
      <c r="M275" s="406">
        <f t="shared" si="64"/>
        <v>0</v>
      </c>
      <c r="O275" s="406">
        <f t="shared" si="69"/>
        <v>48.2</v>
      </c>
      <c r="Q275" s="406"/>
    </row>
    <row r="276" spans="1:25">
      <c r="A276" s="407">
        <v>45841</v>
      </c>
      <c r="B276" s="408">
        <v>0</v>
      </c>
      <c r="C276" s="409">
        <v>30</v>
      </c>
      <c r="D276" s="409">
        <v>1.08</v>
      </c>
      <c r="E276" s="409">
        <f t="shared" si="63"/>
        <v>28.92</v>
      </c>
      <c r="F276" s="409">
        <v>28.92</v>
      </c>
      <c r="G276" s="409">
        <f t="shared" si="62"/>
        <v>0</v>
      </c>
      <c r="H276" s="410" t="s">
        <v>872</v>
      </c>
      <c r="I276" s="410" t="s">
        <v>896</v>
      </c>
      <c r="J276" s="410">
        <v>55026168</v>
      </c>
      <c r="K276" s="410">
        <v>59320726</v>
      </c>
      <c r="L276" s="410" t="s">
        <v>874</v>
      </c>
      <c r="M276" s="406">
        <f t="shared" si="64"/>
        <v>0</v>
      </c>
      <c r="O276" s="406">
        <f t="shared" si="69"/>
        <v>28.92</v>
      </c>
    </row>
    <row r="277" spans="1:25">
      <c r="A277" s="407">
        <v>45841</v>
      </c>
      <c r="B277" s="408">
        <v>0</v>
      </c>
      <c r="C277" s="409">
        <v>19</v>
      </c>
      <c r="D277" s="409">
        <v>0.68</v>
      </c>
      <c r="E277" s="409">
        <f t="shared" si="63"/>
        <v>18.32</v>
      </c>
      <c r="F277" s="409">
        <v>18.32</v>
      </c>
      <c r="G277" s="409">
        <f t="shared" si="62"/>
        <v>0</v>
      </c>
      <c r="H277" s="410" t="s">
        <v>872</v>
      </c>
      <c r="I277" s="410" t="s">
        <v>900</v>
      </c>
      <c r="J277" s="410">
        <v>55026168</v>
      </c>
      <c r="K277" s="410">
        <v>59320731</v>
      </c>
      <c r="L277" s="410" t="s">
        <v>874</v>
      </c>
      <c r="M277" s="406">
        <f t="shared" si="64"/>
        <v>0</v>
      </c>
      <c r="N277" s="406">
        <f>E277</f>
        <v>18.32</v>
      </c>
      <c r="X277" s="406"/>
      <c r="Y277" s="406"/>
    </row>
    <row r="278" spans="1:25">
      <c r="A278" s="407">
        <v>45841</v>
      </c>
      <c r="B278" s="408">
        <v>0</v>
      </c>
      <c r="C278" s="409">
        <v>3</v>
      </c>
      <c r="D278" s="409">
        <v>0.2</v>
      </c>
      <c r="E278" s="409">
        <f t="shared" si="63"/>
        <v>2.76</v>
      </c>
      <c r="F278" s="409">
        <v>2.8</v>
      </c>
      <c r="G278" s="409">
        <f t="shared" si="62"/>
        <v>0.04</v>
      </c>
      <c r="H278" s="410" t="s">
        <v>872</v>
      </c>
      <c r="I278" s="410" t="s">
        <v>895</v>
      </c>
      <c r="J278" s="410">
        <v>55026168</v>
      </c>
      <c r="K278" s="410">
        <v>59320729</v>
      </c>
      <c r="L278" s="410" t="s">
        <v>874</v>
      </c>
      <c r="M278" s="406">
        <f t="shared" si="64"/>
        <v>0</v>
      </c>
      <c r="P278" s="406">
        <f t="shared" ref="P278:P280" si="70">E278</f>
        <v>2.76</v>
      </c>
      <c r="U278" s="406"/>
    </row>
    <row r="279" spans="1:25">
      <c r="A279" s="407">
        <v>45841</v>
      </c>
      <c r="B279" s="408">
        <v>0</v>
      </c>
      <c r="C279" s="409">
        <v>3</v>
      </c>
      <c r="D279" s="409">
        <v>0.2</v>
      </c>
      <c r="E279" s="409">
        <f t="shared" si="63"/>
        <v>2.76</v>
      </c>
      <c r="F279" s="409">
        <v>2.8</v>
      </c>
      <c r="G279" s="409">
        <f t="shared" si="62"/>
        <v>0.04</v>
      </c>
      <c r="H279" s="410" t="s">
        <v>872</v>
      </c>
      <c r="I279" s="410" t="s">
        <v>895</v>
      </c>
      <c r="J279" s="410">
        <v>55026168</v>
      </c>
      <c r="K279" s="410">
        <v>59320727</v>
      </c>
      <c r="L279" s="410" t="s">
        <v>874</v>
      </c>
      <c r="M279" s="406">
        <f t="shared" si="64"/>
        <v>0</v>
      </c>
      <c r="P279" s="406">
        <f t="shared" si="70"/>
        <v>2.76</v>
      </c>
      <c r="U279" s="406"/>
    </row>
    <row r="280" spans="1:25">
      <c r="A280" s="407">
        <v>45841</v>
      </c>
      <c r="B280" s="408">
        <v>0</v>
      </c>
      <c r="C280" s="409">
        <v>3</v>
      </c>
      <c r="D280" s="409">
        <v>0.2</v>
      </c>
      <c r="E280" s="409">
        <f t="shared" si="63"/>
        <v>2.76</v>
      </c>
      <c r="F280" s="409">
        <v>2.8</v>
      </c>
      <c r="G280" s="409">
        <f t="shared" si="62"/>
        <v>0.04</v>
      </c>
      <c r="H280" s="410" t="s">
        <v>872</v>
      </c>
      <c r="I280" s="410" t="s">
        <v>895</v>
      </c>
      <c r="J280" s="410">
        <v>55026168</v>
      </c>
      <c r="K280" s="410">
        <v>59320728</v>
      </c>
      <c r="L280" s="410" t="s">
        <v>874</v>
      </c>
      <c r="M280" s="406">
        <f t="shared" si="64"/>
        <v>0</v>
      </c>
      <c r="P280" s="406">
        <f t="shared" si="70"/>
        <v>2.76</v>
      </c>
      <c r="U280" s="406"/>
    </row>
    <row r="281" spans="1:25" ht="25.5">
      <c r="A281" s="407">
        <v>45841</v>
      </c>
      <c r="B281" s="408">
        <v>0</v>
      </c>
      <c r="C281" s="409">
        <v>24</v>
      </c>
      <c r="D281" s="409">
        <v>0.87</v>
      </c>
      <c r="E281" s="409">
        <f t="shared" si="63"/>
        <v>23.13</v>
      </c>
      <c r="F281" s="409">
        <v>23.13</v>
      </c>
      <c r="G281" s="409">
        <f t="shared" si="62"/>
        <v>0</v>
      </c>
      <c r="H281" s="410" t="s">
        <v>872</v>
      </c>
      <c r="I281" s="410" t="s">
        <v>898</v>
      </c>
      <c r="J281" s="410">
        <v>55026168</v>
      </c>
      <c r="K281" s="410">
        <v>59320730</v>
      </c>
      <c r="L281" s="410" t="s">
        <v>874</v>
      </c>
      <c r="M281" s="406">
        <f t="shared" si="64"/>
        <v>0</v>
      </c>
      <c r="Q281" s="406">
        <f t="shared" ref="Q281:Q282" si="71">E281</f>
        <v>23.13</v>
      </c>
    </row>
    <row r="282" spans="1:25" ht="25.5">
      <c r="A282" s="407">
        <v>45841</v>
      </c>
      <c r="B282" s="408">
        <v>0</v>
      </c>
      <c r="C282" s="409">
        <v>24</v>
      </c>
      <c r="D282" s="409">
        <v>0.86</v>
      </c>
      <c r="E282" s="409">
        <f t="shared" si="63"/>
        <v>23.14</v>
      </c>
      <c r="F282" s="409">
        <v>23.14</v>
      </c>
      <c r="G282" s="409">
        <f t="shared" si="62"/>
        <v>0</v>
      </c>
      <c r="H282" s="410" t="s">
        <v>872</v>
      </c>
      <c r="I282" s="410" t="s">
        <v>898</v>
      </c>
      <c r="J282" s="410">
        <v>55026168</v>
      </c>
      <c r="K282" s="410">
        <v>59320730</v>
      </c>
      <c r="L282" s="410" t="s">
        <v>874</v>
      </c>
      <c r="M282" s="406">
        <f t="shared" si="64"/>
        <v>0</v>
      </c>
      <c r="O282" s="406"/>
      <c r="Q282" s="406">
        <f t="shared" si="71"/>
        <v>23.14</v>
      </c>
    </row>
    <row r="283" spans="1:25">
      <c r="A283" s="407">
        <v>45841</v>
      </c>
      <c r="B283" s="408">
        <v>0</v>
      </c>
      <c r="C283" s="409">
        <v>33</v>
      </c>
      <c r="D283" s="409">
        <v>1.19</v>
      </c>
      <c r="E283" s="409">
        <f t="shared" si="63"/>
        <v>31.81</v>
      </c>
      <c r="F283" s="409">
        <v>31.81</v>
      </c>
      <c r="G283" s="409">
        <f t="shared" si="62"/>
        <v>0</v>
      </c>
      <c r="H283" s="410" t="s">
        <v>872</v>
      </c>
      <c r="I283" s="410" t="s">
        <v>896</v>
      </c>
      <c r="J283" s="410">
        <v>55026168</v>
      </c>
      <c r="K283" s="410">
        <v>59320732</v>
      </c>
      <c r="L283" s="410" t="s">
        <v>874</v>
      </c>
      <c r="M283" s="406">
        <f t="shared" si="64"/>
        <v>0</v>
      </c>
      <c r="O283" s="406">
        <f>E283</f>
        <v>31.81</v>
      </c>
    </row>
    <row r="284" spans="1:25">
      <c r="A284" s="407">
        <v>45840</v>
      </c>
      <c r="B284" s="408">
        <v>0</v>
      </c>
      <c r="C284" s="409">
        <v>20</v>
      </c>
      <c r="D284" s="409">
        <v>0.72</v>
      </c>
      <c r="E284" s="409">
        <f t="shared" si="63"/>
        <v>19.28</v>
      </c>
      <c r="F284" s="409">
        <v>19.28</v>
      </c>
      <c r="G284" s="409">
        <f t="shared" si="62"/>
        <v>0</v>
      </c>
      <c r="H284" s="410" t="s">
        <v>872</v>
      </c>
      <c r="I284" s="410" t="s">
        <v>897</v>
      </c>
      <c r="J284" s="410">
        <v>32956604</v>
      </c>
      <c r="K284" s="410">
        <v>59291904</v>
      </c>
      <c r="L284" s="410" t="s">
        <v>874</v>
      </c>
      <c r="M284" s="406">
        <f t="shared" si="64"/>
        <v>0</v>
      </c>
      <c r="N284" s="406"/>
      <c r="Q284" s="406">
        <f>E284</f>
        <v>19.28</v>
      </c>
    </row>
    <row r="285" spans="1:25">
      <c r="A285" s="407">
        <v>45840</v>
      </c>
      <c r="B285" s="408">
        <v>0</v>
      </c>
      <c r="C285" s="409">
        <v>50</v>
      </c>
      <c r="D285" s="409">
        <v>1.8</v>
      </c>
      <c r="E285" s="409">
        <f t="shared" si="63"/>
        <v>48.2</v>
      </c>
      <c r="F285" s="409">
        <v>48.2</v>
      </c>
      <c r="G285" s="409">
        <f t="shared" si="62"/>
        <v>0</v>
      </c>
      <c r="H285" s="410" t="s">
        <v>872</v>
      </c>
      <c r="I285" s="410" t="s">
        <v>896</v>
      </c>
      <c r="J285" s="410">
        <v>32956604</v>
      </c>
      <c r="K285" s="410">
        <v>59291911</v>
      </c>
      <c r="L285" s="410" t="s">
        <v>874</v>
      </c>
      <c r="M285" s="406">
        <f t="shared" si="64"/>
        <v>0</v>
      </c>
      <c r="O285" s="406">
        <f t="shared" ref="O285:O289" si="72">E285</f>
        <v>48.2</v>
      </c>
    </row>
    <row r="286" spans="1:25">
      <c r="A286" s="407">
        <v>45840</v>
      </c>
      <c r="B286" s="408">
        <v>0</v>
      </c>
      <c r="C286" s="409">
        <v>30</v>
      </c>
      <c r="D286" s="409">
        <v>1.08</v>
      </c>
      <c r="E286" s="409">
        <f t="shared" si="63"/>
        <v>28.92</v>
      </c>
      <c r="F286" s="409">
        <v>28.92</v>
      </c>
      <c r="G286" s="409">
        <f t="shared" si="62"/>
        <v>0</v>
      </c>
      <c r="H286" s="410" t="s">
        <v>872</v>
      </c>
      <c r="I286" s="410" t="s">
        <v>896</v>
      </c>
      <c r="J286" s="410">
        <v>32956604</v>
      </c>
      <c r="K286" s="410">
        <v>59291911</v>
      </c>
      <c r="L286" s="410" t="s">
        <v>874</v>
      </c>
      <c r="M286" s="406">
        <f t="shared" si="64"/>
        <v>0</v>
      </c>
      <c r="O286" s="406">
        <f t="shared" si="72"/>
        <v>28.92</v>
      </c>
    </row>
    <row r="287" spans="1:25">
      <c r="A287" s="407">
        <v>45840</v>
      </c>
      <c r="B287" s="408">
        <v>0</v>
      </c>
      <c r="C287" s="409">
        <v>50</v>
      </c>
      <c r="D287" s="409">
        <v>1.8</v>
      </c>
      <c r="E287" s="409">
        <f t="shared" si="63"/>
        <v>48.2</v>
      </c>
      <c r="F287" s="409">
        <v>48.2</v>
      </c>
      <c r="G287" s="409">
        <f t="shared" si="62"/>
        <v>0</v>
      </c>
      <c r="H287" s="410" t="s">
        <v>872</v>
      </c>
      <c r="I287" s="410" t="s">
        <v>896</v>
      </c>
      <c r="J287" s="410">
        <v>32956604</v>
      </c>
      <c r="K287" s="410">
        <v>59291912</v>
      </c>
      <c r="L287" s="410" t="s">
        <v>874</v>
      </c>
      <c r="M287" s="406">
        <f t="shared" si="64"/>
        <v>0</v>
      </c>
      <c r="O287" s="406">
        <f t="shared" si="72"/>
        <v>48.2</v>
      </c>
    </row>
    <row r="288" spans="1:25">
      <c r="A288" s="407">
        <v>45840</v>
      </c>
      <c r="B288" s="408">
        <v>0</v>
      </c>
      <c r="C288" s="409">
        <v>33</v>
      </c>
      <c r="D288" s="409">
        <v>1.19</v>
      </c>
      <c r="E288" s="409">
        <f t="shared" si="63"/>
        <v>31.81</v>
      </c>
      <c r="F288" s="409">
        <v>31.81</v>
      </c>
      <c r="G288" s="409">
        <f t="shared" si="62"/>
        <v>0</v>
      </c>
      <c r="H288" s="410" t="s">
        <v>872</v>
      </c>
      <c r="I288" s="410" t="s">
        <v>894</v>
      </c>
      <c r="J288" s="410">
        <v>32956604</v>
      </c>
      <c r="K288" s="410">
        <v>59291920</v>
      </c>
      <c r="L288" s="410" t="s">
        <v>874</v>
      </c>
      <c r="M288" s="406">
        <f t="shared" si="64"/>
        <v>0</v>
      </c>
      <c r="O288" s="406">
        <f t="shared" si="72"/>
        <v>31.81</v>
      </c>
      <c r="U288" s="406"/>
    </row>
    <row r="289" spans="1:21">
      <c r="A289" s="407">
        <v>45840</v>
      </c>
      <c r="B289" s="408">
        <v>0</v>
      </c>
      <c r="C289" s="409">
        <v>20</v>
      </c>
      <c r="D289" s="409">
        <v>0.72</v>
      </c>
      <c r="E289" s="409">
        <f t="shared" si="63"/>
        <v>19.28</v>
      </c>
      <c r="F289" s="409">
        <v>19.28</v>
      </c>
      <c r="G289" s="409">
        <f t="shared" si="62"/>
        <v>0</v>
      </c>
      <c r="H289" s="410" t="s">
        <v>872</v>
      </c>
      <c r="I289" s="410" t="s">
        <v>896</v>
      </c>
      <c r="J289" s="410">
        <v>32956604</v>
      </c>
      <c r="K289" s="410">
        <v>59291909</v>
      </c>
      <c r="L289" s="410" t="s">
        <v>874</v>
      </c>
      <c r="M289" s="406">
        <f t="shared" si="64"/>
        <v>0</v>
      </c>
      <c r="O289" s="406">
        <f t="shared" si="72"/>
        <v>19.28</v>
      </c>
      <c r="P289" s="406"/>
    </row>
    <row r="290" spans="1:21">
      <c r="A290" s="407">
        <v>45840</v>
      </c>
      <c r="B290" s="408">
        <v>0</v>
      </c>
      <c r="C290" s="409">
        <v>40</v>
      </c>
      <c r="D290" s="409">
        <v>1.44</v>
      </c>
      <c r="E290" s="409">
        <f t="shared" si="63"/>
        <v>38.56</v>
      </c>
      <c r="F290" s="409">
        <v>38.56</v>
      </c>
      <c r="G290" s="409">
        <f t="shared" si="62"/>
        <v>0</v>
      </c>
      <c r="H290" s="410" t="s">
        <v>872</v>
      </c>
      <c r="I290" s="410" t="s">
        <v>897</v>
      </c>
      <c r="J290" s="410">
        <v>32956604</v>
      </c>
      <c r="K290" s="410">
        <v>59291905</v>
      </c>
      <c r="L290" s="410" t="s">
        <v>874</v>
      </c>
      <c r="M290" s="406">
        <f t="shared" si="64"/>
        <v>0</v>
      </c>
      <c r="Q290" s="406">
        <f>E290</f>
        <v>38.56</v>
      </c>
      <c r="U290" s="406"/>
    </row>
    <row r="291" spans="1:21">
      <c r="A291" s="407">
        <v>45840</v>
      </c>
      <c r="B291" s="408">
        <v>0</v>
      </c>
      <c r="C291" s="409">
        <v>33</v>
      </c>
      <c r="D291" s="409">
        <v>1.19</v>
      </c>
      <c r="E291" s="409">
        <f t="shared" si="63"/>
        <v>31.81</v>
      </c>
      <c r="F291" s="409">
        <v>31.81</v>
      </c>
      <c r="G291" s="409">
        <f t="shared" si="62"/>
        <v>0</v>
      </c>
      <c r="H291" s="410" t="s">
        <v>872</v>
      </c>
      <c r="I291" s="410" t="s">
        <v>894</v>
      </c>
      <c r="J291" s="410">
        <v>32956604</v>
      </c>
      <c r="K291" s="410">
        <v>59291918</v>
      </c>
      <c r="L291" s="410" t="s">
        <v>874</v>
      </c>
      <c r="M291" s="406">
        <f t="shared" si="64"/>
        <v>0</v>
      </c>
      <c r="O291" s="406">
        <f>E291</f>
        <v>31.81</v>
      </c>
      <c r="P291" s="406"/>
    </row>
    <row r="292" spans="1:21" ht="25.5">
      <c r="A292" s="407">
        <v>45840</v>
      </c>
      <c r="B292" s="408">
        <v>0</v>
      </c>
      <c r="C292" s="409">
        <v>48</v>
      </c>
      <c r="D292" s="409">
        <v>1.73</v>
      </c>
      <c r="E292" s="409">
        <f t="shared" si="63"/>
        <v>46.27</v>
      </c>
      <c r="F292" s="409">
        <v>46.27</v>
      </c>
      <c r="G292" s="409">
        <f t="shared" si="62"/>
        <v>0</v>
      </c>
      <c r="H292" s="410" t="s">
        <v>872</v>
      </c>
      <c r="I292" s="410" t="s">
        <v>898</v>
      </c>
      <c r="J292" s="410">
        <v>32956604</v>
      </c>
      <c r="K292" s="410">
        <v>59291916</v>
      </c>
      <c r="L292" s="410" t="s">
        <v>874</v>
      </c>
      <c r="M292" s="406">
        <f t="shared" si="64"/>
        <v>0</v>
      </c>
      <c r="Q292" s="406">
        <f>E292</f>
        <v>46.27</v>
      </c>
    </row>
    <row r="293" spans="1:21">
      <c r="A293" s="407">
        <v>45840</v>
      </c>
      <c r="B293" s="408">
        <v>0</v>
      </c>
      <c r="C293" s="409">
        <v>15</v>
      </c>
      <c r="D293" s="409">
        <v>0.54</v>
      </c>
      <c r="E293" s="409">
        <f t="shared" si="63"/>
        <v>14.46</v>
      </c>
      <c r="F293" s="409">
        <v>14.46</v>
      </c>
      <c r="G293" s="409">
        <f t="shared" si="62"/>
        <v>0</v>
      </c>
      <c r="H293" s="410" t="s">
        <v>872</v>
      </c>
      <c r="I293" s="410" t="s">
        <v>894</v>
      </c>
      <c r="J293" s="410">
        <v>32956604</v>
      </c>
      <c r="K293" s="410">
        <v>59291913</v>
      </c>
      <c r="L293" s="410" t="s">
        <v>874</v>
      </c>
      <c r="M293" s="406">
        <f t="shared" si="64"/>
        <v>0</v>
      </c>
      <c r="O293" s="406">
        <f t="shared" ref="O293:O297" si="73">E293</f>
        <v>14.46</v>
      </c>
      <c r="U293" s="406"/>
    </row>
    <row r="294" spans="1:21">
      <c r="A294" s="407">
        <v>45840</v>
      </c>
      <c r="B294" s="408">
        <v>0</v>
      </c>
      <c r="C294" s="409">
        <v>30</v>
      </c>
      <c r="D294" s="409">
        <v>1.08</v>
      </c>
      <c r="E294" s="409">
        <f t="shared" si="63"/>
        <v>28.92</v>
      </c>
      <c r="F294" s="409">
        <v>28.92</v>
      </c>
      <c r="G294" s="409">
        <f t="shared" si="62"/>
        <v>0</v>
      </c>
      <c r="H294" s="410" t="s">
        <v>872</v>
      </c>
      <c r="I294" s="410" t="s">
        <v>896</v>
      </c>
      <c r="J294" s="410">
        <v>32956604</v>
      </c>
      <c r="K294" s="410">
        <v>59291914</v>
      </c>
      <c r="L294" s="410" t="s">
        <v>874</v>
      </c>
      <c r="M294" s="406">
        <f t="shared" si="64"/>
        <v>0</v>
      </c>
      <c r="O294" s="406">
        <f t="shared" si="73"/>
        <v>28.92</v>
      </c>
      <c r="U294" s="406"/>
    </row>
    <row r="295" spans="1:21">
      <c r="A295" s="407">
        <v>45840</v>
      </c>
      <c r="B295" s="408">
        <v>0</v>
      </c>
      <c r="C295" s="409">
        <v>21</v>
      </c>
      <c r="D295" s="409">
        <v>0.76</v>
      </c>
      <c r="E295" s="409">
        <f t="shared" si="63"/>
        <v>20.239999999999998</v>
      </c>
      <c r="F295" s="409">
        <v>20.239999999999998</v>
      </c>
      <c r="G295" s="409">
        <f t="shared" si="62"/>
        <v>0</v>
      </c>
      <c r="H295" s="410" t="s">
        <v>872</v>
      </c>
      <c r="I295" s="410" t="s">
        <v>894</v>
      </c>
      <c r="J295" s="410">
        <v>32956604</v>
      </c>
      <c r="K295" s="410">
        <v>59291921</v>
      </c>
      <c r="L295" s="410" t="s">
        <v>874</v>
      </c>
      <c r="M295" s="406">
        <f t="shared" si="64"/>
        <v>0</v>
      </c>
      <c r="O295" s="406">
        <f t="shared" si="73"/>
        <v>20.239999999999998</v>
      </c>
      <c r="P295" s="406"/>
    </row>
    <row r="296" spans="1:21">
      <c r="A296" s="407">
        <v>45840</v>
      </c>
      <c r="B296" s="408">
        <v>0</v>
      </c>
      <c r="C296" s="409">
        <v>30</v>
      </c>
      <c r="D296" s="409">
        <v>1.08</v>
      </c>
      <c r="E296" s="409">
        <f t="shared" si="63"/>
        <v>28.92</v>
      </c>
      <c r="F296" s="409">
        <v>28.92</v>
      </c>
      <c r="G296" s="409">
        <f t="shared" si="62"/>
        <v>0</v>
      </c>
      <c r="H296" s="410" t="s">
        <v>872</v>
      </c>
      <c r="I296" s="410" t="s">
        <v>894</v>
      </c>
      <c r="J296" s="410">
        <v>32956604</v>
      </c>
      <c r="K296" s="410">
        <v>59291902</v>
      </c>
      <c r="L296" s="410" t="s">
        <v>874</v>
      </c>
      <c r="M296" s="406">
        <f t="shared" si="64"/>
        <v>0</v>
      </c>
      <c r="O296" s="406">
        <f t="shared" si="73"/>
        <v>28.92</v>
      </c>
      <c r="U296" s="406"/>
    </row>
    <row r="297" spans="1:21">
      <c r="A297" s="407">
        <v>45840</v>
      </c>
      <c r="B297" s="408">
        <v>0</v>
      </c>
      <c r="C297" s="409">
        <v>24</v>
      </c>
      <c r="D297" s="409">
        <v>0.86</v>
      </c>
      <c r="E297" s="409">
        <f t="shared" si="63"/>
        <v>23.14</v>
      </c>
      <c r="F297" s="409">
        <v>23.14</v>
      </c>
      <c r="G297" s="409">
        <f t="shared" si="62"/>
        <v>0</v>
      </c>
      <c r="H297" s="410" t="s">
        <v>872</v>
      </c>
      <c r="I297" s="410" t="s">
        <v>894</v>
      </c>
      <c r="J297" s="410">
        <v>32956604</v>
      </c>
      <c r="K297" s="410">
        <v>59291910</v>
      </c>
      <c r="L297" s="410" t="s">
        <v>874</v>
      </c>
      <c r="M297" s="406">
        <f t="shared" si="64"/>
        <v>0</v>
      </c>
      <c r="O297" s="406">
        <f t="shared" si="73"/>
        <v>23.14</v>
      </c>
      <c r="T297" s="406"/>
    </row>
    <row r="298" spans="1:21" ht="25.5">
      <c r="A298" s="407">
        <v>45840</v>
      </c>
      <c r="B298" s="408">
        <v>0</v>
      </c>
      <c r="C298" s="409">
        <v>48</v>
      </c>
      <c r="D298" s="409">
        <v>1.73</v>
      </c>
      <c r="E298" s="409">
        <f t="shared" si="63"/>
        <v>46.27</v>
      </c>
      <c r="F298" s="409">
        <v>46.27</v>
      </c>
      <c r="G298" s="409">
        <f t="shared" si="62"/>
        <v>0</v>
      </c>
      <c r="H298" s="410" t="s">
        <v>872</v>
      </c>
      <c r="I298" s="410" t="s">
        <v>898</v>
      </c>
      <c r="J298" s="410">
        <v>32956604</v>
      </c>
      <c r="K298" s="410">
        <v>59291917</v>
      </c>
      <c r="L298" s="410" t="s">
        <v>874</v>
      </c>
      <c r="M298" s="406">
        <f t="shared" si="64"/>
        <v>0</v>
      </c>
      <c r="N298" s="406"/>
      <c r="Q298" s="406">
        <f t="shared" ref="Q298:Q299" si="74">E298</f>
        <v>46.27</v>
      </c>
    </row>
    <row r="299" spans="1:21">
      <c r="A299" s="407">
        <v>45840</v>
      </c>
      <c r="B299" s="408">
        <v>0</v>
      </c>
      <c r="C299" s="409">
        <v>10</v>
      </c>
      <c r="D299" s="409">
        <v>0.36</v>
      </c>
      <c r="E299" s="409">
        <f t="shared" si="63"/>
        <v>9.64</v>
      </c>
      <c r="F299" s="409">
        <v>9.64</v>
      </c>
      <c r="G299" s="409">
        <f t="shared" si="62"/>
        <v>0</v>
      </c>
      <c r="H299" s="410" t="s">
        <v>872</v>
      </c>
      <c r="I299" s="410" t="s">
        <v>897</v>
      </c>
      <c r="J299" s="410">
        <v>32956604</v>
      </c>
      <c r="K299" s="410">
        <v>59291903</v>
      </c>
      <c r="L299" s="410" t="s">
        <v>874</v>
      </c>
      <c r="M299" s="406">
        <f t="shared" si="64"/>
        <v>0</v>
      </c>
      <c r="N299" s="406"/>
      <c r="Q299" s="406">
        <f t="shared" si="74"/>
        <v>9.64</v>
      </c>
    </row>
    <row r="300" spans="1:21">
      <c r="A300" s="407">
        <v>45840</v>
      </c>
      <c r="B300" s="408">
        <v>0</v>
      </c>
      <c r="C300" s="409">
        <v>14</v>
      </c>
      <c r="D300" s="409">
        <v>0.5</v>
      </c>
      <c r="E300" s="409">
        <f t="shared" si="63"/>
        <v>13.5</v>
      </c>
      <c r="F300" s="409">
        <v>13.5</v>
      </c>
      <c r="G300" s="409">
        <f t="shared" si="62"/>
        <v>0</v>
      </c>
      <c r="H300" s="410" t="s">
        <v>872</v>
      </c>
      <c r="I300" s="410" t="s">
        <v>894</v>
      </c>
      <c r="J300" s="410">
        <v>32956604</v>
      </c>
      <c r="K300" s="410">
        <v>59291908</v>
      </c>
      <c r="L300" s="410" t="s">
        <v>874</v>
      </c>
      <c r="M300" s="406">
        <f t="shared" si="64"/>
        <v>0</v>
      </c>
      <c r="O300" s="406">
        <f t="shared" ref="O300:O301" si="75">E300</f>
        <v>13.5</v>
      </c>
    </row>
    <row r="301" spans="1:21">
      <c r="A301" s="407">
        <v>45840</v>
      </c>
      <c r="B301" s="408">
        <v>0</v>
      </c>
      <c r="C301" s="409">
        <v>27</v>
      </c>
      <c r="D301" s="409">
        <v>0.97</v>
      </c>
      <c r="E301" s="409">
        <f t="shared" si="63"/>
        <v>26.03</v>
      </c>
      <c r="F301" s="409">
        <v>26.03</v>
      </c>
      <c r="G301" s="409">
        <f t="shared" si="62"/>
        <v>0</v>
      </c>
      <c r="H301" s="410" t="s">
        <v>872</v>
      </c>
      <c r="I301" s="410" t="s">
        <v>894</v>
      </c>
      <c r="J301" s="410">
        <v>32956604</v>
      </c>
      <c r="K301" s="410">
        <v>59291906</v>
      </c>
      <c r="L301" s="410" t="s">
        <v>874</v>
      </c>
      <c r="M301" s="406">
        <f t="shared" si="64"/>
        <v>0</v>
      </c>
      <c r="O301" s="406">
        <f t="shared" si="75"/>
        <v>26.03</v>
      </c>
    </row>
    <row r="302" spans="1:21">
      <c r="A302" s="407">
        <v>45840</v>
      </c>
      <c r="B302" s="408">
        <v>0</v>
      </c>
      <c r="C302" s="409">
        <v>40</v>
      </c>
      <c r="D302" s="409">
        <v>1.44</v>
      </c>
      <c r="E302" s="409">
        <f t="shared" si="63"/>
        <v>38.56</v>
      </c>
      <c r="F302" s="409">
        <v>38.56</v>
      </c>
      <c r="G302" s="409">
        <f t="shared" si="62"/>
        <v>0</v>
      </c>
      <c r="H302" s="410" t="s">
        <v>872</v>
      </c>
      <c r="I302" s="410" t="s">
        <v>897</v>
      </c>
      <c r="J302" s="410">
        <v>32956604</v>
      </c>
      <c r="K302" s="410">
        <v>59291907</v>
      </c>
      <c r="L302" s="410" t="s">
        <v>874</v>
      </c>
      <c r="M302" s="406">
        <f t="shared" si="64"/>
        <v>0</v>
      </c>
      <c r="P302" s="406"/>
      <c r="Q302" s="406">
        <f>E302</f>
        <v>38.56</v>
      </c>
    </row>
    <row r="303" spans="1:21">
      <c r="A303" s="407">
        <v>45840</v>
      </c>
      <c r="B303" s="408">
        <v>0</v>
      </c>
      <c r="C303" s="409">
        <v>12</v>
      </c>
      <c r="D303" s="409">
        <v>0.43</v>
      </c>
      <c r="E303" s="409">
        <f t="shared" si="63"/>
        <v>11.57</v>
      </c>
      <c r="F303" s="409">
        <v>11.57</v>
      </c>
      <c r="G303" s="409">
        <f t="shared" si="62"/>
        <v>0</v>
      </c>
      <c r="H303" s="410" t="s">
        <v>872</v>
      </c>
      <c r="I303" s="410" t="s">
        <v>894</v>
      </c>
      <c r="J303" s="410">
        <v>32956604</v>
      </c>
      <c r="K303" s="410">
        <v>59291919</v>
      </c>
      <c r="L303" s="410" t="s">
        <v>874</v>
      </c>
      <c r="M303" s="406">
        <f t="shared" si="64"/>
        <v>0</v>
      </c>
      <c r="O303" s="406">
        <f>E303</f>
        <v>11.57</v>
      </c>
    </row>
    <row r="304" spans="1:21">
      <c r="A304" s="407">
        <v>45840</v>
      </c>
      <c r="B304" s="408">
        <v>0</v>
      </c>
      <c r="C304" s="409">
        <v>10</v>
      </c>
      <c r="D304" s="409">
        <v>0.36</v>
      </c>
      <c r="E304" s="409">
        <f t="shared" si="63"/>
        <v>9.64</v>
      </c>
      <c r="F304" s="409">
        <v>9.64</v>
      </c>
      <c r="G304" s="409">
        <f t="shared" si="62"/>
        <v>0</v>
      </c>
      <c r="H304" s="410" t="s">
        <v>872</v>
      </c>
      <c r="I304" s="410" t="s">
        <v>897</v>
      </c>
      <c r="J304" s="410">
        <v>32956604</v>
      </c>
      <c r="K304" s="410">
        <v>59291915</v>
      </c>
      <c r="L304" s="410" t="s">
        <v>874</v>
      </c>
      <c r="M304" s="406">
        <f t="shared" si="64"/>
        <v>0</v>
      </c>
      <c r="O304" s="406"/>
      <c r="Q304" s="406">
        <f>E304</f>
        <v>9.64</v>
      </c>
    </row>
    <row r="305" spans="1:21">
      <c r="A305" s="407">
        <v>45839</v>
      </c>
      <c r="B305" s="408">
        <v>0</v>
      </c>
      <c r="C305" s="409">
        <v>2</v>
      </c>
      <c r="D305" s="409">
        <v>0.2</v>
      </c>
      <c r="E305" s="409">
        <f t="shared" si="63"/>
        <v>1.76</v>
      </c>
      <c r="F305" s="409">
        <v>1.8</v>
      </c>
      <c r="G305" s="409">
        <f t="shared" si="62"/>
        <v>0.04</v>
      </c>
      <c r="H305" s="410" t="s">
        <v>872</v>
      </c>
      <c r="I305" s="410" t="s">
        <v>873</v>
      </c>
      <c r="J305" s="410">
        <v>1500702859</v>
      </c>
      <c r="K305" s="410">
        <v>59277526</v>
      </c>
      <c r="L305" s="410" t="s">
        <v>874</v>
      </c>
      <c r="M305" s="406">
        <f t="shared" si="64"/>
        <v>0</v>
      </c>
      <c r="N305" s="406"/>
      <c r="U305" s="406">
        <f>E305</f>
        <v>1.76</v>
      </c>
    </row>
    <row r="306" spans="1:21">
      <c r="A306" s="407">
        <v>45839</v>
      </c>
      <c r="B306" s="408">
        <v>0</v>
      </c>
      <c r="C306" s="409">
        <v>30</v>
      </c>
      <c r="D306" s="409">
        <v>1.08</v>
      </c>
      <c r="E306" s="409">
        <f t="shared" si="63"/>
        <v>28.92</v>
      </c>
      <c r="F306" s="409">
        <v>28.92</v>
      </c>
      <c r="G306" s="409">
        <f t="shared" si="62"/>
        <v>0</v>
      </c>
      <c r="H306" s="410" t="s">
        <v>872</v>
      </c>
      <c r="I306" s="410" t="s">
        <v>896</v>
      </c>
      <c r="J306" s="410">
        <v>1500702859</v>
      </c>
      <c r="K306" s="410">
        <v>59277537</v>
      </c>
      <c r="L306" s="410" t="s">
        <v>874</v>
      </c>
      <c r="M306" s="406">
        <f t="shared" si="64"/>
        <v>0</v>
      </c>
      <c r="O306" s="406">
        <f t="shared" ref="O306:O311" si="76">E306</f>
        <v>28.92</v>
      </c>
      <c r="Q306" s="406"/>
    </row>
    <row r="307" spans="1:21">
      <c r="A307" s="407">
        <v>45839</v>
      </c>
      <c r="B307" s="408">
        <v>0</v>
      </c>
      <c r="C307" s="409">
        <v>30</v>
      </c>
      <c r="D307" s="409">
        <v>1.08</v>
      </c>
      <c r="E307" s="409">
        <f t="shared" si="63"/>
        <v>28.92</v>
      </c>
      <c r="F307" s="409">
        <v>28.92</v>
      </c>
      <c r="G307" s="409">
        <f t="shared" si="62"/>
        <v>0</v>
      </c>
      <c r="H307" s="410" t="s">
        <v>872</v>
      </c>
      <c r="I307" s="410" t="s">
        <v>896</v>
      </c>
      <c r="J307" s="410">
        <v>1500702859</v>
      </c>
      <c r="K307" s="410">
        <v>59277528</v>
      </c>
      <c r="L307" s="410" t="s">
        <v>874</v>
      </c>
      <c r="M307" s="406">
        <f t="shared" si="64"/>
        <v>0</v>
      </c>
      <c r="O307" s="406">
        <f t="shared" si="76"/>
        <v>28.92</v>
      </c>
      <c r="Q307" s="406"/>
    </row>
    <row r="308" spans="1:21">
      <c r="A308" s="407">
        <v>45839</v>
      </c>
      <c r="B308" s="408">
        <v>0</v>
      </c>
      <c r="C308" s="409">
        <v>30</v>
      </c>
      <c r="D308" s="409">
        <v>1.08</v>
      </c>
      <c r="E308" s="409">
        <f t="shared" si="63"/>
        <v>28.92</v>
      </c>
      <c r="F308" s="409">
        <v>28.92</v>
      </c>
      <c r="G308" s="409">
        <f t="shared" si="62"/>
        <v>0</v>
      </c>
      <c r="H308" s="410" t="s">
        <v>872</v>
      </c>
      <c r="I308" s="410" t="s">
        <v>896</v>
      </c>
      <c r="J308" s="410">
        <v>1500702859</v>
      </c>
      <c r="K308" s="410">
        <v>59277528</v>
      </c>
      <c r="L308" s="410" t="s">
        <v>874</v>
      </c>
      <c r="M308" s="406">
        <f t="shared" si="64"/>
        <v>0</v>
      </c>
      <c r="O308" s="406">
        <f t="shared" si="76"/>
        <v>28.92</v>
      </c>
      <c r="Q308" s="406"/>
    </row>
    <row r="309" spans="1:21">
      <c r="A309" s="407">
        <v>45839</v>
      </c>
      <c r="B309" s="408">
        <v>0</v>
      </c>
      <c r="C309" s="409">
        <v>50</v>
      </c>
      <c r="D309" s="409">
        <v>1.8</v>
      </c>
      <c r="E309" s="409">
        <f t="shared" si="63"/>
        <v>48.2</v>
      </c>
      <c r="F309" s="409">
        <v>48.2</v>
      </c>
      <c r="G309" s="409">
        <f t="shared" si="62"/>
        <v>0</v>
      </c>
      <c r="H309" s="410" t="s">
        <v>872</v>
      </c>
      <c r="I309" s="410" t="s">
        <v>896</v>
      </c>
      <c r="J309" s="410">
        <v>1500702859</v>
      </c>
      <c r="K309" s="410">
        <v>59277531</v>
      </c>
      <c r="L309" s="410" t="s">
        <v>874</v>
      </c>
      <c r="M309" s="406">
        <f t="shared" si="64"/>
        <v>0</v>
      </c>
      <c r="O309" s="406">
        <f t="shared" si="76"/>
        <v>48.2</v>
      </c>
    </row>
    <row r="310" spans="1:21">
      <c r="A310" s="407">
        <v>45839</v>
      </c>
      <c r="B310" s="408">
        <v>0</v>
      </c>
      <c r="C310" s="409">
        <v>50</v>
      </c>
      <c r="D310" s="409">
        <v>1.8</v>
      </c>
      <c r="E310" s="409">
        <f t="shared" si="63"/>
        <v>48.2</v>
      </c>
      <c r="F310" s="409">
        <v>48.2</v>
      </c>
      <c r="G310" s="409">
        <f t="shared" si="62"/>
        <v>0</v>
      </c>
      <c r="H310" s="410" t="s">
        <v>872</v>
      </c>
      <c r="I310" s="410" t="s">
        <v>896</v>
      </c>
      <c r="J310" s="410">
        <v>1500702859</v>
      </c>
      <c r="K310" s="410">
        <v>59277540</v>
      </c>
      <c r="L310" s="410" t="s">
        <v>874</v>
      </c>
      <c r="M310" s="406">
        <f t="shared" si="64"/>
        <v>0</v>
      </c>
      <c r="O310" s="406">
        <f t="shared" si="76"/>
        <v>48.2</v>
      </c>
      <c r="U310" s="406"/>
    </row>
    <row r="311" spans="1:21">
      <c r="A311" s="407">
        <v>45839</v>
      </c>
      <c r="B311" s="408">
        <v>0</v>
      </c>
      <c r="C311" s="409">
        <v>30</v>
      </c>
      <c r="D311" s="409">
        <v>1.08</v>
      </c>
      <c r="E311" s="409">
        <f t="shared" si="63"/>
        <v>28.92</v>
      </c>
      <c r="F311" s="409">
        <v>28.92</v>
      </c>
      <c r="G311" s="409">
        <f t="shared" si="62"/>
        <v>0</v>
      </c>
      <c r="H311" s="410" t="s">
        <v>872</v>
      </c>
      <c r="I311" s="410" t="s">
        <v>896</v>
      </c>
      <c r="J311" s="410">
        <v>1500702859</v>
      </c>
      <c r="K311" s="410">
        <v>59277539</v>
      </c>
      <c r="L311" s="410" t="s">
        <v>874</v>
      </c>
      <c r="M311" s="406">
        <f t="shared" si="64"/>
        <v>0</v>
      </c>
      <c r="O311" s="406">
        <f t="shared" si="76"/>
        <v>28.92</v>
      </c>
      <c r="Q311" s="406"/>
    </row>
    <row r="312" spans="1:21">
      <c r="A312" s="407">
        <v>45839</v>
      </c>
      <c r="B312" s="408">
        <v>0</v>
      </c>
      <c r="C312" s="409">
        <v>20</v>
      </c>
      <c r="D312" s="409">
        <v>0.72</v>
      </c>
      <c r="E312" s="409">
        <f t="shared" si="63"/>
        <v>19.28</v>
      </c>
      <c r="F312" s="409">
        <v>19.28</v>
      </c>
      <c r="G312" s="409">
        <f t="shared" si="62"/>
        <v>0</v>
      </c>
      <c r="H312" s="410" t="s">
        <v>872</v>
      </c>
      <c r="I312" s="410" t="s">
        <v>897</v>
      </c>
      <c r="J312" s="410">
        <v>1500702859</v>
      </c>
      <c r="K312" s="410">
        <v>59277529</v>
      </c>
      <c r="L312" s="410" t="s">
        <v>874</v>
      </c>
      <c r="M312" s="406">
        <f t="shared" si="64"/>
        <v>0</v>
      </c>
      <c r="Q312" s="406">
        <f t="shared" ref="Q312:Q313" si="77">E312</f>
        <v>19.28</v>
      </c>
    </row>
    <row r="313" spans="1:21">
      <c r="A313" s="407">
        <v>45839</v>
      </c>
      <c r="B313" s="408">
        <v>0</v>
      </c>
      <c r="C313" s="409">
        <v>20</v>
      </c>
      <c r="D313" s="409">
        <v>0.72</v>
      </c>
      <c r="E313" s="409">
        <f t="shared" si="63"/>
        <v>19.28</v>
      </c>
      <c r="F313" s="409">
        <v>19.28</v>
      </c>
      <c r="G313" s="409">
        <f t="shared" si="62"/>
        <v>0</v>
      </c>
      <c r="H313" s="410" t="s">
        <v>872</v>
      </c>
      <c r="I313" s="410" t="s">
        <v>897</v>
      </c>
      <c r="J313" s="410">
        <v>1500702859</v>
      </c>
      <c r="K313" s="410">
        <v>59277530</v>
      </c>
      <c r="L313" s="410" t="s">
        <v>874</v>
      </c>
      <c r="M313" s="406">
        <f t="shared" si="64"/>
        <v>0</v>
      </c>
      <c r="Q313" s="406">
        <f t="shared" si="77"/>
        <v>19.28</v>
      </c>
      <c r="U313" s="406"/>
    </row>
    <row r="314" spans="1:21">
      <c r="A314" s="407">
        <v>45839</v>
      </c>
      <c r="B314" s="408">
        <v>0</v>
      </c>
      <c r="C314" s="409">
        <v>30</v>
      </c>
      <c r="D314" s="409">
        <v>1.08</v>
      </c>
      <c r="E314" s="409">
        <f t="shared" si="63"/>
        <v>28.92</v>
      </c>
      <c r="F314" s="409">
        <v>28.92</v>
      </c>
      <c r="G314" s="409">
        <f t="shared" si="62"/>
        <v>0</v>
      </c>
      <c r="H314" s="410" t="s">
        <v>872</v>
      </c>
      <c r="I314" s="410" t="s">
        <v>896</v>
      </c>
      <c r="J314" s="410">
        <v>1500702859</v>
      </c>
      <c r="K314" s="410">
        <v>59277538</v>
      </c>
      <c r="L314" s="410" t="s">
        <v>874</v>
      </c>
      <c r="M314" s="406">
        <f t="shared" si="64"/>
        <v>0</v>
      </c>
      <c r="N314" s="406"/>
      <c r="O314" s="406">
        <f t="shared" ref="O314:O318" si="78">E314</f>
        <v>28.92</v>
      </c>
    </row>
    <row r="315" spans="1:21">
      <c r="A315" s="407">
        <v>45839</v>
      </c>
      <c r="B315" s="408">
        <v>0</v>
      </c>
      <c r="C315" s="409">
        <v>30</v>
      </c>
      <c r="D315" s="409">
        <v>1.08</v>
      </c>
      <c r="E315" s="409">
        <f t="shared" si="63"/>
        <v>28.92</v>
      </c>
      <c r="F315" s="409">
        <v>28.92</v>
      </c>
      <c r="G315" s="409">
        <f t="shared" si="62"/>
        <v>0</v>
      </c>
      <c r="H315" s="410" t="s">
        <v>872</v>
      </c>
      <c r="I315" s="410" t="s">
        <v>896</v>
      </c>
      <c r="J315" s="410">
        <v>1500702859</v>
      </c>
      <c r="K315" s="410">
        <v>59277541</v>
      </c>
      <c r="L315" s="410" t="s">
        <v>874</v>
      </c>
      <c r="M315" s="406">
        <f t="shared" si="64"/>
        <v>0</v>
      </c>
      <c r="O315" s="406">
        <f t="shared" si="78"/>
        <v>28.92</v>
      </c>
    </row>
    <row r="316" spans="1:21">
      <c r="A316" s="407">
        <v>45839</v>
      </c>
      <c r="B316" s="408">
        <v>0</v>
      </c>
      <c r="C316" s="409">
        <v>30</v>
      </c>
      <c r="D316" s="409">
        <v>1.08</v>
      </c>
      <c r="E316" s="409">
        <f t="shared" si="63"/>
        <v>28.92</v>
      </c>
      <c r="F316" s="409">
        <v>28.92</v>
      </c>
      <c r="G316" s="409">
        <f t="shared" si="62"/>
        <v>0</v>
      </c>
      <c r="H316" s="410" t="s">
        <v>872</v>
      </c>
      <c r="I316" s="410" t="s">
        <v>896</v>
      </c>
      <c r="J316" s="410">
        <v>1500702859</v>
      </c>
      <c r="K316" s="410">
        <v>59277541</v>
      </c>
      <c r="L316" s="410" t="s">
        <v>874</v>
      </c>
      <c r="M316" s="406">
        <f t="shared" si="64"/>
        <v>0</v>
      </c>
      <c r="O316" s="406">
        <f t="shared" si="78"/>
        <v>28.92</v>
      </c>
    </row>
    <row r="317" spans="1:21">
      <c r="A317" s="407">
        <v>45839</v>
      </c>
      <c r="B317" s="408">
        <v>0</v>
      </c>
      <c r="C317" s="409">
        <v>30</v>
      </c>
      <c r="D317" s="409">
        <v>1.08</v>
      </c>
      <c r="E317" s="409">
        <f t="shared" si="63"/>
        <v>28.92</v>
      </c>
      <c r="F317" s="409">
        <v>28.92</v>
      </c>
      <c r="G317" s="409">
        <f t="shared" si="62"/>
        <v>0</v>
      </c>
      <c r="H317" s="410" t="s">
        <v>872</v>
      </c>
      <c r="I317" s="410" t="s">
        <v>896</v>
      </c>
      <c r="J317" s="410">
        <v>1500702859</v>
      </c>
      <c r="K317" s="410">
        <v>59277535</v>
      </c>
      <c r="L317" s="410" t="s">
        <v>874</v>
      </c>
      <c r="M317" s="406">
        <f t="shared" si="64"/>
        <v>0</v>
      </c>
      <c r="O317" s="406">
        <f t="shared" si="78"/>
        <v>28.92</v>
      </c>
    </row>
    <row r="318" spans="1:21">
      <c r="A318" s="407">
        <v>45839</v>
      </c>
      <c r="B318" s="408">
        <v>0</v>
      </c>
      <c r="C318" s="409">
        <v>39</v>
      </c>
      <c r="D318" s="409">
        <v>1.41</v>
      </c>
      <c r="E318" s="409">
        <f t="shared" si="63"/>
        <v>37.590000000000003</v>
      </c>
      <c r="F318" s="409">
        <v>37.590000000000003</v>
      </c>
      <c r="G318" s="409">
        <f t="shared" si="62"/>
        <v>0</v>
      </c>
      <c r="H318" s="410" t="s">
        <v>872</v>
      </c>
      <c r="I318" s="410" t="s">
        <v>896</v>
      </c>
      <c r="J318" s="410">
        <v>1500702859</v>
      </c>
      <c r="K318" s="410">
        <v>59277543</v>
      </c>
      <c r="L318" s="410" t="s">
        <v>874</v>
      </c>
      <c r="M318" s="406">
        <f t="shared" si="64"/>
        <v>0</v>
      </c>
      <c r="O318" s="406">
        <f t="shared" si="78"/>
        <v>37.590000000000003</v>
      </c>
    </row>
    <row r="319" spans="1:21">
      <c r="A319" s="407">
        <v>45839</v>
      </c>
      <c r="B319" s="408">
        <v>0</v>
      </c>
      <c r="C319" s="409">
        <v>19</v>
      </c>
      <c r="D319" s="409">
        <v>0.68</v>
      </c>
      <c r="E319" s="409">
        <f t="shared" si="63"/>
        <v>18.32</v>
      </c>
      <c r="F319" s="409">
        <v>18.32</v>
      </c>
      <c r="G319" s="409">
        <f t="shared" si="62"/>
        <v>0</v>
      </c>
      <c r="H319" s="410" t="s">
        <v>872</v>
      </c>
      <c r="I319" s="410" t="s">
        <v>900</v>
      </c>
      <c r="J319" s="410">
        <v>1500702859</v>
      </c>
      <c r="K319" s="410">
        <v>59277543</v>
      </c>
      <c r="L319" s="410" t="s">
        <v>874</v>
      </c>
      <c r="M319" s="406">
        <f t="shared" si="64"/>
        <v>0</v>
      </c>
      <c r="N319" s="406">
        <f>E319</f>
        <v>18.32</v>
      </c>
      <c r="Q319" s="406"/>
    </row>
    <row r="320" spans="1:21">
      <c r="A320" s="407">
        <v>45839</v>
      </c>
      <c r="B320" s="408">
        <v>0</v>
      </c>
      <c r="C320" s="409">
        <v>50</v>
      </c>
      <c r="D320" s="409">
        <v>1.8</v>
      </c>
      <c r="E320" s="409">
        <f t="shared" si="63"/>
        <v>48.2</v>
      </c>
      <c r="F320" s="409">
        <v>48.2</v>
      </c>
      <c r="G320" s="409">
        <f t="shared" si="62"/>
        <v>0</v>
      </c>
      <c r="H320" s="410" t="s">
        <v>872</v>
      </c>
      <c r="I320" s="410" t="s">
        <v>896</v>
      </c>
      <c r="J320" s="410">
        <v>1500702859</v>
      </c>
      <c r="K320" s="410">
        <v>59277527</v>
      </c>
      <c r="L320" s="410" t="s">
        <v>874</v>
      </c>
      <c r="M320" s="406">
        <f t="shared" si="64"/>
        <v>0</v>
      </c>
      <c r="O320" s="406">
        <f t="shared" ref="O320:O322" si="79">E320</f>
        <v>48.2</v>
      </c>
    </row>
    <row r="321" spans="1:21">
      <c r="A321" s="407">
        <v>45839</v>
      </c>
      <c r="B321" s="408">
        <v>0</v>
      </c>
      <c r="C321" s="409">
        <v>30</v>
      </c>
      <c r="D321" s="409">
        <v>1.08</v>
      </c>
      <c r="E321" s="409">
        <f t="shared" si="63"/>
        <v>28.92</v>
      </c>
      <c r="F321" s="409">
        <v>28.92</v>
      </c>
      <c r="G321" s="409">
        <f t="shared" si="62"/>
        <v>0</v>
      </c>
      <c r="H321" s="410" t="s">
        <v>872</v>
      </c>
      <c r="I321" s="410" t="s">
        <v>896</v>
      </c>
      <c r="J321" s="410">
        <v>1500702859</v>
      </c>
      <c r="K321" s="410">
        <v>59277536</v>
      </c>
      <c r="L321" s="410" t="s">
        <v>874</v>
      </c>
      <c r="M321" s="406">
        <f t="shared" si="64"/>
        <v>0</v>
      </c>
      <c r="O321" s="406">
        <f t="shared" si="79"/>
        <v>28.92</v>
      </c>
    </row>
    <row r="322" spans="1:21">
      <c r="A322" s="407">
        <v>45839</v>
      </c>
      <c r="B322" s="408">
        <v>0</v>
      </c>
      <c r="C322" s="409">
        <v>50</v>
      </c>
      <c r="D322" s="409">
        <v>1.8</v>
      </c>
      <c r="E322" s="409">
        <f t="shared" si="63"/>
        <v>48.2</v>
      </c>
      <c r="F322" s="409">
        <v>48.2</v>
      </c>
      <c r="G322" s="409">
        <f t="shared" si="62"/>
        <v>0</v>
      </c>
      <c r="H322" s="410" t="s">
        <v>872</v>
      </c>
      <c r="I322" s="410" t="s">
        <v>896</v>
      </c>
      <c r="J322" s="410">
        <v>1500702859</v>
      </c>
      <c r="K322" s="410">
        <v>59277532</v>
      </c>
      <c r="L322" s="410" t="s">
        <v>874</v>
      </c>
      <c r="M322" s="406">
        <f t="shared" si="64"/>
        <v>0</v>
      </c>
      <c r="N322" s="406"/>
      <c r="O322" s="406">
        <f t="shared" si="79"/>
        <v>48.2</v>
      </c>
    </row>
    <row r="323" spans="1:21">
      <c r="A323" s="407">
        <v>45839</v>
      </c>
      <c r="B323" s="408">
        <v>0</v>
      </c>
      <c r="C323" s="409">
        <v>2</v>
      </c>
      <c r="D323" s="409">
        <v>0.2</v>
      </c>
      <c r="E323" s="409">
        <f t="shared" si="63"/>
        <v>1.76</v>
      </c>
      <c r="F323" s="409">
        <v>1.8</v>
      </c>
      <c r="G323" s="409">
        <f t="shared" ref="G323:G386" si="80">IF(D323&gt;0.2,0,0.04)</f>
        <v>0.04</v>
      </c>
      <c r="H323" s="410" t="s">
        <v>872</v>
      </c>
      <c r="I323" s="410" t="s">
        <v>873</v>
      </c>
      <c r="J323" s="410">
        <v>1500702859</v>
      </c>
      <c r="K323" s="410">
        <v>59277525</v>
      </c>
      <c r="L323" s="410" t="s">
        <v>874</v>
      </c>
      <c r="M323" s="406">
        <f t="shared" si="64"/>
        <v>0</v>
      </c>
      <c r="O323" s="406"/>
      <c r="U323" s="406">
        <f>E323</f>
        <v>1.76</v>
      </c>
    </row>
    <row r="324" spans="1:21">
      <c r="A324" s="407">
        <v>45839</v>
      </c>
      <c r="B324" s="408">
        <v>0</v>
      </c>
      <c r="C324" s="409">
        <v>30</v>
      </c>
      <c r="D324" s="409">
        <v>1.08</v>
      </c>
      <c r="E324" s="409">
        <f t="shared" ref="E324:E387" si="81">C324-D324-G324</f>
        <v>28.92</v>
      </c>
      <c r="F324" s="409">
        <v>28.92</v>
      </c>
      <c r="G324" s="409">
        <f t="shared" si="80"/>
        <v>0</v>
      </c>
      <c r="H324" s="410" t="s">
        <v>872</v>
      </c>
      <c r="I324" s="410" t="s">
        <v>896</v>
      </c>
      <c r="J324" s="410">
        <v>1500702859</v>
      </c>
      <c r="K324" s="410">
        <v>59277534</v>
      </c>
      <c r="L324" s="410" t="s">
        <v>874</v>
      </c>
      <c r="M324" s="406">
        <f t="shared" ref="M324:M387" si="82">SUM(N324:AA324)-E324</f>
        <v>0</v>
      </c>
      <c r="N324" s="406"/>
      <c r="O324" s="406">
        <f t="shared" ref="O324:O325" si="83">E324</f>
        <v>28.92</v>
      </c>
    </row>
    <row r="325" spans="1:21">
      <c r="A325" s="407">
        <v>45839</v>
      </c>
      <c r="B325" s="408">
        <v>0</v>
      </c>
      <c r="C325" s="409">
        <v>39</v>
      </c>
      <c r="D325" s="409">
        <v>1.41</v>
      </c>
      <c r="E325" s="409">
        <f t="shared" si="81"/>
        <v>37.590000000000003</v>
      </c>
      <c r="F325" s="409">
        <v>37.590000000000003</v>
      </c>
      <c r="G325" s="409">
        <f t="shared" si="80"/>
        <v>0</v>
      </c>
      <c r="H325" s="410" t="s">
        <v>872</v>
      </c>
      <c r="I325" s="410" t="s">
        <v>896</v>
      </c>
      <c r="J325" s="410">
        <v>1500702859</v>
      </c>
      <c r="K325" s="410">
        <v>59277542</v>
      </c>
      <c r="L325" s="410" t="s">
        <v>874</v>
      </c>
      <c r="M325" s="406">
        <f t="shared" si="82"/>
        <v>0</v>
      </c>
      <c r="O325" s="406">
        <f t="shared" si="83"/>
        <v>37.590000000000003</v>
      </c>
    </row>
    <row r="326" spans="1:21">
      <c r="A326" s="407">
        <v>45839</v>
      </c>
      <c r="B326" s="408">
        <v>0</v>
      </c>
      <c r="C326" s="409">
        <v>19</v>
      </c>
      <c r="D326" s="409">
        <v>0.68</v>
      </c>
      <c r="E326" s="409">
        <f t="shared" si="81"/>
        <v>18.32</v>
      </c>
      <c r="F326" s="409">
        <v>18.32</v>
      </c>
      <c r="G326" s="409">
        <f t="shared" si="80"/>
        <v>0</v>
      </c>
      <c r="H326" s="410" t="s">
        <v>872</v>
      </c>
      <c r="I326" s="410" t="s">
        <v>900</v>
      </c>
      <c r="J326" s="410">
        <v>1500702859</v>
      </c>
      <c r="K326" s="410">
        <v>59277542</v>
      </c>
      <c r="L326" s="410" t="s">
        <v>874</v>
      </c>
      <c r="M326" s="406">
        <f t="shared" si="82"/>
        <v>0</v>
      </c>
      <c r="N326" s="406">
        <f>E326</f>
        <v>18.32</v>
      </c>
      <c r="Q326" s="406"/>
    </row>
    <row r="327" spans="1:21">
      <c r="A327" s="407">
        <v>45839</v>
      </c>
      <c r="B327" s="408">
        <v>0</v>
      </c>
      <c r="C327" s="409">
        <v>2</v>
      </c>
      <c r="D327" s="409">
        <v>0.2</v>
      </c>
      <c r="E327" s="409">
        <f t="shared" si="81"/>
        <v>1.76</v>
      </c>
      <c r="F327" s="409">
        <v>1.8</v>
      </c>
      <c r="G327" s="409">
        <f t="shared" si="80"/>
        <v>0.04</v>
      </c>
      <c r="H327" s="410" t="s">
        <v>872</v>
      </c>
      <c r="I327" s="410" t="s">
        <v>873</v>
      </c>
      <c r="J327" s="410">
        <v>1500702859</v>
      </c>
      <c r="K327" s="410">
        <v>59277524</v>
      </c>
      <c r="L327" s="410" t="s">
        <v>874</v>
      </c>
      <c r="M327" s="406">
        <f t="shared" si="82"/>
        <v>0</v>
      </c>
      <c r="Q327" s="406"/>
      <c r="U327" s="406">
        <f>E327</f>
        <v>1.76</v>
      </c>
    </row>
    <row r="328" spans="1:21">
      <c r="A328" s="407">
        <v>45839</v>
      </c>
      <c r="B328" s="408">
        <v>0</v>
      </c>
      <c r="C328" s="409">
        <v>30</v>
      </c>
      <c r="D328" s="409">
        <v>1.08</v>
      </c>
      <c r="E328" s="409">
        <f t="shared" si="81"/>
        <v>28.92</v>
      </c>
      <c r="F328" s="409">
        <v>28.92</v>
      </c>
      <c r="G328" s="409">
        <f t="shared" si="80"/>
        <v>0</v>
      </c>
      <c r="H328" s="410" t="s">
        <v>872</v>
      </c>
      <c r="I328" s="410" t="s">
        <v>896</v>
      </c>
      <c r="J328" s="410">
        <v>1500702859</v>
      </c>
      <c r="K328" s="410">
        <v>59277533</v>
      </c>
      <c r="L328" s="410" t="s">
        <v>874</v>
      </c>
      <c r="M328" s="406">
        <f t="shared" si="82"/>
        <v>0</v>
      </c>
      <c r="O328" s="406">
        <f>E328</f>
        <v>28.92</v>
      </c>
      <c r="Q328" s="406"/>
    </row>
    <row r="329" spans="1:21">
      <c r="A329" s="407">
        <v>45838</v>
      </c>
      <c r="B329" s="408">
        <v>0</v>
      </c>
      <c r="C329" s="409">
        <v>19</v>
      </c>
      <c r="D329" s="409">
        <v>0.68</v>
      </c>
      <c r="E329" s="409">
        <f t="shared" si="81"/>
        <v>18.32</v>
      </c>
      <c r="F329" s="409">
        <v>18.32</v>
      </c>
      <c r="G329" s="409">
        <f t="shared" si="80"/>
        <v>0</v>
      </c>
      <c r="H329" s="410" t="s">
        <v>872</v>
      </c>
      <c r="I329" s="410" t="s">
        <v>900</v>
      </c>
      <c r="J329" s="410">
        <v>76762436</v>
      </c>
      <c r="K329" s="410">
        <v>59264508</v>
      </c>
      <c r="L329" s="410" t="s">
        <v>874</v>
      </c>
      <c r="M329" s="406">
        <f t="shared" si="82"/>
        <v>0</v>
      </c>
      <c r="N329" s="406">
        <f>E329</f>
        <v>18.32</v>
      </c>
      <c r="O329" s="406"/>
    </row>
    <row r="330" spans="1:21">
      <c r="A330" s="407">
        <v>45838</v>
      </c>
      <c r="B330" s="408">
        <v>0</v>
      </c>
      <c r="C330" s="409">
        <v>20</v>
      </c>
      <c r="D330" s="409">
        <v>0.72</v>
      </c>
      <c r="E330" s="409">
        <f t="shared" si="81"/>
        <v>19.28</v>
      </c>
      <c r="F330" s="409">
        <v>19.28</v>
      </c>
      <c r="G330" s="409">
        <f t="shared" si="80"/>
        <v>0</v>
      </c>
      <c r="H330" s="410" t="s">
        <v>872</v>
      </c>
      <c r="I330" s="410" t="s">
        <v>897</v>
      </c>
      <c r="J330" s="410">
        <v>76762436</v>
      </c>
      <c r="K330" s="410">
        <v>59264500</v>
      </c>
      <c r="L330" s="410" t="s">
        <v>874</v>
      </c>
      <c r="M330" s="406">
        <f t="shared" si="82"/>
        <v>0</v>
      </c>
      <c r="O330" s="406"/>
      <c r="Q330" s="406">
        <f t="shared" ref="Q330:Q331" si="84">E330</f>
        <v>19.28</v>
      </c>
    </row>
    <row r="331" spans="1:21">
      <c r="A331" s="407">
        <v>45838</v>
      </c>
      <c r="B331" s="408">
        <v>0</v>
      </c>
      <c r="C331" s="409">
        <v>20</v>
      </c>
      <c r="D331" s="409">
        <v>0.72</v>
      </c>
      <c r="E331" s="409">
        <f t="shared" si="81"/>
        <v>19.28</v>
      </c>
      <c r="F331" s="409">
        <v>19.28</v>
      </c>
      <c r="G331" s="409">
        <f t="shared" si="80"/>
        <v>0</v>
      </c>
      <c r="H331" s="410" t="s">
        <v>872</v>
      </c>
      <c r="I331" s="410" t="s">
        <v>897</v>
      </c>
      <c r="J331" s="410">
        <v>76762436</v>
      </c>
      <c r="K331" s="410">
        <v>59264500</v>
      </c>
      <c r="L331" s="410" t="s">
        <v>874</v>
      </c>
      <c r="M331" s="406">
        <f t="shared" si="82"/>
        <v>0</v>
      </c>
      <c r="O331" s="406"/>
      <c r="Q331" s="406">
        <f t="shared" si="84"/>
        <v>19.28</v>
      </c>
    </row>
    <row r="332" spans="1:21">
      <c r="A332" s="407">
        <v>45838</v>
      </c>
      <c r="B332" s="408">
        <v>0</v>
      </c>
      <c r="C332" s="409">
        <v>33</v>
      </c>
      <c r="D332" s="409">
        <v>1.19</v>
      </c>
      <c r="E332" s="409">
        <f t="shared" si="81"/>
        <v>31.81</v>
      </c>
      <c r="F332" s="409">
        <v>31.81</v>
      </c>
      <c r="G332" s="409">
        <f t="shared" si="80"/>
        <v>0</v>
      </c>
      <c r="H332" s="410" t="s">
        <v>872</v>
      </c>
      <c r="I332" s="410" t="s">
        <v>896</v>
      </c>
      <c r="J332" s="410">
        <v>76762436</v>
      </c>
      <c r="K332" s="410">
        <v>59264506</v>
      </c>
      <c r="L332" s="410" t="s">
        <v>874</v>
      </c>
      <c r="M332" s="406">
        <f t="shared" si="82"/>
        <v>0</v>
      </c>
      <c r="O332" s="406">
        <f t="shared" ref="O332:O336" si="85">E332</f>
        <v>31.81</v>
      </c>
      <c r="T332" s="406"/>
    </row>
    <row r="333" spans="1:21">
      <c r="A333" s="407">
        <v>45838</v>
      </c>
      <c r="B333" s="408">
        <v>0</v>
      </c>
      <c r="C333" s="409">
        <v>30</v>
      </c>
      <c r="D333" s="409">
        <v>1.08</v>
      </c>
      <c r="E333" s="409">
        <f t="shared" si="81"/>
        <v>28.92</v>
      </c>
      <c r="F333" s="409">
        <v>28.92</v>
      </c>
      <c r="G333" s="409">
        <f t="shared" si="80"/>
        <v>0</v>
      </c>
      <c r="H333" s="410" t="s">
        <v>872</v>
      </c>
      <c r="I333" s="410" t="s">
        <v>896</v>
      </c>
      <c r="J333" s="410">
        <v>76762436</v>
      </c>
      <c r="K333" s="410">
        <v>59264499</v>
      </c>
      <c r="L333" s="410" t="s">
        <v>874</v>
      </c>
      <c r="M333" s="406">
        <f t="shared" si="82"/>
        <v>0</v>
      </c>
      <c r="N333" s="406"/>
      <c r="O333" s="406">
        <f t="shared" si="85"/>
        <v>28.92</v>
      </c>
    </row>
    <row r="334" spans="1:21">
      <c r="A334" s="407">
        <v>45838</v>
      </c>
      <c r="B334" s="408">
        <v>0</v>
      </c>
      <c r="C334" s="409">
        <v>30</v>
      </c>
      <c r="D334" s="409">
        <v>1.08</v>
      </c>
      <c r="E334" s="409">
        <f t="shared" si="81"/>
        <v>28.92</v>
      </c>
      <c r="F334" s="409">
        <v>28.92</v>
      </c>
      <c r="G334" s="409">
        <f t="shared" si="80"/>
        <v>0</v>
      </c>
      <c r="H334" s="410" t="s">
        <v>872</v>
      </c>
      <c r="I334" s="410" t="s">
        <v>896</v>
      </c>
      <c r="J334" s="410">
        <v>76762436</v>
      </c>
      <c r="K334" s="410">
        <v>59264509</v>
      </c>
      <c r="L334" s="410" t="s">
        <v>874</v>
      </c>
      <c r="M334" s="406">
        <f t="shared" si="82"/>
        <v>0</v>
      </c>
      <c r="O334" s="406">
        <f t="shared" si="85"/>
        <v>28.92</v>
      </c>
      <c r="P334" s="406"/>
    </row>
    <row r="335" spans="1:21">
      <c r="A335" s="407">
        <v>45838</v>
      </c>
      <c r="B335" s="408">
        <v>0</v>
      </c>
      <c r="C335" s="409">
        <v>30</v>
      </c>
      <c r="D335" s="409">
        <v>1.08</v>
      </c>
      <c r="E335" s="409">
        <f t="shared" si="81"/>
        <v>28.92</v>
      </c>
      <c r="F335" s="409">
        <v>28.92</v>
      </c>
      <c r="G335" s="409">
        <f t="shared" si="80"/>
        <v>0</v>
      </c>
      <c r="H335" s="410" t="s">
        <v>872</v>
      </c>
      <c r="I335" s="410" t="s">
        <v>896</v>
      </c>
      <c r="J335" s="410">
        <v>76762436</v>
      </c>
      <c r="K335" s="410">
        <v>59264498</v>
      </c>
      <c r="L335" s="410" t="s">
        <v>874</v>
      </c>
      <c r="M335" s="406">
        <f t="shared" si="82"/>
        <v>0</v>
      </c>
      <c r="O335" s="406">
        <f t="shared" si="85"/>
        <v>28.92</v>
      </c>
    </row>
    <row r="336" spans="1:21">
      <c r="A336" s="407">
        <v>45838</v>
      </c>
      <c r="B336" s="408">
        <v>0</v>
      </c>
      <c r="C336" s="409">
        <v>33</v>
      </c>
      <c r="D336" s="409">
        <v>1.19</v>
      </c>
      <c r="E336" s="409">
        <f t="shared" si="81"/>
        <v>31.81</v>
      </c>
      <c r="F336" s="409">
        <v>31.81</v>
      </c>
      <c r="G336" s="409">
        <f t="shared" si="80"/>
        <v>0</v>
      </c>
      <c r="H336" s="410" t="s">
        <v>872</v>
      </c>
      <c r="I336" s="410" t="s">
        <v>896</v>
      </c>
      <c r="J336" s="410">
        <v>76762436</v>
      </c>
      <c r="K336" s="410">
        <v>59264505</v>
      </c>
      <c r="L336" s="410" t="s">
        <v>874</v>
      </c>
      <c r="M336" s="406">
        <f t="shared" si="82"/>
        <v>0</v>
      </c>
      <c r="O336" s="406">
        <f t="shared" si="85"/>
        <v>31.81</v>
      </c>
      <c r="P336" s="406"/>
    </row>
    <row r="337" spans="1:24">
      <c r="A337" s="407">
        <v>45838</v>
      </c>
      <c r="B337" s="408">
        <v>0</v>
      </c>
      <c r="C337" s="409">
        <v>2</v>
      </c>
      <c r="D337" s="409">
        <v>0.2</v>
      </c>
      <c r="E337" s="409">
        <f t="shared" si="81"/>
        <v>1.76</v>
      </c>
      <c r="F337" s="409">
        <v>1.8</v>
      </c>
      <c r="G337" s="409">
        <f t="shared" si="80"/>
        <v>0.04</v>
      </c>
      <c r="H337" s="410" t="s">
        <v>872</v>
      </c>
      <c r="I337" s="410" t="s">
        <v>873</v>
      </c>
      <c r="J337" s="410">
        <v>76762436</v>
      </c>
      <c r="K337" s="410">
        <v>59264512</v>
      </c>
      <c r="L337" s="410" t="s">
        <v>874</v>
      </c>
      <c r="M337" s="406">
        <f t="shared" si="82"/>
        <v>0</v>
      </c>
      <c r="P337" s="406"/>
      <c r="U337" s="406">
        <f>E337</f>
        <v>1.76</v>
      </c>
    </row>
    <row r="338" spans="1:24" ht="25.5">
      <c r="A338" s="407">
        <v>45838</v>
      </c>
      <c r="B338" s="408">
        <v>0</v>
      </c>
      <c r="C338" s="409">
        <v>24</v>
      </c>
      <c r="D338" s="409">
        <v>0.86</v>
      </c>
      <c r="E338" s="409">
        <f t="shared" si="81"/>
        <v>23.14</v>
      </c>
      <c r="F338" s="409">
        <v>23.14</v>
      </c>
      <c r="G338" s="409">
        <f t="shared" si="80"/>
        <v>0</v>
      </c>
      <c r="H338" s="410" t="s">
        <v>872</v>
      </c>
      <c r="I338" s="410" t="s">
        <v>898</v>
      </c>
      <c r="J338" s="410">
        <v>76762436</v>
      </c>
      <c r="K338" s="410">
        <v>59264501</v>
      </c>
      <c r="L338" s="410" t="s">
        <v>874</v>
      </c>
      <c r="M338" s="406">
        <f t="shared" si="82"/>
        <v>0</v>
      </c>
      <c r="Q338" s="406">
        <f>E338</f>
        <v>23.14</v>
      </c>
    </row>
    <row r="339" spans="1:24">
      <c r="A339" s="407">
        <v>45838</v>
      </c>
      <c r="B339" s="408">
        <v>0</v>
      </c>
      <c r="C339" s="409">
        <v>18</v>
      </c>
      <c r="D339" s="409">
        <v>0.65</v>
      </c>
      <c r="E339" s="409">
        <f t="shared" si="81"/>
        <v>17.350000000000001</v>
      </c>
      <c r="F339" s="409">
        <v>17.350000000000001</v>
      </c>
      <c r="G339" s="409">
        <f t="shared" si="80"/>
        <v>0</v>
      </c>
      <c r="H339" s="410" t="s">
        <v>872</v>
      </c>
      <c r="I339" s="410" t="s">
        <v>899</v>
      </c>
      <c r="J339" s="410">
        <v>76762436</v>
      </c>
      <c r="K339" s="410">
        <v>59264502</v>
      </c>
      <c r="L339" s="410" t="s">
        <v>874</v>
      </c>
      <c r="M339" s="406">
        <f t="shared" si="82"/>
        <v>0</v>
      </c>
      <c r="N339" s="406">
        <f t="shared" ref="N339:N340" si="86">E339</f>
        <v>17.350000000000001</v>
      </c>
      <c r="Q339" s="406"/>
    </row>
    <row r="340" spans="1:24">
      <c r="A340" s="407">
        <v>45838</v>
      </c>
      <c r="B340" s="408">
        <v>0</v>
      </c>
      <c r="C340" s="409">
        <v>19</v>
      </c>
      <c r="D340" s="409">
        <v>0.68</v>
      </c>
      <c r="E340" s="409">
        <f t="shared" si="81"/>
        <v>18.32</v>
      </c>
      <c r="F340" s="409">
        <v>18.32</v>
      </c>
      <c r="G340" s="409">
        <f t="shared" si="80"/>
        <v>0</v>
      </c>
      <c r="H340" s="410" t="s">
        <v>872</v>
      </c>
      <c r="I340" s="410" t="s">
        <v>900</v>
      </c>
      <c r="J340" s="410">
        <v>76762436</v>
      </c>
      <c r="K340" s="410">
        <v>59264507</v>
      </c>
      <c r="L340" s="410" t="s">
        <v>874</v>
      </c>
      <c r="M340" s="406">
        <f t="shared" si="82"/>
        <v>0</v>
      </c>
      <c r="N340" s="406">
        <f t="shared" si="86"/>
        <v>18.32</v>
      </c>
      <c r="Q340" s="406"/>
    </row>
    <row r="341" spans="1:24">
      <c r="A341" s="407">
        <v>45838</v>
      </c>
      <c r="B341" s="408">
        <v>0</v>
      </c>
      <c r="C341" s="409">
        <v>2</v>
      </c>
      <c r="D341" s="409">
        <v>0.2</v>
      </c>
      <c r="E341" s="409">
        <f t="shared" si="81"/>
        <v>1.76</v>
      </c>
      <c r="F341" s="409">
        <v>1.8</v>
      </c>
      <c r="G341" s="409">
        <f t="shared" si="80"/>
        <v>0.04</v>
      </c>
      <c r="H341" s="410" t="s">
        <v>872</v>
      </c>
      <c r="I341" s="410" t="s">
        <v>873</v>
      </c>
      <c r="J341" s="410">
        <v>76762436</v>
      </c>
      <c r="K341" s="410">
        <v>59264510</v>
      </c>
      <c r="L341" s="410" t="s">
        <v>874</v>
      </c>
      <c r="M341" s="406">
        <f t="shared" si="82"/>
        <v>0</v>
      </c>
      <c r="O341" s="406"/>
      <c r="U341" s="406">
        <f>E341</f>
        <v>1.76</v>
      </c>
    </row>
    <row r="342" spans="1:24">
      <c r="A342" s="407">
        <v>45838</v>
      </c>
      <c r="B342" s="408">
        <v>0</v>
      </c>
      <c r="C342" s="409">
        <v>30</v>
      </c>
      <c r="D342" s="409">
        <v>1.08</v>
      </c>
      <c r="E342" s="409">
        <f t="shared" si="81"/>
        <v>28.92</v>
      </c>
      <c r="F342" s="409">
        <v>28.92</v>
      </c>
      <c r="G342" s="409">
        <f t="shared" si="80"/>
        <v>0</v>
      </c>
      <c r="H342" s="410" t="s">
        <v>872</v>
      </c>
      <c r="I342" s="410" t="s">
        <v>896</v>
      </c>
      <c r="J342" s="410">
        <v>76762436</v>
      </c>
      <c r="K342" s="410">
        <v>59264504</v>
      </c>
      <c r="L342" s="410" t="s">
        <v>874</v>
      </c>
      <c r="M342" s="406">
        <f t="shared" si="82"/>
        <v>0</v>
      </c>
      <c r="O342" s="406">
        <f>E342</f>
        <v>28.92</v>
      </c>
    </row>
    <row r="343" spans="1:24">
      <c r="A343" s="407">
        <v>45838</v>
      </c>
      <c r="B343" s="408">
        <v>0</v>
      </c>
      <c r="C343" s="409">
        <v>3</v>
      </c>
      <c r="D343" s="409">
        <v>0.11</v>
      </c>
      <c r="E343" s="409">
        <f t="shared" si="81"/>
        <v>2.85</v>
      </c>
      <c r="F343" s="409">
        <v>2.89</v>
      </c>
      <c r="G343" s="409">
        <f t="shared" si="80"/>
        <v>0.04</v>
      </c>
      <c r="H343" s="410" t="s">
        <v>872</v>
      </c>
      <c r="I343" s="410" t="s">
        <v>881</v>
      </c>
      <c r="J343" s="410">
        <v>76762436</v>
      </c>
      <c r="K343" s="410">
        <v>59264497</v>
      </c>
      <c r="L343" s="410" t="s">
        <v>874</v>
      </c>
      <c r="M343" s="406">
        <f t="shared" si="82"/>
        <v>0</v>
      </c>
      <c r="O343" s="406"/>
      <c r="X343" s="406">
        <f>E343</f>
        <v>2.85</v>
      </c>
    </row>
    <row r="344" spans="1:24">
      <c r="A344" s="407">
        <v>45838</v>
      </c>
      <c r="B344" s="408">
        <v>0</v>
      </c>
      <c r="C344" s="409">
        <v>80</v>
      </c>
      <c r="D344" s="409">
        <v>2.88</v>
      </c>
      <c r="E344" s="409">
        <f t="shared" si="81"/>
        <v>77.12</v>
      </c>
      <c r="F344" s="409">
        <v>77.12</v>
      </c>
      <c r="G344" s="409">
        <f t="shared" si="80"/>
        <v>0</v>
      </c>
      <c r="H344" s="410" t="s">
        <v>872</v>
      </c>
      <c r="I344" s="410" t="s">
        <v>896</v>
      </c>
      <c r="J344" s="410">
        <v>76762436</v>
      </c>
      <c r="K344" s="410">
        <v>59264497</v>
      </c>
      <c r="L344" s="410" t="s">
        <v>874</v>
      </c>
      <c r="M344" s="406">
        <f t="shared" si="82"/>
        <v>0</v>
      </c>
      <c r="O344" s="406">
        <f t="shared" ref="O344:O345" si="87">E344</f>
        <v>77.12</v>
      </c>
      <c r="P344" s="406"/>
    </row>
    <row r="345" spans="1:24">
      <c r="A345" s="407">
        <v>45838</v>
      </c>
      <c r="B345" s="408">
        <v>0</v>
      </c>
      <c r="C345" s="409">
        <v>30</v>
      </c>
      <c r="D345" s="409">
        <v>1.08</v>
      </c>
      <c r="E345" s="409">
        <f t="shared" si="81"/>
        <v>28.92</v>
      </c>
      <c r="F345" s="409">
        <v>28.92</v>
      </c>
      <c r="G345" s="409">
        <f t="shared" si="80"/>
        <v>0</v>
      </c>
      <c r="H345" s="410" t="s">
        <v>872</v>
      </c>
      <c r="I345" s="410" t="s">
        <v>896</v>
      </c>
      <c r="J345" s="410">
        <v>76762436</v>
      </c>
      <c r="K345" s="410">
        <v>59264497</v>
      </c>
      <c r="L345" s="410" t="s">
        <v>874</v>
      </c>
      <c r="M345" s="406">
        <f t="shared" si="82"/>
        <v>0</v>
      </c>
      <c r="O345" s="406">
        <f t="shared" si="87"/>
        <v>28.92</v>
      </c>
      <c r="U345" s="406"/>
    </row>
    <row r="346" spans="1:24" ht="25.5">
      <c r="A346" s="407">
        <v>45838</v>
      </c>
      <c r="B346" s="408">
        <v>0</v>
      </c>
      <c r="C346" s="409">
        <v>24</v>
      </c>
      <c r="D346" s="409">
        <v>0.86</v>
      </c>
      <c r="E346" s="409">
        <f t="shared" si="81"/>
        <v>23.14</v>
      </c>
      <c r="F346" s="409">
        <v>23.14</v>
      </c>
      <c r="G346" s="409">
        <f t="shared" si="80"/>
        <v>0</v>
      </c>
      <c r="H346" s="410" t="s">
        <v>872</v>
      </c>
      <c r="I346" s="410" t="s">
        <v>898</v>
      </c>
      <c r="J346" s="410">
        <v>76762436</v>
      </c>
      <c r="K346" s="410">
        <v>59264503</v>
      </c>
      <c r="L346" s="410" t="s">
        <v>874</v>
      </c>
      <c r="M346" s="406">
        <f t="shared" si="82"/>
        <v>0</v>
      </c>
      <c r="P346" s="406"/>
      <c r="Q346" s="406">
        <f>E346</f>
        <v>23.14</v>
      </c>
    </row>
    <row r="347" spans="1:24">
      <c r="A347" s="407">
        <v>45838</v>
      </c>
      <c r="B347" s="408">
        <v>0</v>
      </c>
      <c r="C347" s="409">
        <v>2</v>
      </c>
      <c r="D347" s="409">
        <v>0.2</v>
      </c>
      <c r="E347" s="409">
        <f t="shared" si="81"/>
        <v>1.76</v>
      </c>
      <c r="F347" s="409">
        <v>1.8</v>
      </c>
      <c r="G347" s="409">
        <f t="shared" si="80"/>
        <v>0.04</v>
      </c>
      <c r="H347" s="410" t="s">
        <v>872</v>
      </c>
      <c r="I347" s="410" t="s">
        <v>873</v>
      </c>
      <c r="J347" s="410">
        <v>76762436</v>
      </c>
      <c r="K347" s="410">
        <v>59264511</v>
      </c>
      <c r="L347" s="410" t="s">
        <v>874</v>
      </c>
      <c r="M347" s="406">
        <f t="shared" si="82"/>
        <v>0</v>
      </c>
      <c r="O347" s="406"/>
      <c r="U347" s="406">
        <f>E347</f>
        <v>1.76</v>
      </c>
    </row>
    <row r="348" spans="1:24">
      <c r="A348" s="407">
        <v>45835</v>
      </c>
      <c r="B348" s="408">
        <v>0</v>
      </c>
      <c r="C348" s="409">
        <v>30</v>
      </c>
      <c r="D348" s="409">
        <v>1.08</v>
      </c>
      <c r="E348" s="409">
        <f t="shared" si="81"/>
        <v>28.92</v>
      </c>
      <c r="F348" s="409">
        <v>28.92</v>
      </c>
      <c r="G348" s="409">
        <f t="shared" si="80"/>
        <v>0</v>
      </c>
      <c r="H348" s="410" t="s">
        <v>872</v>
      </c>
      <c r="I348" s="410" t="s">
        <v>896</v>
      </c>
      <c r="J348" s="410">
        <v>927102657</v>
      </c>
      <c r="K348" s="410">
        <v>59254340</v>
      </c>
      <c r="L348" s="410" t="s">
        <v>874</v>
      </c>
      <c r="M348" s="406">
        <f t="shared" si="82"/>
        <v>0</v>
      </c>
      <c r="O348" s="406">
        <f>E348</f>
        <v>28.92</v>
      </c>
    </row>
    <row r="349" spans="1:24">
      <c r="A349" s="407">
        <v>45835</v>
      </c>
      <c r="B349" s="408">
        <v>0</v>
      </c>
      <c r="C349" s="409">
        <v>20</v>
      </c>
      <c r="D349" s="409">
        <v>0.72</v>
      </c>
      <c r="E349" s="409">
        <f t="shared" si="81"/>
        <v>19.28</v>
      </c>
      <c r="F349" s="409">
        <v>19.28</v>
      </c>
      <c r="G349" s="409">
        <f t="shared" si="80"/>
        <v>0</v>
      </c>
      <c r="H349" s="410" t="s">
        <v>872</v>
      </c>
      <c r="I349" s="410" t="s">
        <v>897</v>
      </c>
      <c r="J349" s="410">
        <v>927102657</v>
      </c>
      <c r="K349" s="410">
        <v>59254338</v>
      </c>
      <c r="L349" s="410" t="s">
        <v>874</v>
      </c>
      <c r="M349" s="406">
        <f t="shared" si="82"/>
        <v>0</v>
      </c>
      <c r="Q349" s="406">
        <f>E349</f>
        <v>19.28</v>
      </c>
      <c r="T349" s="406"/>
    </row>
    <row r="350" spans="1:24">
      <c r="A350" s="407">
        <v>45835</v>
      </c>
      <c r="B350" s="408">
        <v>0</v>
      </c>
      <c r="C350" s="409">
        <v>2</v>
      </c>
      <c r="D350" s="409">
        <v>0.2</v>
      </c>
      <c r="E350" s="409">
        <f t="shared" si="81"/>
        <v>1.76</v>
      </c>
      <c r="F350" s="409">
        <v>1.8</v>
      </c>
      <c r="G350" s="409">
        <f t="shared" si="80"/>
        <v>0.04</v>
      </c>
      <c r="H350" s="410" t="s">
        <v>872</v>
      </c>
      <c r="I350" s="410" t="s">
        <v>873</v>
      </c>
      <c r="J350" s="410">
        <v>927102657</v>
      </c>
      <c r="K350" s="410">
        <v>59254342</v>
      </c>
      <c r="L350" s="410" t="s">
        <v>874</v>
      </c>
      <c r="M350" s="406">
        <f t="shared" si="82"/>
        <v>0</v>
      </c>
      <c r="O350" s="406"/>
      <c r="U350" s="406">
        <f>E350</f>
        <v>1.76</v>
      </c>
    </row>
    <row r="351" spans="1:24">
      <c r="A351" s="407">
        <v>45835</v>
      </c>
      <c r="B351" s="408">
        <v>0</v>
      </c>
      <c r="C351" s="409">
        <v>50</v>
      </c>
      <c r="D351" s="409">
        <v>1.8</v>
      </c>
      <c r="E351" s="409">
        <f t="shared" si="81"/>
        <v>48.2</v>
      </c>
      <c r="F351" s="409">
        <v>48.2</v>
      </c>
      <c r="G351" s="409">
        <f t="shared" si="80"/>
        <v>0</v>
      </c>
      <c r="H351" s="410" t="s">
        <v>872</v>
      </c>
      <c r="I351" s="410" t="s">
        <v>896</v>
      </c>
      <c r="J351" s="410">
        <v>927102657</v>
      </c>
      <c r="K351" s="410">
        <v>59254337</v>
      </c>
      <c r="L351" s="410" t="s">
        <v>874</v>
      </c>
      <c r="M351" s="406">
        <f t="shared" si="82"/>
        <v>0</v>
      </c>
      <c r="O351" s="406">
        <f>E351</f>
        <v>48.2</v>
      </c>
    </row>
    <row r="352" spans="1:24" ht="25.5">
      <c r="A352" s="407">
        <v>45835</v>
      </c>
      <c r="B352" s="408">
        <v>0</v>
      </c>
      <c r="C352" s="409">
        <v>12</v>
      </c>
      <c r="D352" s="409">
        <v>0.43</v>
      </c>
      <c r="E352" s="409">
        <f t="shared" si="81"/>
        <v>11.57</v>
      </c>
      <c r="F352" s="409">
        <v>11.57</v>
      </c>
      <c r="G352" s="409">
        <f t="shared" si="80"/>
        <v>0</v>
      </c>
      <c r="H352" s="410" t="s">
        <v>872</v>
      </c>
      <c r="I352" s="410" t="s">
        <v>898</v>
      </c>
      <c r="J352" s="410">
        <v>927102657</v>
      </c>
      <c r="K352" s="410">
        <v>59254341</v>
      </c>
      <c r="L352" s="410" t="s">
        <v>874</v>
      </c>
      <c r="M352" s="406">
        <f t="shared" si="82"/>
        <v>0</v>
      </c>
      <c r="O352" s="406"/>
      <c r="Q352" s="406">
        <f t="shared" ref="Q352:Q353" si="88">E352</f>
        <v>11.57</v>
      </c>
    </row>
    <row r="353" spans="1:21" ht="25.5">
      <c r="A353" s="407">
        <v>45835</v>
      </c>
      <c r="B353" s="408">
        <v>0</v>
      </c>
      <c r="C353" s="409">
        <v>12</v>
      </c>
      <c r="D353" s="409">
        <v>0.43</v>
      </c>
      <c r="E353" s="409">
        <f t="shared" si="81"/>
        <v>11.57</v>
      </c>
      <c r="F353" s="409">
        <v>11.57</v>
      </c>
      <c r="G353" s="409">
        <f t="shared" si="80"/>
        <v>0</v>
      </c>
      <c r="H353" s="410" t="s">
        <v>872</v>
      </c>
      <c r="I353" s="410" t="s">
        <v>898</v>
      </c>
      <c r="J353" s="410">
        <v>927102657</v>
      </c>
      <c r="K353" s="410">
        <v>59254341</v>
      </c>
      <c r="L353" s="410" t="s">
        <v>874</v>
      </c>
      <c r="M353" s="406">
        <f t="shared" si="82"/>
        <v>0</v>
      </c>
      <c r="O353" s="406"/>
      <c r="Q353" s="406">
        <f t="shared" si="88"/>
        <v>11.57</v>
      </c>
    </row>
    <row r="354" spans="1:21">
      <c r="A354" s="407">
        <v>45835</v>
      </c>
      <c r="B354" s="408">
        <v>0</v>
      </c>
      <c r="C354" s="409">
        <v>50</v>
      </c>
      <c r="D354" s="409">
        <v>1.8</v>
      </c>
      <c r="E354" s="409">
        <f t="shared" si="81"/>
        <v>48.2</v>
      </c>
      <c r="F354" s="409">
        <v>48.2</v>
      </c>
      <c r="G354" s="409">
        <f t="shared" si="80"/>
        <v>0</v>
      </c>
      <c r="H354" s="410" t="s">
        <v>872</v>
      </c>
      <c r="I354" s="410" t="s">
        <v>896</v>
      </c>
      <c r="J354" s="410">
        <v>927102657</v>
      </c>
      <c r="K354" s="410">
        <v>59254339</v>
      </c>
      <c r="L354" s="410" t="s">
        <v>874</v>
      </c>
      <c r="M354" s="406">
        <f t="shared" si="82"/>
        <v>0</v>
      </c>
      <c r="O354" s="406">
        <f>E354</f>
        <v>48.2</v>
      </c>
    </row>
    <row r="355" spans="1:21">
      <c r="A355" s="407">
        <v>45835</v>
      </c>
      <c r="B355" s="408">
        <v>0</v>
      </c>
      <c r="C355" s="409">
        <v>3</v>
      </c>
      <c r="D355" s="409">
        <v>0.2</v>
      </c>
      <c r="E355" s="409">
        <f t="shared" si="81"/>
        <v>2.76</v>
      </c>
      <c r="F355" s="409">
        <v>2.8</v>
      </c>
      <c r="G355" s="409">
        <f t="shared" si="80"/>
        <v>0.04</v>
      </c>
      <c r="H355" s="410" t="s">
        <v>872</v>
      </c>
      <c r="I355" s="410" t="s">
        <v>895</v>
      </c>
      <c r="J355" s="410">
        <v>927102657</v>
      </c>
      <c r="K355" s="410">
        <v>59254336</v>
      </c>
      <c r="L355" s="410" t="s">
        <v>874</v>
      </c>
      <c r="M355" s="406">
        <f t="shared" si="82"/>
        <v>0</v>
      </c>
      <c r="O355" s="406"/>
      <c r="P355" s="406">
        <f>E355</f>
        <v>2.76</v>
      </c>
    </row>
    <row r="356" spans="1:21">
      <c r="A356" s="407">
        <v>45834</v>
      </c>
      <c r="B356" s="408">
        <v>0</v>
      </c>
      <c r="C356" s="409">
        <v>62</v>
      </c>
      <c r="D356" s="409">
        <v>2.23</v>
      </c>
      <c r="E356" s="409">
        <f t="shared" si="81"/>
        <v>59.77</v>
      </c>
      <c r="F356" s="409">
        <v>59.77</v>
      </c>
      <c r="G356" s="409">
        <f t="shared" si="80"/>
        <v>0</v>
      </c>
      <c r="H356" s="410" t="s">
        <v>872</v>
      </c>
      <c r="I356" s="410" t="s">
        <v>896</v>
      </c>
      <c r="J356" s="410">
        <v>991056274</v>
      </c>
      <c r="K356" s="410">
        <v>59246026</v>
      </c>
      <c r="L356" s="410" t="s">
        <v>874</v>
      </c>
      <c r="M356" s="406">
        <f t="shared" si="82"/>
        <v>0</v>
      </c>
      <c r="O356" s="406">
        <f>E356</f>
        <v>59.77</v>
      </c>
      <c r="P356" s="406"/>
    </row>
    <row r="357" spans="1:21">
      <c r="A357" s="407">
        <v>45834</v>
      </c>
      <c r="B357" s="408">
        <v>0</v>
      </c>
      <c r="C357" s="409">
        <v>2</v>
      </c>
      <c r="D357" s="409">
        <v>0.2</v>
      </c>
      <c r="E357" s="409">
        <f t="shared" si="81"/>
        <v>1.76</v>
      </c>
      <c r="F357" s="409">
        <v>1.8</v>
      </c>
      <c r="G357" s="409">
        <f t="shared" si="80"/>
        <v>0.04</v>
      </c>
      <c r="H357" s="410" t="s">
        <v>872</v>
      </c>
      <c r="I357" s="410" t="s">
        <v>873</v>
      </c>
      <c r="J357" s="410">
        <v>991056274</v>
      </c>
      <c r="K357" s="410">
        <v>59246024</v>
      </c>
      <c r="L357" s="410" t="s">
        <v>874</v>
      </c>
      <c r="M357" s="406">
        <f t="shared" si="82"/>
        <v>0</v>
      </c>
      <c r="P357" s="406"/>
      <c r="U357" s="406">
        <f>E357</f>
        <v>1.76</v>
      </c>
    </row>
    <row r="358" spans="1:21">
      <c r="A358" s="407">
        <v>45834</v>
      </c>
      <c r="B358" s="408">
        <v>0</v>
      </c>
      <c r="C358" s="409">
        <v>50</v>
      </c>
      <c r="D358" s="409">
        <v>1.8</v>
      </c>
      <c r="E358" s="409">
        <f t="shared" si="81"/>
        <v>48.2</v>
      </c>
      <c r="F358" s="409">
        <v>48.2</v>
      </c>
      <c r="G358" s="409">
        <f t="shared" si="80"/>
        <v>0</v>
      </c>
      <c r="H358" s="410" t="s">
        <v>872</v>
      </c>
      <c r="I358" s="410" t="s">
        <v>896</v>
      </c>
      <c r="J358" s="410">
        <v>991056274</v>
      </c>
      <c r="K358" s="410">
        <v>59246029</v>
      </c>
      <c r="L358" s="410" t="s">
        <v>874</v>
      </c>
      <c r="M358" s="406">
        <f t="shared" si="82"/>
        <v>0</v>
      </c>
      <c r="O358" s="406">
        <f t="shared" ref="O358:O376" si="89">E358</f>
        <v>48.2</v>
      </c>
    </row>
    <row r="359" spans="1:21">
      <c r="A359" s="407">
        <v>45834</v>
      </c>
      <c r="B359" s="408">
        <v>0</v>
      </c>
      <c r="C359" s="409">
        <v>30</v>
      </c>
      <c r="D359" s="409">
        <v>1.08</v>
      </c>
      <c r="E359" s="409">
        <f t="shared" si="81"/>
        <v>28.92</v>
      </c>
      <c r="F359" s="409">
        <v>28.92</v>
      </c>
      <c r="G359" s="409">
        <f t="shared" si="80"/>
        <v>0</v>
      </c>
      <c r="H359" s="410" t="s">
        <v>872</v>
      </c>
      <c r="I359" s="410" t="s">
        <v>896</v>
      </c>
      <c r="J359" s="410">
        <v>991056274</v>
      </c>
      <c r="K359" s="410">
        <v>59246029</v>
      </c>
      <c r="L359" s="410" t="s">
        <v>874</v>
      </c>
      <c r="M359" s="406">
        <f t="shared" si="82"/>
        <v>0</v>
      </c>
      <c r="O359" s="406">
        <f t="shared" si="89"/>
        <v>28.92</v>
      </c>
    </row>
    <row r="360" spans="1:21">
      <c r="A360" s="407">
        <v>45834</v>
      </c>
      <c r="B360" s="408">
        <v>0</v>
      </c>
      <c r="C360" s="409">
        <v>50</v>
      </c>
      <c r="D360" s="409">
        <v>1.8</v>
      </c>
      <c r="E360" s="409">
        <f t="shared" si="81"/>
        <v>48.2</v>
      </c>
      <c r="F360" s="409">
        <v>48.2</v>
      </c>
      <c r="G360" s="409">
        <f t="shared" si="80"/>
        <v>0</v>
      </c>
      <c r="H360" s="410" t="s">
        <v>872</v>
      </c>
      <c r="I360" s="410" t="s">
        <v>896</v>
      </c>
      <c r="J360" s="410">
        <v>991056274</v>
      </c>
      <c r="K360" s="410">
        <v>59246025</v>
      </c>
      <c r="L360" s="410" t="s">
        <v>874</v>
      </c>
      <c r="M360" s="406">
        <f t="shared" si="82"/>
        <v>0</v>
      </c>
      <c r="O360" s="406">
        <f t="shared" si="89"/>
        <v>48.2</v>
      </c>
    </row>
    <row r="361" spans="1:21">
      <c r="A361" s="407">
        <v>45834</v>
      </c>
      <c r="B361" s="408">
        <v>0</v>
      </c>
      <c r="C361" s="409">
        <v>30</v>
      </c>
      <c r="D361" s="409">
        <v>1.08</v>
      </c>
      <c r="E361" s="409">
        <f t="shared" si="81"/>
        <v>28.92</v>
      </c>
      <c r="F361" s="409">
        <v>28.92</v>
      </c>
      <c r="G361" s="409">
        <f t="shared" si="80"/>
        <v>0</v>
      </c>
      <c r="H361" s="410" t="s">
        <v>872</v>
      </c>
      <c r="I361" s="410" t="s">
        <v>896</v>
      </c>
      <c r="J361" s="410">
        <v>991056274</v>
      </c>
      <c r="K361" s="410">
        <v>59246027</v>
      </c>
      <c r="L361" s="410" t="s">
        <v>874</v>
      </c>
      <c r="M361" s="406">
        <f t="shared" si="82"/>
        <v>0</v>
      </c>
      <c r="O361" s="406">
        <f t="shared" si="89"/>
        <v>28.92</v>
      </c>
      <c r="U361" s="406"/>
    </row>
    <row r="362" spans="1:21">
      <c r="A362" s="407">
        <v>45834</v>
      </c>
      <c r="B362" s="408">
        <v>0</v>
      </c>
      <c r="C362" s="409">
        <v>30</v>
      </c>
      <c r="D362" s="409">
        <v>1.08</v>
      </c>
      <c r="E362" s="409">
        <f t="shared" si="81"/>
        <v>28.92</v>
      </c>
      <c r="F362" s="409">
        <v>28.92</v>
      </c>
      <c r="G362" s="409">
        <f t="shared" si="80"/>
        <v>0</v>
      </c>
      <c r="H362" s="410" t="s">
        <v>872</v>
      </c>
      <c r="I362" s="410" t="s">
        <v>896</v>
      </c>
      <c r="J362" s="410">
        <v>991056274</v>
      </c>
      <c r="K362" s="410">
        <v>59246030</v>
      </c>
      <c r="L362" s="410" t="s">
        <v>874</v>
      </c>
      <c r="M362" s="406">
        <f t="shared" si="82"/>
        <v>0</v>
      </c>
      <c r="O362" s="406">
        <f t="shared" si="89"/>
        <v>28.92</v>
      </c>
    </row>
    <row r="363" spans="1:21">
      <c r="A363" s="407">
        <v>45834</v>
      </c>
      <c r="B363" s="408">
        <v>0</v>
      </c>
      <c r="C363" s="409">
        <v>50</v>
      </c>
      <c r="D363" s="409">
        <v>1.8</v>
      </c>
      <c r="E363" s="409">
        <f t="shared" si="81"/>
        <v>48.2</v>
      </c>
      <c r="F363" s="409">
        <v>48.2</v>
      </c>
      <c r="G363" s="409">
        <f t="shared" si="80"/>
        <v>0</v>
      </c>
      <c r="H363" s="410" t="s">
        <v>872</v>
      </c>
      <c r="I363" s="410" t="s">
        <v>896</v>
      </c>
      <c r="J363" s="410">
        <v>991056274</v>
      </c>
      <c r="K363" s="410">
        <v>59246028</v>
      </c>
      <c r="L363" s="410" t="s">
        <v>874</v>
      </c>
      <c r="M363" s="406">
        <f t="shared" si="82"/>
        <v>0</v>
      </c>
      <c r="O363" s="406">
        <f t="shared" si="89"/>
        <v>48.2</v>
      </c>
    </row>
    <row r="364" spans="1:21">
      <c r="A364" s="407">
        <v>45833</v>
      </c>
      <c r="B364" s="408">
        <v>0</v>
      </c>
      <c r="C364" s="409">
        <v>30</v>
      </c>
      <c r="D364" s="409">
        <v>1.08</v>
      </c>
      <c r="E364" s="409">
        <f t="shared" si="81"/>
        <v>28.92</v>
      </c>
      <c r="F364" s="409">
        <v>28.92</v>
      </c>
      <c r="G364" s="409">
        <f t="shared" si="80"/>
        <v>0</v>
      </c>
      <c r="H364" s="410" t="s">
        <v>872</v>
      </c>
      <c r="I364" s="410" t="s">
        <v>896</v>
      </c>
      <c r="J364" s="410">
        <v>356627873</v>
      </c>
      <c r="K364" s="410">
        <v>59166667</v>
      </c>
      <c r="L364" s="410" t="s">
        <v>874</v>
      </c>
      <c r="M364" s="406">
        <f t="shared" si="82"/>
        <v>0</v>
      </c>
      <c r="O364" s="406">
        <f t="shared" si="89"/>
        <v>28.92</v>
      </c>
    </row>
    <row r="365" spans="1:21">
      <c r="A365" s="407">
        <v>45833</v>
      </c>
      <c r="B365" s="408">
        <v>0</v>
      </c>
      <c r="C365" s="409">
        <v>50</v>
      </c>
      <c r="D365" s="409">
        <v>1.8</v>
      </c>
      <c r="E365" s="409">
        <f t="shared" si="81"/>
        <v>48.2</v>
      </c>
      <c r="F365" s="409">
        <v>48.2</v>
      </c>
      <c r="G365" s="409">
        <f t="shared" si="80"/>
        <v>0</v>
      </c>
      <c r="H365" s="410" t="s">
        <v>872</v>
      </c>
      <c r="I365" s="410" t="s">
        <v>896</v>
      </c>
      <c r="J365" s="410">
        <v>356627873</v>
      </c>
      <c r="K365" s="410">
        <v>59166686</v>
      </c>
      <c r="L365" s="410" t="s">
        <v>874</v>
      </c>
      <c r="M365" s="406">
        <f t="shared" si="82"/>
        <v>0</v>
      </c>
      <c r="O365" s="406">
        <f t="shared" si="89"/>
        <v>48.2</v>
      </c>
    </row>
    <row r="366" spans="1:21">
      <c r="A366" s="407">
        <v>45833</v>
      </c>
      <c r="B366" s="408">
        <v>0</v>
      </c>
      <c r="C366" s="409">
        <v>80</v>
      </c>
      <c r="D366" s="409">
        <v>2.88</v>
      </c>
      <c r="E366" s="409">
        <f t="shared" si="81"/>
        <v>77.12</v>
      </c>
      <c r="F366" s="409">
        <v>77.12</v>
      </c>
      <c r="G366" s="409">
        <f t="shared" si="80"/>
        <v>0</v>
      </c>
      <c r="H366" s="410" t="s">
        <v>872</v>
      </c>
      <c r="I366" s="410" t="s">
        <v>896</v>
      </c>
      <c r="J366" s="410">
        <v>356627873</v>
      </c>
      <c r="K366" s="410">
        <v>59166706</v>
      </c>
      <c r="L366" s="410" t="s">
        <v>874</v>
      </c>
      <c r="M366" s="406">
        <f t="shared" si="82"/>
        <v>0</v>
      </c>
      <c r="O366" s="406">
        <f t="shared" si="89"/>
        <v>77.12</v>
      </c>
    </row>
    <row r="367" spans="1:21">
      <c r="A367" s="407">
        <v>45833</v>
      </c>
      <c r="B367" s="408">
        <v>0</v>
      </c>
      <c r="C367" s="409">
        <v>50</v>
      </c>
      <c r="D367" s="409">
        <v>1.8</v>
      </c>
      <c r="E367" s="409">
        <f t="shared" si="81"/>
        <v>48.2</v>
      </c>
      <c r="F367" s="409">
        <v>48.2</v>
      </c>
      <c r="G367" s="409">
        <f t="shared" si="80"/>
        <v>0</v>
      </c>
      <c r="H367" s="410" t="s">
        <v>872</v>
      </c>
      <c r="I367" s="410" t="s">
        <v>896</v>
      </c>
      <c r="J367" s="410">
        <v>356627873</v>
      </c>
      <c r="K367" s="410">
        <v>59166708</v>
      </c>
      <c r="L367" s="410" t="s">
        <v>874</v>
      </c>
      <c r="M367" s="406">
        <f t="shared" si="82"/>
        <v>0</v>
      </c>
      <c r="O367" s="406">
        <f t="shared" si="89"/>
        <v>48.2</v>
      </c>
    </row>
    <row r="368" spans="1:21">
      <c r="A368" s="407">
        <v>45833</v>
      </c>
      <c r="B368" s="408">
        <v>0</v>
      </c>
      <c r="C368" s="409">
        <v>10</v>
      </c>
      <c r="D368" s="409">
        <v>0.36</v>
      </c>
      <c r="E368" s="409">
        <f t="shared" si="81"/>
        <v>9.64</v>
      </c>
      <c r="F368" s="409">
        <v>9.64</v>
      </c>
      <c r="G368" s="409">
        <f t="shared" si="80"/>
        <v>0</v>
      </c>
      <c r="H368" s="410" t="s">
        <v>872</v>
      </c>
      <c r="I368" s="410" t="s">
        <v>896</v>
      </c>
      <c r="J368" s="410">
        <v>356627873</v>
      </c>
      <c r="K368" s="410">
        <v>59166773</v>
      </c>
      <c r="L368" s="410" t="s">
        <v>874</v>
      </c>
      <c r="M368" s="406">
        <f t="shared" si="82"/>
        <v>0</v>
      </c>
      <c r="O368" s="406">
        <f t="shared" si="89"/>
        <v>9.64</v>
      </c>
    </row>
    <row r="369" spans="1:21">
      <c r="A369" s="407">
        <v>45833</v>
      </c>
      <c r="B369" s="408">
        <v>0</v>
      </c>
      <c r="C369" s="409">
        <v>80</v>
      </c>
      <c r="D369" s="409">
        <v>2.88</v>
      </c>
      <c r="E369" s="409">
        <f t="shared" si="81"/>
        <v>77.12</v>
      </c>
      <c r="F369" s="409">
        <v>77.12</v>
      </c>
      <c r="G369" s="409">
        <f t="shared" si="80"/>
        <v>0</v>
      </c>
      <c r="H369" s="410" t="s">
        <v>872</v>
      </c>
      <c r="I369" s="410" t="s">
        <v>896</v>
      </c>
      <c r="J369" s="410">
        <v>356627873</v>
      </c>
      <c r="K369" s="410">
        <v>59166776</v>
      </c>
      <c r="L369" s="410" t="s">
        <v>874</v>
      </c>
      <c r="M369" s="406">
        <f t="shared" si="82"/>
        <v>0</v>
      </c>
      <c r="O369" s="406">
        <f t="shared" si="89"/>
        <v>77.12</v>
      </c>
    </row>
    <row r="370" spans="1:21">
      <c r="A370" s="407">
        <v>45833</v>
      </c>
      <c r="B370" s="408">
        <v>0</v>
      </c>
      <c r="C370" s="409">
        <v>80</v>
      </c>
      <c r="D370" s="409">
        <v>2.88</v>
      </c>
      <c r="E370" s="409">
        <f t="shared" si="81"/>
        <v>77.12</v>
      </c>
      <c r="F370" s="409">
        <v>77.12</v>
      </c>
      <c r="G370" s="409">
        <f t="shared" si="80"/>
        <v>0</v>
      </c>
      <c r="H370" s="410" t="s">
        <v>872</v>
      </c>
      <c r="I370" s="410" t="s">
        <v>896</v>
      </c>
      <c r="J370" s="410">
        <v>356627873</v>
      </c>
      <c r="K370" s="410">
        <v>59166636</v>
      </c>
      <c r="L370" s="410" t="s">
        <v>874</v>
      </c>
      <c r="M370" s="406">
        <f t="shared" si="82"/>
        <v>0</v>
      </c>
      <c r="O370" s="406">
        <f t="shared" si="89"/>
        <v>77.12</v>
      </c>
    </row>
    <row r="371" spans="1:21">
      <c r="A371" s="407">
        <v>45833</v>
      </c>
      <c r="B371" s="408">
        <v>0</v>
      </c>
      <c r="C371" s="409">
        <v>50</v>
      </c>
      <c r="D371" s="409">
        <v>1.8</v>
      </c>
      <c r="E371" s="409">
        <f t="shared" si="81"/>
        <v>48.2</v>
      </c>
      <c r="F371" s="409">
        <v>48.2</v>
      </c>
      <c r="G371" s="409">
        <f t="shared" si="80"/>
        <v>0</v>
      </c>
      <c r="H371" s="410" t="s">
        <v>872</v>
      </c>
      <c r="I371" s="410" t="s">
        <v>896</v>
      </c>
      <c r="J371" s="410">
        <v>356627873</v>
      </c>
      <c r="K371" s="410">
        <v>59166680</v>
      </c>
      <c r="L371" s="410" t="s">
        <v>874</v>
      </c>
      <c r="M371" s="406">
        <f t="shared" si="82"/>
        <v>0</v>
      </c>
      <c r="O371" s="406">
        <f t="shared" si="89"/>
        <v>48.2</v>
      </c>
    </row>
    <row r="372" spans="1:21">
      <c r="A372" s="407">
        <v>45833</v>
      </c>
      <c r="B372" s="408">
        <v>0</v>
      </c>
      <c r="C372" s="409">
        <v>50</v>
      </c>
      <c r="D372" s="409">
        <v>1.8</v>
      </c>
      <c r="E372" s="409">
        <f t="shared" si="81"/>
        <v>48.2</v>
      </c>
      <c r="F372" s="409">
        <v>48.2</v>
      </c>
      <c r="G372" s="409">
        <f t="shared" si="80"/>
        <v>0</v>
      </c>
      <c r="H372" s="410" t="s">
        <v>872</v>
      </c>
      <c r="I372" s="410" t="s">
        <v>896</v>
      </c>
      <c r="J372" s="410">
        <v>356627873</v>
      </c>
      <c r="K372" s="410">
        <v>59166695</v>
      </c>
      <c r="L372" s="410" t="s">
        <v>874</v>
      </c>
      <c r="M372" s="406">
        <f t="shared" si="82"/>
        <v>0</v>
      </c>
      <c r="O372" s="406">
        <f t="shared" si="89"/>
        <v>48.2</v>
      </c>
    </row>
    <row r="373" spans="1:21">
      <c r="A373" s="407">
        <v>45833</v>
      </c>
      <c r="B373" s="408">
        <v>0</v>
      </c>
      <c r="C373" s="409">
        <v>30</v>
      </c>
      <c r="D373" s="409">
        <v>1.08</v>
      </c>
      <c r="E373" s="409">
        <f t="shared" si="81"/>
        <v>28.92</v>
      </c>
      <c r="F373" s="409">
        <v>28.92</v>
      </c>
      <c r="G373" s="409">
        <f t="shared" si="80"/>
        <v>0</v>
      </c>
      <c r="H373" s="410" t="s">
        <v>872</v>
      </c>
      <c r="I373" s="410" t="s">
        <v>896</v>
      </c>
      <c r="J373" s="410">
        <v>356627873</v>
      </c>
      <c r="K373" s="410">
        <v>59166721</v>
      </c>
      <c r="L373" s="410" t="s">
        <v>874</v>
      </c>
      <c r="M373" s="406">
        <f t="shared" si="82"/>
        <v>0</v>
      </c>
      <c r="O373" s="406">
        <f t="shared" si="89"/>
        <v>28.92</v>
      </c>
    </row>
    <row r="374" spans="1:21">
      <c r="A374" s="407">
        <v>45833</v>
      </c>
      <c r="B374" s="408">
        <v>0</v>
      </c>
      <c r="C374" s="409">
        <v>30</v>
      </c>
      <c r="D374" s="409">
        <v>1.08</v>
      </c>
      <c r="E374" s="409">
        <f t="shared" si="81"/>
        <v>28.92</v>
      </c>
      <c r="F374" s="409">
        <v>28.92</v>
      </c>
      <c r="G374" s="409">
        <f t="shared" si="80"/>
        <v>0</v>
      </c>
      <c r="H374" s="410" t="s">
        <v>872</v>
      </c>
      <c r="I374" s="410" t="s">
        <v>896</v>
      </c>
      <c r="J374" s="410">
        <v>356627873</v>
      </c>
      <c r="K374" s="410">
        <v>59166735</v>
      </c>
      <c r="L374" s="410" t="s">
        <v>874</v>
      </c>
      <c r="M374" s="406">
        <f t="shared" si="82"/>
        <v>0</v>
      </c>
      <c r="O374" s="406">
        <f t="shared" si="89"/>
        <v>28.92</v>
      </c>
    </row>
    <row r="375" spans="1:21">
      <c r="A375" s="407">
        <v>45833</v>
      </c>
      <c r="B375" s="408">
        <v>0</v>
      </c>
      <c r="C375" s="409">
        <v>30</v>
      </c>
      <c r="D375" s="409">
        <v>1.08</v>
      </c>
      <c r="E375" s="409">
        <f t="shared" si="81"/>
        <v>28.92</v>
      </c>
      <c r="F375" s="409">
        <v>28.92</v>
      </c>
      <c r="G375" s="409">
        <f t="shared" si="80"/>
        <v>0</v>
      </c>
      <c r="H375" s="410" t="s">
        <v>872</v>
      </c>
      <c r="I375" s="410" t="s">
        <v>896</v>
      </c>
      <c r="J375" s="410">
        <v>356627873</v>
      </c>
      <c r="K375" s="410">
        <v>59166754</v>
      </c>
      <c r="L375" s="410" t="s">
        <v>874</v>
      </c>
      <c r="M375" s="406">
        <f t="shared" si="82"/>
        <v>0</v>
      </c>
      <c r="O375" s="406">
        <f t="shared" si="89"/>
        <v>28.92</v>
      </c>
    </row>
    <row r="376" spans="1:21">
      <c r="A376" s="407">
        <v>45833</v>
      </c>
      <c r="B376" s="408">
        <v>0</v>
      </c>
      <c r="C376" s="409">
        <v>30</v>
      </c>
      <c r="D376" s="409">
        <v>1.08</v>
      </c>
      <c r="E376" s="409">
        <f t="shared" si="81"/>
        <v>28.92</v>
      </c>
      <c r="F376" s="409">
        <v>28.92</v>
      </c>
      <c r="G376" s="409">
        <f t="shared" si="80"/>
        <v>0</v>
      </c>
      <c r="H376" s="410" t="s">
        <v>872</v>
      </c>
      <c r="I376" s="410" t="s">
        <v>896</v>
      </c>
      <c r="J376" s="410">
        <v>356627873</v>
      </c>
      <c r="K376" s="410">
        <v>59166757</v>
      </c>
      <c r="L376" s="410" t="s">
        <v>874</v>
      </c>
      <c r="M376" s="406">
        <f t="shared" si="82"/>
        <v>0</v>
      </c>
      <c r="O376" s="406">
        <f t="shared" si="89"/>
        <v>28.92</v>
      </c>
    </row>
    <row r="377" spans="1:21">
      <c r="A377" s="407">
        <v>45833</v>
      </c>
      <c r="B377" s="408">
        <v>0</v>
      </c>
      <c r="C377" s="409">
        <v>2</v>
      </c>
      <c r="D377" s="409">
        <v>0.2</v>
      </c>
      <c r="E377" s="409">
        <f t="shared" si="81"/>
        <v>1.76</v>
      </c>
      <c r="F377" s="409">
        <v>1.8</v>
      </c>
      <c r="G377" s="409">
        <f t="shared" si="80"/>
        <v>0.04</v>
      </c>
      <c r="H377" s="410" t="s">
        <v>872</v>
      </c>
      <c r="I377" s="410" t="s">
        <v>873</v>
      </c>
      <c r="J377" s="410">
        <v>356627873</v>
      </c>
      <c r="K377" s="410">
        <v>59166767</v>
      </c>
      <c r="L377" s="410" t="s">
        <v>874</v>
      </c>
      <c r="M377" s="406">
        <f t="shared" si="82"/>
        <v>0</v>
      </c>
      <c r="O377" s="406"/>
      <c r="U377" s="406">
        <f>E377</f>
        <v>1.76</v>
      </c>
    </row>
    <row r="378" spans="1:21">
      <c r="A378" s="407">
        <v>45833</v>
      </c>
      <c r="B378" s="408">
        <v>0</v>
      </c>
      <c r="C378" s="409">
        <v>50</v>
      </c>
      <c r="D378" s="409">
        <v>1.8</v>
      </c>
      <c r="E378" s="409">
        <f t="shared" si="81"/>
        <v>48.2</v>
      </c>
      <c r="F378" s="409">
        <v>48.2</v>
      </c>
      <c r="G378" s="409">
        <f t="shared" si="80"/>
        <v>0</v>
      </c>
      <c r="H378" s="410" t="s">
        <v>872</v>
      </c>
      <c r="I378" s="410" t="s">
        <v>896</v>
      </c>
      <c r="J378" s="410">
        <v>356627873</v>
      </c>
      <c r="K378" s="410">
        <v>59166640</v>
      </c>
      <c r="L378" s="410" t="s">
        <v>874</v>
      </c>
      <c r="M378" s="406">
        <f t="shared" si="82"/>
        <v>0</v>
      </c>
      <c r="O378" s="406">
        <f t="shared" ref="O378:O441" si="90">E378</f>
        <v>48.2</v>
      </c>
    </row>
    <row r="379" spans="1:21">
      <c r="A379" s="407">
        <v>45833</v>
      </c>
      <c r="B379" s="408">
        <v>0</v>
      </c>
      <c r="C379" s="409">
        <v>30</v>
      </c>
      <c r="D379" s="409">
        <v>1.08</v>
      </c>
      <c r="E379" s="409">
        <f t="shared" si="81"/>
        <v>28.92</v>
      </c>
      <c r="F379" s="409">
        <v>28.92</v>
      </c>
      <c r="G379" s="409">
        <f t="shared" si="80"/>
        <v>0</v>
      </c>
      <c r="H379" s="410" t="s">
        <v>872</v>
      </c>
      <c r="I379" s="410" t="s">
        <v>896</v>
      </c>
      <c r="J379" s="410">
        <v>356627873</v>
      </c>
      <c r="K379" s="410">
        <v>59166710</v>
      </c>
      <c r="L379" s="410" t="s">
        <v>874</v>
      </c>
      <c r="M379" s="406">
        <f t="shared" si="82"/>
        <v>0</v>
      </c>
      <c r="O379" s="406">
        <f t="shared" si="90"/>
        <v>28.92</v>
      </c>
      <c r="Q379" s="406"/>
    </row>
    <row r="380" spans="1:21">
      <c r="A380" s="407">
        <v>45833</v>
      </c>
      <c r="B380" s="408">
        <v>0</v>
      </c>
      <c r="C380" s="409">
        <v>30</v>
      </c>
      <c r="D380" s="409">
        <v>1.08</v>
      </c>
      <c r="E380" s="409">
        <f t="shared" si="81"/>
        <v>28.92</v>
      </c>
      <c r="F380" s="409">
        <v>28.92</v>
      </c>
      <c r="G380" s="409">
        <f t="shared" si="80"/>
        <v>0</v>
      </c>
      <c r="H380" s="410" t="s">
        <v>872</v>
      </c>
      <c r="I380" s="410" t="s">
        <v>896</v>
      </c>
      <c r="J380" s="410">
        <v>356627873</v>
      </c>
      <c r="K380" s="410">
        <v>59166715</v>
      </c>
      <c r="L380" s="410" t="s">
        <v>874</v>
      </c>
      <c r="M380" s="406">
        <f t="shared" si="82"/>
        <v>0</v>
      </c>
      <c r="O380" s="406">
        <f t="shared" si="90"/>
        <v>28.92</v>
      </c>
    </row>
    <row r="381" spans="1:21">
      <c r="A381" s="407">
        <v>45833</v>
      </c>
      <c r="B381" s="408">
        <v>0</v>
      </c>
      <c r="C381" s="409">
        <v>30</v>
      </c>
      <c r="D381" s="409">
        <v>1.08</v>
      </c>
      <c r="E381" s="409">
        <f t="shared" si="81"/>
        <v>28.92</v>
      </c>
      <c r="F381" s="409">
        <v>28.92</v>
      </c>
      <c r="G381" s="409">
        <f t="shared" si="80"/>
        <v>0</v>
      </c>
      <c r="H381" s="410" t="s">
        <v>872</v>
      </c>
      <c r="I381" s="410" t="s">
        <v>896</v>
      </c>
      <c r="J381" s="410">
        <v>356627873</v>
      </c>
      <c r="K381" s="410">
        <v>59166720</v>
      </c>
      <c r="L381" s="410" t="s">
        <v>874</v>
      </c>
      <c r="M381" s="406">
        <f t="shared" si="82"/>
        <v>0</v>
      </c>
      <c r="O381" s="406">
        <f t="shared" si="90"/>
        <v>28.92</v>
      </c>
    </row>
    <row r="382" spans="1:21">
      <c r="A382" s="407">
        <v>45833</v>
      </c>
      <c r="B382" s="408">
        <v>0</v>
      </c>
      <c r="C382" s="409">
        <v>30</v>
      </c>
      <c r="D382" s="409">
        <v>1.08</v>
      </c>
      <c r="E382" s="409">
        <f t="shared" si="81"/>
        <v>28.92</v>
      </c>
      <c r="F382" s="409">
        <v>28.92</v>
      </c>
      <c r="G382" s="409">
        <f t="shared" si="80"/>
        <v>0</v>
      </c>
      <c r="H382" s="410" t="s">
        <v>872</v>
      </c>
      <c r="I382" s="410" t="s">
        <v>896</v>
      </c>
      <c r="J382" s="410">
        <v>356627873</v>
      </c>
      <c r="K382" s="410">
        <v>59166727</v>
      </c>
      <c r="L382" s="410" t="s">
        <v>874</v>
      </c>
      <c r="M382" s="406">
        <f t="shared" si="82"/>
        <v>0</v>
      </c>
      <c r="O382" s="406">
        <f t="shared" si="90"/>
        <v>28.92</v>
      </c>
    </row>
    <row r="383" spans="1:21">
      <c r="A383" s="407">
        <v>45833</v>
      </c>
      <c r="B383" s="408">
        <v>0</v>
      </c>
      <c r="C383" s="409">
        <v>30</v>
      </c>
      <c r="D383" s="409">
        <v>1.08</v>
      </c>
      <c r="E383" s="409">
        <f t="shared" si="81"/>
        <v>28.92</v>
      </c>
      <c r="F383" s="409">
        <v>28.92</v>
      </c>
      <c r="G383" s="409">
        <f t="shared" si="80"/>
        <v>0</v>
      </c>
      <c r="H383" s="410" t="s">
        <v>872</v>
      </c>
      <c r="I383" s="410" t="s">
        <v>896</v>
      </c>
      <c r="J383" s="410">
        <v>356627873</v>
      </c>
      <c r="K383" s="410">
        <v>59166733</v>
      </c>
      <c r="L383" s="410" t="s">
        <v>874</v>
      </c>
      <c r="M383" s="406">
        <f t="shared" si="82"/>
        <v>0</v>
      </c>
      <c r="O383" s="406">
        <f t="shared" si="90"/>
        <v>28.92</v>
      </c>
    </row>
    <row r="384" spans="1:21">
      <c r="A384" s="407">
        <v>45833</v>
      </c>
      <c r="B384" s="408">
        <v>0</v>
      </c>
      <c r="C384" s="409">
        <v>30</v>
      </c>
      <c r="D384" s="409">
        <v>1.08</v>
      </c>
      <c r="E384" s="409">
        <f t="shared" si="81"/>
        <v>28.92</v>
      </c>
      <c r="F384" s="409">
        <v>28.92</v>
      </c>
      <c r="G384" s="409">
        <f t="shared" si="80"/>
        <v>0</v>
      </c>
      <c r="H384" s="410" t="s">
        <v>872</v>
      </c>
      <c r="I384" s="410" t="s">
        <v>896</v>
      </c>
      <c r="J384" s="410">
        <v>356627873</v>
      </c>
      <c r="K384" s="410">
        <v>59166741</v>
      </c>
      <c r="L384" s="410" t="s">
        <v>874</v>
      </c>
      <c r="M384" s="406">
        <f t="shared" si="82"/>
        <v>0</v>
      </c>
      <c r="O384" s="406">
        <f t="shared" si="90"/>
        <v>28.92</v>
      </c>
    </row>
    <row r="385" spans="1:15">
      <c r="A385" s="407">
        <v>45833</v>
      </c>
      <c r="B385" s="408">
        <v>0</v>
      </c>
      <c r="C385" s="409">
        <v>50</v>
      </c>
      <c r="D385" s="409">
        <v>1.8</v>
      </c>
      <c r="E385" s="409">
        <f t="shared" si="81"/>
        <v>48.2</v>
      </c>
      <c r="F385" s="409">
        <v>48.2</v>
      </c>
      <c r="G385" s="409">
        <f t="shared" si="80"/>
        <v>0</v>
      </c>
      <c r="H385" s="410" t="s">
        <v>872</v>
      </c>
      <c r="I385" s="410" t="s">
        <v>896</v>
      </c>
      <c r="J385" s="410">
        <v>356627873</v>
      </c>
      <c r="K385" s="410">
        <v>59166766</v>
      </c>
      <c r="L385" s="410" t="s">
        <v>874</v>
      </c>
      <c r="M385" s="406">
        <f t="shared" si="82"/>
        <v>0</v>
      </c>
      <c r="O385" s="406">
        <f t="shared" si="90"/>
        <v>48.2</v>
      </c>
    </row>
    <row r="386" spans="1:15">
      <c r="A386" s="407">
        <v>45833</v>
      </c>
      <c r="B386" s="408">
        <v>0</v>
      </c>
      <c r="C386" s="409">
        <v>80</v>
      </c>
      <c r="D386" s="409">
        <v>2.88</v>
      </c>
      <c r="E386" s="409">
        <f t="shared" si="81"/>
        <v>77.12</v>
      </c>
      <c r="F386" s="409">
        <v>77.12</v>
      </c>
      <c r="G386" s="409">
        <f t="shared" si="80"/>
        <v>0</v>
      </c>
      <c r="H386" s="410" t="s">
        <v>872</v>
      </c>
      <c r="I386" s="410" t="s">
        <v>896</v>
      </c>
      <c r="J386" s="410">
        <v>356627873</v>
      </c>
      <c r="K386" s="410">
        <v>59166645</v>
      </c>
      <c r="L386" s="410" t="s">
        <v>874</v>
      </c>
      <c r="M386" s="406">
        <f t="shared" si="82"/>
        <v>0</v>
      </c>
      <c r="O386" s="406">
        <f t="shared" si="90"/>
        <v>77.12</v>
      </c>
    </row>
    <row r="387" spans="1:15">
      <c r="A387" s="407">
        <v>45833</v>
      </c>
      <c r="B387" s="408">
        <v>0</v>
      </c>
      <c r="C387" s="409">
        <v>80</v>
      </c>
      <c r="D387" s="409">
        <v>2.88</v>
      </c>
      <c r="E387" s="409">
        <f t="shared" si="81"/>
        <v>77.12</v>
      </c>
      <c r="F387" s="409">
        <v>77.12</v>
      </c>
      <c r="G387" s="409">
        <f t="shared" ref="G387:G450" si="91">IF(D387&gt;0.2,0,0.04)</f>
        <v>0</v>
      </c>
      <c r="H387" s="410" t="s">
        <v>872</v>
      </c>
      <c r="I387" s="410" t="s">
        <v>896</v>
      </c>
      <c r="J387" s="410">
        <v>356627873</v>
      </c>
      <c r="K387" s="410">
        <v>59166648</v>
      </c>
      <c r="L387" s="410" t="s">
        <v>874</v>
      </c>
      <c r="M387" s="406">
        <f t="shared" si="82"/>
        <v>0</v>
      </c>
      <c r="O387" s="406">
        <f t="shared" si="90"/>
        <v>77.12</v>
      </c>
    </row>
    <row r="388" spans="1:15">
      <c r="A388" s="407">
        <v>45833</v>
      </c>
      <c r="B388" s="408">
        <v>0</v>
      </c>
      <c r="C388" s="409">
        <v>30</v>
      </c>
      <c r="D388" s="409">
        <v>1.08</v>
      </c>
      <c r="E388" s="409">
        <f t="shared" ref="E388:E451" si="92">C388-D388-G388</f>
        <v>28.92</v>
      </c>
      <c r="F388" s="409">
        <v>28.92</v>
      </c>
      <c r="G388" s="409">
        <f t="shared" si="91"/>
        <v>0</v>
      </c>
      <c r="H388" s="410" t="s">
        <v>872</v>
      </c>
      <c r="I388" s="410" t="s">
        <v>896</v>
      </c>
      <c r="J388" s="410">
        <v>356627873</v>
      </c>
      <c r="K388" s="410">
        <v>59166652</v>
      </c>
      <c r="L388" s="410" t="s">
        <v>874</v>
      </c>
      <c r="M388" s="406">
        <f t="shared" ref="M388:M451" si="93">SUM(N388:AA388)-E388</f>
        <v>0</v>
      </c>
      <c r="O388" s="406">
        <f t="shared" si="90"/>
        <v>28.92</v>
      </c>
    </row>
    <row r="389" spans="1:15">
      <c r="A389" s="407">
        <v>45833</v>
      </c>
      <c r="B389" s="408">
        <v>0</v>
      </c>
      <c r="C389" s="409">
        <v>50</v>
      </c>
      <c r="D389" s="409">
        <v>1.8</v>
      </c>
      <c r="E389" s="409">
        <f t="shared" si="92"/>
        <v>48.2</v>
      </c>
      <c r="F389" s="409">
        <v>48.2</v>
      </c>
      <c r="G389" s="409">
        <f t="shared" si="91"/>
        <v>0</v>
      </c>
      <c r="H389" s="410" t="s">
        <v>872</v>
      </c>
      <c r="I389" s="410" t="s">
        <v>896</v>
      </c>
      <c r="J389" s="410">
        <v>356627873</v>
      </c>
      <c r="K389" s="410">
        <v>59166655</v>
      </c>
      <c r="L389" s="410" t="s">
        <v>874</v>
      </c>
      <c r="M389" s="406">
        <f t="shared" si="93"/>
        <v>0</v>
      </c>
      <c r="O389" s="406">
        <f t="shared" si="90"/>
        <v>48.2</v>
      </c>
    </row>
    <row r="390" spans="1:15">
      <c r="A390" s="407">
        <v>45833</v>
      </c>
      <c r="B390" s="408">
        <v>0</v>
      </c>
      <c r="C390" s="409">
        <v>80</v>
      </c>
      <c r="D390" s="409">
        <v>2.88</v>
      </c>
      <c r="E390" s="409">
        <f t="shared" si="92"/>
        <v>77.12</v>
      </c>
      <c r="F390" s="409">
        <v>77.12</v>
      </c>
      <c r="G390" s="409">
        <f t="shared" si="91"/>
        <v>0</v>
      </c>
      <c r="H390" s="410" t="s">
        <v>872</v>
      </c>
      <c r="I390" s="410" t="s">
        <v>896</v>
      </c>
      <c r="J390" s="410">
        <v>356627873</v>
      </c>
      <c r="K390" s="410">
        <v>59166657</v>
      </c>
      <c r="L390" s="410" t="s">
        <v>874</v>
      </c>
      <c r="M390" s="406">
        <f t="shared" si="93"/>
        <v>0</v>
      </c>
      <c r="O390" s="406">
        <f t="shared" si="90"/>
        <v>77.12</v>
      </c>
    </row>
    <row r="391" spans="1:15">
      <c r="A391" s="407">
        <v>45833</v>
      </c>
      <c r="B391" s="408">
        <v>0</v>
      </c>
      <c r="C391" s="409">
        <v>50</v>
      </c>
      <c r="D391" s="409">
        <v>1.8</v>
      </c>
      <c r="E391" s="409">
        <f t="shared" si="92"/>
        <v>48.2</v>
      </c>
      <c r="F391" s="409">
        <v>48.2</v>
      </c>
      <c r="G391" s="409">
        <f t="shared" si="91"/>
        <v>0</v>
      </c>
      <c r="H391" s="410" t="s">
        <v>872</v>
      </c>
      <c r="I391" s="410" t="s">
        <v>896</v>
      </c>
      <c r="J391" s="410">
        <v>356627873</v>
      </c>
      <c r="K391" s="410">
        <v>59166665</v>
      </c>
      <c r="L391" s="410" t="s">
        <v>874</v>
      </c>
      <c r="M391" s="406">
        <f t="shared" si="93"/>
        <v>0</v>
      </c>
      <c r="O391" s="406">
        <f t="shared" si="90"/>
        <v>48.2</v>
      </c>
    </row>
    <row r="392" spans="1:15">
      <c r="A392" s="407">
        <v>45833</v>
      </c>
      <c r="B392" s="408">
        <v>0</v>
      </c>
      <c r="C392" s="409">
        <v>30</v>
      </c>
      <c r="D392" s="409">
        <v>1.08</v>
      </c>
      <c r="E392" s="409">
        <f t="shared" si="92"/>
        <v>28.92</v>
      </c>
      <c r="F392" s="409">
        <v>28.92</v>
      </c>
      <c r="G392" s="409">
        <f t="shared" si="91"/>
        <v>0</v>
      </c>
      <c r="H392" s="410" t="s">
        <v>872</v>
      </c>
      <c r="I392" s="410" t="s">
        <v>896</v>
      </c>
      <c r="J392" s="410">
        <v>356627873</v>
      </c>
      <c r="K392" s="410">
        <v>59166676</v>
      </c>
      <c r="L392" s="410" t="s">
        <v>874</v>
      </c>
      <c r="M392" s="406">
        <f t="shared" si="93"/>
        <v>0</v>
      </c>
      <c r="O392" s="406">
        <f t="shared" si="90"/>
        <v>28.92</v>
      </c>
    </row>
    <row r="393" spans="1:15">
      <c r="A393" s="407">
        <v>45833</v>
      </c>
      <c r="B393" s="408">
        <v>0</v>
      </c>
      <c r="C393" s="409">
        <v>50</v>
      </c>
      <c r="D393" s="409">
        <v>1.8</v>
      </c>
      <c r="E393" s="409">
        <f t="shared" si="92"/>
        <v>48.2</v>
      </c>
      <c r="F393" s="409">
        <v>48.2</v>
      </c>
      <c r="G393" s="409">
        <f t="shared" si="91"/>
        <v>0</v>
      </c>
      <c r="H393" s="410" t="s">
        <v>872</v>
      </c>
      <c r="I393" s="410" t="s">
        <v>896</v>
      </c>
      <c r="J393" s="410">
        <v>356627873</v>
      </c>
      <c r="K393" s="410">
        <v>59166690</v>
      </c>
      <c r="L393" s="410" t="s">
        <v>874</v>
      </c>
      <c r="M393" s="406">
        <f t="shared" si="93"/>
        <v>0</v>
      </c>
      <c r="O393" s="406">
        <f t="shared" si="90"/>
        <v>48.2</v>
      </c>
    </row>
    <row r="394" spans="1:15">
      <c r="A394" s="407">
        <v>45833</v>
      </c>
      <c r="B394" s="408">
        <v>0</v>
      </c>
      <c r="C394" s="409">
        <v>50</v>
      </c>
      <c r="D394" s="409">
        <v>1.8</v>
      </c>
      <c r="E394" s="409">
        <f t="shared" si="92"/>
        <v>48.2</v>
      </c>
      <c r="F394" s="409">
        <v>48.2</v>
      </c>
      <c r="G394" s="409">
        <f t="shared" si="91"/>
        <v>0</v>
      </c>
      <c r="H394" s="410" t="s">
        <v>872</v>
      </c>
      <c r="I394" s="410" t="s">
        <v>896</v>
      </c>
      <c r="J394" s="410">
        <v>356627873</v>
      </c>
      <c r="K394" s="410">
        <v>59166700</v>
      </c>
      <c r="L394" s="410" t="s">
        <v>874</v>
      </c>
      <c r="M394" s="406">
        <f t="shared" si="93"/>
        <v>0</v>
      </c>
      <c r="O394" s="406">
        <f t="shared" si="90"/>
        <v>48.2</v>
      </c>
    </row>
    <row r="395" spans="1:15">
      <c r="A395" s="407">
        <v>45833</v>
      </c>
      <c r="B395" s="408">
        <v>0</v>
      </c>
      <c r="C395" s="409">
        <v>50</v>
      </c>
      <c r="D395" s="409">
        <v>1.8</v>
      </c>
      <c r="E395" s="409">
        <f t="shared" si="92"/>
        <v>48.2</v>
      </c>
      <c r="F395" s="409">
        <v>48.2</v>
      </c>
      <c r="G395" s="409">
        <f t="shared" si="91"/>
        <v>0</v>
      </c>
      <c r="H395" s="410" t="s">
        <v>872</v>
      </c>
      <c r="I395" s="410" t="s">
        <v>896</v>
      </c>
      <c r="J395" s="410">
        <v>356627873</v>
      </c>
      <c r="K395" s="410">
        <v>59166780</v>
      </c>
      <c r="L395" s="410" t="s">
        <v>874</v>
      </c>
      <c r="M395" s="406">
        <f t="shared" si="93"/>
        <v>0</v>
      </c>
      <c r="O395" s="406">
        <f t="shared" si="90"/>
        <v>48.2</v>
      </c>
    </row>
    <row r="396" spans="1:15">
      <c r="A396" s="407">
        <v>45833</v>
      </c>
      <c r="B396" s="408">
        <v>0</v>
      </c>
      <c r="C396" s="409">
        <v>50</v>
      </c>
      <c r="D396" s="409">
        <v>1.8</v>
      </c>
      <c r="E396" s="409">
        <f t="shared" si="92"/>
        <v>48.2</v>
      </c>
      <c r="F396" s="409">
        <v>48.2</v>
      </c>
      <c r="G396" s="409">
        <f t="shared" si="91"/>
        <v>0</v>
      </c>
      <c r="H396" s="410" t="s">
        <v>872</v>
      </c>
      <c r="I396" s="410" t="s">
        <v>896</v>
      </c>
      <c r="J396" s="410">
        <v>356627873</v>
      </c>
      <c r="K396" s="410">
        <v>59166783</v>
      </c>
      <c r="L396" s="410" t="s">
        <v>874</v>
      </c>
      <c r="M396" s="406">
        <f t="shared" si="93"/>
        <v>0</v>
      </c>
      <c r="O396" s="406">
        <f t="shared" si="90"/>
        <v>48.2</v>
      </c>
    </row>
    <row r="397" spans="1:15">
      <c r="A397" s="407">
        <v>45833</v>
      </c>
      <c r="B397" s="408">
        <v>0</v>
      </c>
      <c r="C397" s="409">
        <v>50</v>
      </c>
      <c r="D397" s="409">
        <v>1.8</v>
      </c>
      <c r="E397" s="409">
        <f t="shared" si="92"/>
        <v>48.2</v>
      </c>
      <c r="F397" s="409">
        <v>48.2</v>
      </c>
      <c r="G397" s="409">
        <f t="shared" si="91"/>
        <v>0</v>
      </c>
      <c r="H397" s="410" t="s">
        <v>872</v>
      </c>
      <c r="I397" s="410" t="s">
        <v>896</v>
      </c>
      <c r="J397" s="410">
        <v>356627873</v>
      </c>
      <c r="K397" s="410">
        <v>59166635</v>
      </c>
      <c r="L397" s="410" t="s">
        <v>874</v>
      </c>
      <c r="M397" s="406">
        <f t="shared" si="93"/>
        <v>0</v>
      </c>
      <c r="O397" s="406">
        <f t="shared" si="90"/>
        <v>48.2</v>
      </c>
    </row>
    <row r="398" spans="1:15">
      <c r="A398" s="407">
        <v>45833</v>
      </c>
      <c r="B398" s="408">
        <v>0</v>
      </c>
      <c r="C398" s="409">
        <v>50</v>
      </c>
      <c r="D398" s="409">
        <v>1.8</v>
      </c>
      <c r="E398" s="409">
        <f t="shared" si="92"/>
        <v>48.2</v>
      </c>
      <c r="F398" s="409">
        <v>48.2</v>
      </c>
      <c r="G398" s="409">
        <f t="shared" si="91"/>
        <v>0</v>
      </c>
      <c r="H398" s="410" t="s">
        <v>872</v>
      </c>
      <c r="I398" s="410" t="s">
        <v>896</v>
      </c>
      <c r="J398" s="410">
        <v>356627873</v>
      </c>
      <c r="K398" s="410">
        <v>59166668</v>
      </c>
      <c r="L398" s="410" t="s">
        <v>874</v>
      </c>
      <c r="M398" s="406">
        <f t="shared" si="93"/>
        <v>0</v>
      </c>
      <c r="O398" s="406">
        <f t="shared" si="90"/>
        <v>48.2</v>
      </c>
    </row>
    <row r="399" spans="1:15">
      <c r="A399" s="407">
        <v>45833</v>
      </c>
      <c r="B399" s="408">
        <v>0</v>
      </c>
      <c r="C399" s="409">
        <v>25</v>
      </c>
      <c r="D399" s="409">
        <v>0.9</v>
      </c>
      <c r="E399" s="409">
        <f t="shared" si="92"/>
        <v>24.1</v>
      </c>
      <c r="F399" s="409">
        <v>24.1</v>
      </c>
      <c r="G399" s="409">
        <f t="shared" si="91"/>
        <v>0</v>
      </c>
      <c r="H399" s="410" t="s">
        <v>872</v>
      </c>
      <c r="I399" s="410" t="s">
        <v>896</v>
      </c>
      <c r="J399" s="410">
        <v>356627873</v>
      </c>
      <c r="K399" s="410">
        <v>59166670</v>
      </c>
      <c r="L399" s="410" t="s">
        <v>874</v>
      </c>
      <c r="M399" s="406">
        <f t="shared" si="93"/>
        <v>0</v>
      </c>
      <c r="O399" s="406">
        <f t="shared" si="90"/>
        <v>24.1</v>
      </c>
    </row>
    <row r="400" spans="1:15">
      <c r="A400" s="407">
        <v>45833</v>
      </c>
      <c r="B400" s="408">
        <v>0</v>
      </c>
      <c r="C400" s="409">
        <v>30</v>
      </c>
      <c r="D400" s="409">
        <v>1.08</v>
      </c>
      <c r="E400" s="409">
        <f t="shared" si="92"/>
        <v>28.92</v>
      </c>
      <c r="F400" s="409">
        <v>28.92</v>
      </c>
      <c r="G400" s="409">
        <f t="shared" si="91"/>
        <v>0</v>
      </c>
      <c r="H400" s="410" t="s">
        <v>872</v>
      </c>
      <c r="I400" s="410" t="s">
        <v>896</v>
      </c>
      <c r="J400" s="410">
        <v>356627873</v>
      </c>
      <c r="K400" s="410">
        <v>59166683</v>
      </c>
      <c r="L400" s="410" t="s">
        <v>874</v>
      </c>
      <c r="M400" s="406">
        <f t="shared" si="93"/>
        <v>0</v>
      </c>
      <c r="O400" s="406">
        <f t="shared" si="90"/>
        <v>28.92</v>
      </c>
    </row>
    <row r="401" spans="1:17">
      <c r="A401" s="407">
        <v>45833</v>
      </c>
      <c r="B401" s="408">
        <v>0</v>
      </c>
      <c r="C401" s="409">
        <v>80</v>
      </c>
      <c r="D401" s="409">
        <v>2.88</v>
      </c>
      <c r="E401" s="409">
        <f t="shared" si="92"/>
        <v>77.12</v>
      </c>
      <c r="F401" s="409">
        <v>77.12</v>
      </c>
      <c r="G401" s="409">
        <f t="shared" si="91"/>
        <v>0</v>
      </c>
      <c r="H401" s="410" t="s">
        <v>872</v>
      </c>
      <c r="I401" s="410" t="s">
        <v>896</v>
      </c>
      <c r="J401" s="410">
        <v>356627873</v>
      </c>
      <c r="K401" s="410">
        <v>59166689</v>
      </c>
      <c r="L401" s="410" t="s">
        <v>874</v>
      </c>
      <c r="M401" s="406">
        <f t="shared" si="93"/>
        <v>0</v>
      </c>
      <c r="O401" s="406">
        <f t="shared" si="90"/>
        <v>77.12</v>
      </c>
    </row>
    <row r="402" spans="1:17">
      <c r="A402" s="407">
        <v>45833</v>
      </c>
      <c r="B402" s="408">
        <v>0</v>
      </c>
      <c r="C402" s="409">
        <v>50</v>
      </c>
      <c r="D402" s="409">
        <v>1.8</v>
      </c>
      <c r="E402" s="409">
        <f t="shared" si="92"/>
        <v>48.2</v>
      </c>
      <c r="F402" s="409">
        <v>48.2</v>
      </c>
      <c r="G402" s="409">
        <f t="shared" si="91"/>
        <v>0</v>
      </c>
      <c r="H402" s="410" t="s">
        <v>872</v>
      </c>
      <c r="I402" s="410" t="s">
        <v>896</v>
      </c>
      <c r="J402" s="410">
        <v>356627873</v>
      </c>
      <c r="K402" s="410">
        <v>59166699</v>
      </c>
      <c r="L402" s="410" t="s">
        <v>874</v>
      </c>
      <c r="M402" s="406">
        <f t="shared" si="93"/>
        <v>0</v>
      </c>
      <c r="O402" s="406">
        <f t="shared" si="90"/>
        <v>48.2</v>
      </c>
    </row>
    <row r="403" spans="1:17">
      <c r="A403" s="407">
        <v>45833</v>
      </c>
      <c r="B403" s="408">
        <v>0</v>
      </c>
      <c r="C403" s="409">
        <v>30</v>
      </c>
      <c r="D403" s="409">
        <v>1.08</v>
      </c>
      <c r="E403" s="409">
        <f t="shared" si="92"/>
        <v>28.92</v>
      </c>
      <c r="F403" s="409">
        <v>28.92</v>
      </c>
      <c r="G403" s="409">
        <f t="shared" si="91"/>
        <v>0</v>
      </c>
      <c r="H403" s="410" t="s">
        <v>872</v>
      </c>
      <c r="I403" s="410" t="s">
        <v>896</v>
      </c>
      <c r="J403" s="410">
        <v>356627873</v>
      </c>
      <c r="K403" s="410">
        <v>59166709</v>
      </c>
      <c r="L403" s="410" t="s">
        <v>874</v>
      </c>
      <c r="M403" s="406">
        <f t="shared" si="93"/>
        <v>0</v>
      </c>
      <c r="O403" s="406">
        <f t="shared" si="90"/>
        <v>28.92</v>
      </c>
    </row>
    <row r="404" spans="1:17">
      <c r="A404" s="407">
        <v>45833</v>
      </c>
      <c r="B404" s="408">
        <v>0</v>
      </c>
      <c r="C404" s="409">
        <v>30</v>
      </c>
      <c r="D404" s="409">
        <v>1.08</v>
      </c>
      <c r="E404" s="409">
        <f t="shared" si="92"/>
        <v>28.92</v>
      </c>
      <c r="F404" s="409">
        <v>28.92</v>
      </c>
      <c r="G404" s="409">
        <f t="shared" si="91"/>
        <v>0</v>
      </c>
      <c r="H404" s="410" t="s">
        <v>872</v>
      </c>
      <c r="I404" s="410" t="s">
        <v>896</v>
      </c>
      <c r="J404" s="410">
        <v>356627873</v>
      </c>
      <c r="K404" s="410">
        <v>59166724</v>
      </c>
      <c r="L404" s="410" t="s">
        <v>874</v>
      </c>
      <c r="M404" s="406">
        <f t="shared" si="93"/>
        <v>0</v>
      </c>
      <c r="O404" s="406">
        <f t="shared" si="90"/>
        <v>28.92</v>
      </c>
    </row>
    <row r="405" spans="1:17">
      <c r="A405" s="407">
        <v>45833</v>
      </c>
      <c r="B405" s="408">
        <v>0</v>
      </c>
      <c r="C405" s="409">
        <v>30</v>
      </c>
      <c r="D405" s="409">
        <v>1.08</v>
      </c>
      <c r="E405" s="409">
        <f t="shared" si="92"/>
        <v>28.92</v>
      </c>
      <c r="F405" s="409">
        <v>28.92</v>
      </c>
      <c r="G405" s="409">
        <f t="shared" si="91"/>
        <v>0</v>
      </c>
      <c r="H405" s="410" t="s">
        <v>872</v>
      </c>
      <c r="I405" s="410" t="s">
        <v>896</v>
      </c>
      <c r="J405" s="410">
        <v>356627873</v>
      </c>
      <c r="K405" s="410">
        <v>59166736</v>
      </c>
      <c r="L405" s="410" t="s">
        <v>874</v>
      </c>
      <c r="M405" s="406">
        <f t="shared" si="93"/>
        <v>0</v>
      </c>
      <c r="O405" s="406">
        <f t="shared" si="90"/>
        <v>28.92</v>
      </c>
    </row>
    <row r="406" spans="1:17">
      <c r="A406" s="407">
        <v>45833</v>
      </c>
      <c r="B406" s="408">
        <v>0</v>
      </c>
      <c r="C406" s="409">
        <v>50</v>
      </c>
      <c r="D406" s="409">
        <v>1.8</v>
      </c>
      <c r="E406" s="409">
        <f t="shared" si="92"/>
        <v>48.2</v>
      </c>
      <c r="F406" s="409">
        <v>48.2</v>
      </c>
      <c r="G406" s="409">
        <f t="shared" si="91"/>
        <v>0</v>
      </c>
      <c r="H406" s="410" t="s">
        <v>872</v>
      </c>
      <c r="I406" s="410" t="s">
        <v>896</v>
      </c>
      <c r="J406" s="410">
        <v>356627873</v>
      </c>
      <c r="K406" s="410">
        <v>59166740</v>
      </c>
      <c r="L406" s="410" t="s">
        <v>874</v>
      </c>
      <c r="M406" s="406">
        <f t="shared" si="93"/>
        <v>0</v>
      </c>
      <c r="O406" s="406">
        <f t="shared" si="90"/>
        <v>48.2</v>
      </c>
      <c r="Q406" s="406"/>
    </row>
    <row r="407" spans="1:17">
      <c r="A407" s="407">
        <v>45833</v>
      </c>
      <c r="B407" s="408">
        <v>0</v>
      </c>
      <c r="C407" s="409">
        <v>30</v>
      </c>
      <c r="D407" s="409">
        <v>1.08</v>
      </c>
      <c r="E407" s="409">
        <f t="shared" si="92"/>
        <v>28.92</v>
      </c>
      <c r="F407" s="409">
        <v>28.92</v>
      </c>
      <c r="G407" s="409">
        <f t="shared" si="91"/>
        <v>0</v>
      </c>
      <c r="H407" s="410" t="s">
        <v>872</v>
      </c>
      <c r="I407" s="410" t="s">
        <v>896</v>
      </c>
      <c r="J407" s="410">
        <v>356627873</v>
      </c>
      <c r="K407" s="410">
        <v>59166758</v>
      </c>
      <c r="L407" s="410" t="s">
        <v>874</v>
      </c>
      <c r="M407" s="406">
        <f t="shared" si="93"/>
        <v>0</v>
      </c>
      <c r="N407" s="406"/>
      <c r="O407" s="406">
        <f t="shared" si="90"/>
        <v>28.92</v>
      </c>
    </row>
    <row r="408" spans="1:17">
      <c r="A408" s="407">
        <v>45833</v>
      </c>
      <c r="B408" s="408">
        <v>0</v>
      </c>
      <c r="C408" s="409">
        <v>50</v>
      </c>
      <c r="D408" s="409">
        <v>1.8</v>
      </c>
      <c r="E408" s="409">
        <f t="shared" si="92"/>
        <v>48.2</v>
      </c>
      <c r="F408" s="409">
        <v>48.2</v>
      </c>
      <c r="G408" s="409">
        <f t="shared" si="91"/>
        <v>0</v>
      </c>
      <c r="H408" s="410" t="s">
        <v>872</v>
      </c>
      <c r="I408" s="410" t="s">
        <v>896</v>
      </c>
      <c r="J408" s="410">
        <v>356627873</v>
      </c>
      <c r="K408" s="410">
        <v>59166674</v>
      </c>
      <c r="L408" s="410" t="s">
        <v>874</v>
      </c>
      <c r="M408" s="406">
        <f t="shared" si="93"/>
        <v>0</v>
      </c>
      <c r="O408" s="406">
        <f t="shared" si="90"/>
        <v>48.2</v>
      </c>
    </row>
    <row r="409" spans="1:17">
      <c r="A409" s="407">
        <v>45833</v>
      </c>
      <c r="B409" s="408">
        <v>0</v>
      </c>
      <c r="C409" s="409">
        <v>50</v>
      </c>
      <c r="D409" s="409">
        <v>1.8</v>
      </c>
      <c r="E409" s="409">
        <f t="shared" si="92"/>
        <v>48.2</v>
      </c>
      <c r="F409" s="409">
        <v>48.2</v>
      </c>
      <c r="G409" s="409">
        <f t="shared" si="91"/>
        <v>0</v>
      </c>
      <c r="H409" s="410" t="s">
        <v>872</v>
      </c>
      <c r="I409" s="410" t="s">
        <v>896</v>
      </c>
      <c r="J409" s="410">
        <v>356627873</v>
      </c>
      <c r="K409" s="410">
        <v>59166705</v>
      </c>
      <c r="L409" s="410" t="s">
        <v>874</v>
      </c>
      <c r="M409" s="406">
        <f t="shared" si="93"/>
        <v>0</v>
      </c>
      <c r="O409" s="406">
        <f t="shared" si="90"/>
        <v>48.2</v>
      </c>
    </row>
    <row r="410" spans="1:17">
      <c r="A410" s="407">
        <v>45833</v>
      </c>
      <c r="B410" s="408">
        <v>0</v>
      </c>
      <c r="C410" s="409">
        <v>30</v>
      </c>
      <c r="D410" s="409">
        <v>1.08</v>
      </c>
      <c r="E410" s="409">
        <f t="shared" si="92"/>
        <v>28.92</v>
      </c>
      <c r="F410" s="409">
        <v>28.92</v>
      </c>
      <c r="G410" s="409">
        <f t="shared" si="91"/>
        <v>0</v>
      </c>
      <c r="H410" s="410" t="s">
        <v>872</v>
      </c>
      <c r="I410" s="410" t="s">
        <v>896</v>
      </c>
      <c r="J410" s="410">
        <v>356627873</v>
      </c>
      <c r="K410" s="410">
        <v>59166716</v>
      </c>
      <c r="L410" s="410" t="s">
        <v>874</v>
      </c>
      <c r="M410" s="406">
        <f t="shared" si="93"/>
        <v>0</v>
      </c>
      <c r="O410" s="406">
        <f t="shared" si="90"/>
        <v>28.92</v>
      </c>
    </row>
    <row r="411" spans="1:17">
      <c r="A411" s="407">
        <v>45833</v>
      </c>
      <c r="B411" s="408">
        <v>0</v>
      </c>
      <c r="C411" s="409">
        <v>30</v>
      </c>
      <c r="D411" s="409">
        <v>1.08</v>
      </c>
      <c r="E411" s="409">
        <f t="shared" si="92"/>
        <v>28.92</v>
      </c>
      <c r="F411" s="409">
        <v>28.92</v>
      </c>
      <c r="G411" s="409">
        <f t="shared" si="91"/>
        <v>0</v>
      </c>
      <c r="H411" s="410" t="s">
        <v>872</v>
      </c>
      <c r="I411" s="410" t="s">
        <v>896</v>
      </c>
      <c r="J411" s="410">
        <v>356627873</v>
      </c>
      <c r="K411" s="410">
        <v>59166728</v>
      </c>
      <c r="L411" s="410" t="s">
        <v>874</v>
      </c>
      <c r="M411" s="406">
        <f t="shared" si="93"/>
        <v>0</v>
      </c>
      <c r="O411" s="406">
        <f t="shared" si="90"/>
        <v>28.92</v>
      </c>
    </row>
    <row r="412" spans="1:17">
      <c r="A412" s="407">
        <v>45833</v>
      </c>
      <c r="B412" s="408">
        <v>0</v>
      </c>
      <c r="C412" s="409">
        <v>30</v>
      </c>
      <c r="D412" s="409">
        <v>1.08</v>
      </c>
      <c r="E412" s="409">
        <f t="shared" si="92"/>
        <v>28.92</v>
      </c>
      <c r="F412" s="409">
        <v>28.92</v>
      </c>
      <c r="G412" s="409">
        <f t="shared" si="91"/>
        <v>0</v>
      </c>
      <c r="H412" s="410" t="s">
        <v>872</v>
      </c>
      <c r="I412" s="410" t="s">
        <v>896</v>
      </c>
      <c r="J412" s="410">
        <v>356627873</v>
      </c>
      <c r="K412" s="410">
        <v>59166732</v>
      </c>
      <c r="L412" s="410" t="s">
        <v>874</v>
      </c>
      <c r="M412" s="406">
        <f t="shared" si="93"/>
        <v>0</v>
      </c>
      <c r="O412" s="406">
        <f t="shared" si="90"/>
        <v>28.92</v>
      </c>
    </row>
    <row r="413" spans="1:17">
      <c r="A413" s="407">
        <v>45833</v>
      </c>
      <c r="B413" s="408">
        <v>0</v>
      </c>
      <c r="C413" s="409">
        <v>50</v>
      </c>
      <c r="D413" s="409">
        <v>1.8</v>
      </c>
      <c r="E413" s="409">
        <f t="shared" si="92"/>
        <v>48.2</v>
      </c>
      <c r="F413" s="409">
        <v>48.2</v>
      </c>
      <c r="G413" s="409">
        <f t="shared" si="91"/>
        <v>0</v>
      </c>
      <c r="H413" s="410" t="s">
        <v>872</v>
      </c>
      <c r="I413" s="410" t="s">
        <v>896</v>
      </c>
      <c r="J413" s="410">
        <v>356627873</v>
      </c>
      <c r="K413" s="410">
        <v>59166744</v>
      </c>
      <c r="L413" s="410" t="s">
        <v>874</v>
      </c>
      <c r="M413" s="406">
        <f t="shared" si="93"/>
        <v>0</v>
      </c>
      <c r="O413" s="406">
        <f t="shared" si="90"/>
        <v>48.2</v>
      </c>
    </row>
    <row r="414" spans="1:17">
      <c r="A414" s="407">
        <v>45833</v>
      </c>
      <c r="B414" s="408">
        <v>0</v>
      </c>
      <c r="C414" s="409">
        <v>30</v>
      </c>
      <c r="D414" s="409">
        <v>1.08</v>
      </c>
      <c r="E414" s="409">
        <f t="shared" si="92"/>
        <v>28.92</v>
      </c>
      <c r="F414" s="409">
        <v>28.92</v>
      </c>
      <c r="G414" s="409">
        <f t="shared" si="91"/>
        <v>0</v>
      </c>
      <c r="H414" s="410" t="s">
        <v>872</v>
      </c>
      <c r="I414" s="410" t="s">
        <v>896</v>
      </c>
      <c r="J414" s="410">
        <v>356627873</v>
      </c>
      <c r="K414" s="410">
        <v>59166749</v>
      </c>
      <c r="L414" s="410" t="s">
        <v>874</v>
      </c>
      <c r="M414" s="406">
        <f t="shared" si="93"/>
        <v>0</v>
      </c>
      <c r="O414" s="406">
        <f t="shared" si="90"/>
        <v>28.92</v>
      </c>
    </row>
    <row r="415" spans="1:17">
      <c r="A415" s="407">
        <v>45833</v>
      </c>
      <c r="B415" s="408">
        <v>0</v>
      </c>
      <c r="C415" s="409">
        <v>30</v>
      </c>
      <c r="D415" s="409">
        <v>1.08</v>
      </c>
      <c r="E415" s="409">
        <f t="shared" si="92"/>
        <v>28.92</v>
      </c>
      <c r="F415" s="409">
        <v>28.92</v>
      </c>
      <c r="G415" s="409">
        <f t="shared" si="91"/>
        <v>0</v>
      </c>
      <c r="H415" s="410" t="s">
        <v>872</v>
      </c>
      <c r="I415" s="410" t="s">
        <v>896</v>
      </c>
      <c r="J415" s="410">
        <v>356627873</v>
      </c>
      <c r="K415" s="410">
        <v>59166760</v>
      </c>
      <c r="L415" s="410" t="s">
        <v>874</v>
      </c>
      <c r="M415" s="406">
        <f t="shared" si="93"/>
        <v>0</v>
      </c>
      <c r="O415" s="406">
        <f t="shared" si="90"/>
        <v>28.92</v>
      </c>
    </row>
    <row r="416" spans="1:17">
      <c r="A416" s="407">
        <v>45833</v>
      </c>
      <c r="B416" s="408">
        <v>0</v>
      </c>
      <c r="C416" s="409">
        <v>80</v>
      </c>
      <c r="D416" s="409">
        <v>2.88</v>
      </c>
      <c r="E416" s="409">
        <f t="shared" si="92"/>
        <v>77.12</v>
      </c>
      <c r="F416" s="409">
        <v>77.12</v>
      </c>
      <c r="G416" s="409">
        <f t="shared" si="91"/>
        <v>0</v>
      </c>
      <c r="H416" s="410" t="s">
        <v>872</v>
      </c>
      <c r="I416" s="410" t="s">
        <v>896</v>
      </c>
      <c r="J416" s="410">
        <v>356627873</v>
      </c>
      <c r="K416" s="410">
        <v>59166772</v>
      </c>
      <c r="L416" s="410" t="s">
        <v>874</v>
      </c>
      <c r="M416" s="406">
        <f t="shared" si="93"/>
        <v>0</v>
      </c>
      <c r="O416" s="406">
        <f t="shared" si="90"/>
        <v>77.12</v>
      </c>
    </row>
    <row r="417" spans="1:17">
      <c r="A417" s="407">
        <v>45833</v>
      </c>
      <c r="B417" s="408">
        <v>0</v>
      </c>
      <c r="C417" s="409">
        <v>25</v>
      </c>
      <c r="D417" s="409">
        <v>0.9</v>
      </c>
      <c r="E417" s="409">
        <f t="shared" si="92"/>
        <v>24.1</v>
      </c>
      <c r="F417" s="409">
        <v>24.1</v>
      </c>
      <c r="G417" s="409">
        <f t="shared" si="91"/>
        <v>0</v>
      </c>
      <c r="H417" s="410" t="s">
        <v>872</v>
      </c>
      <c r="I417" s="410" t="s">
        <v>896</v>
      </c>
      <c r="J417" s="410">
        <v>356627873</v>
      </c>
      <c r="K417" s="410">
        <v>59166779</v>
      </c>
      <c r="L417" s="410" t="s">
        <v>874</v>
      </c>
      <c r="M417" s="406">
        <f t="shared" si="93"/>
        <v>0</v>
      </c>
      <c r="O417" s="406">
        <f t="shared" si="90"/>
        <v>24.1</v>
      </c>
    </row>
    <row r="418" spans="1:17">
      <c r="A418" s="407">
        <v>45833</v>
      </c>
      <c r="B418" s="408">
        <v>0</v>
      </c>
      <c r="C418" s="409">
        <v>30</v>
      </c>
      <c r="D418" s="409">
        <v>1.08</v>
      </c>
      <c r="E418" s="409">
        <f t="shared" si="92"/>
        <v>28.92</v>
      </c>
      <c r="F418" s="409">
        <v>28.92</v>
      </c>
      <c r="G418" s="409">
        <f t="shared" si="91"/>
        <v>0</v>
      </c>
      <c r="H418" s="410" t="s">
        <v>872</v>
      </c>
      <c r="I418" s="410" t="s">
        <v>896</v>
      </c>
      <c r="J418" s="410">
        <v>356627873</v>
      </c>
      <c r="K418" s="410">
        <v>59166779</v>
      </c>
      <c r="L418" s="410" t="s">
        <v>874</v>
      </c>
      <c r="M418" s="406">
        <f t="shared" si="93"/>
        <v>0</v>
      </c>
      <c r="O418" s="406">
        <f t="shared" si="90"/>
        <v>28.92</v>
      </c>
    </row>
    <row r="419" spans="1:17">
      <c r="A419" s="407">
        <v>45833</v>
      </c>
      <c r="B419" s="408">
        <v>0</v>
      </c>
      <c r="C419" s="409">
        <v>80</v>
      </c>
      <c r="D419" s="409">
        <v>2.88</v>
      </c>
      <c r="E419" s="409">
        <f t="shared" si="92"/>
        <v>77.12</v>
      </c>
      <c r="F419" s="409">
        <v>77.12</v>
      </c>
      <c r="G419" s="409">
        <f t="shared" si="91"/>
        <v>0</v>
      </c>
      <c r="H419" s="410" t="s">
        <v>872</v>
      </c>
      <c r="I419" s="410" t="s">
        <v>896</v>
      </c>
      <c r="J419" s="410">
        <v>356627873</v>
      </c>
      <c r="K419" s="410">
        <v>59166787</v>
      </c>
      <c r="L419" s="410" t="s">
        <v>874</v>
      </c>
      <c r="M419" s="406">
        <f t="shared" si="93"/>
        <v>0</v>
      </c>
      <c r="O419" s="406">
        <f t="shared" si="90"/>
        <v>77.12</v>
      </c>
    </row>
    <row r="420" spans="1:17">
      <c r="A420" s="407">
        <v>45833</v>
      </c>
      <c r="B420" s="408">
        <v>0</v>
      </c>
      <c r="C420" s="409">
        <v>30</v>
      </c>
      <c r="D420" s="409">
        <v>1.08</v>
      </c>
      <c r="E420" s="409">
        <f t="shared" si="92"/>
        <v>28.92</v>
      </c>
      <c r="F420" s="409">
        <v>28.92</v>
      </c>
      <c r="G420" s="409">
        <f t="shared" si="91"/>
        <v>0</v>
      </c>
      <c r="H420" s="410" t="s">
        <v>872</v>
      </c>
      <c r="I420" s="410" t="s">
        <v>896</v>
      </c>
      <c r="J420" s="410">
        <v>356627873</v>
      </c>
      <c r="K420" s="410">
        <v>59166647</v>
      </c>
      <c r="L420" s="410" t="s">
        <v>874</v>
      </c>
      <c r="M420" s="406">
        <f t="shared" si="93"/>
        <v>0</v>
      </c>
      <c r="O420" s="406">
        <f t="shared" si="90"/>
        <v>28.92</v>
      </c>
    </row>
    <row r="421" spans="1:17">
      <c r="A421" s="407">
        <v>45833</v>
      </c>
      <c r="B421" s="408">
        <v>0</v>
      </c>
      <c r="C421" s="409">
        <v>50</v>
      </c>
      <c r="D421" s="409">
        <v>1.8</v>
      </c>
      <c r="E421" s="409">
        <f t="shared" si="92"/>
        <v>48.2</v>
      </c>
      <c r="F421" s="409">
        <v>48.2</v>
      </c>
      <c r="G421" s="409">
        <f t="shared" si="91"/>
        <v>0</v>
      </c>
      <c r="H421" s="410" t="s">
        <v>872</v>
      </c>
      <c r="I421" s="410" t="s">
        <v>896</v>
      </c>
      <c r="J421" s="410">
        <v>356627873</v>
      </c>
      <c r="K421" s="410">
        <v>59166654</v>
      </c>
      <c r="L421" s="410" t="s">
        <v>874</v>
      </c>
      <c r="M421" s="406">
        <f t="shared" si="93"/>
        <v>0</v>
      </c>
      <c r="O421" s="406">
        <f t="shared" si="90"/>
        <v>48.2</v>
      </c>
    </row>
    <row r="422" spans="1:17">
      <c r="A422" s="407">
        <v>45833</v>
      </c>
      <c r="B422" s="408">
        <v>0</v>
      </c>
      <c r="C422" s="409">
        <v>50</v>
      </c>
      <c r="D422" s="409">
        <v>1.8</v>
      </c>
      <c r="E422" s="409">
        <f t="shared" si="92"/>
        <v>48.2</v>
      </c>
      <c r="F422" s="409">
        <v>48.2</v>
      </c>
      <c r="G422" s="409">
        <f t="shared" si="91"/>
        <v>0</v>
      </c>
      <c r="H422" s="410" t="s">
        <v>872</v>
      </c>
      <c r="I422" s="410" t="s">
        <v>896</v>
      </c>
      <c r="J422" s="410">
        <v>356627873</v>
      </c>
      <c r="K422" s="410">
        <v>59166660</v>
      </c>
      <c r="L422" s="410" t="s">
        <v>874</v>
      </c>
      <c r="M422" s="406">
        <f t="shared" si="93"/>
        <v>0</v>
      </c>
      <c r="O422" s="406">
        <f t="shared" si="90"/>
        <v>48.2</v>
      </c>
    </row>
    <row r="423" spans="1:17">
      <c r="A423" s="407">
        <v>45833</v>
      </c>
      <c r="B423" s="408">
        <v>0</v>
      </c>
      <c r="C423" s="409">
        <v>30</v>
      </c>
      <c r="D423" s="409">
        <v>1.08</v>
      </c>
      <c r="E423" s="409">
        <f t="shared" si="92"/>
        <v>28.92</v>
      </c>
      <c r="F423" s="409">
        <v>28.92</v>
      </c>
      <c r="G423" s="409">
        <f t="shared" si="91"/>
        <v>0</v>
      </c>
      <c r="H423" s="410" t="s">
        <v>872</v>
      </c>
      <c r="I423" s="410" t="s">
        <v>896</v>
      </c>
      <c r="J423" s="410">
        <v>356627873</v>
      </c>
      <c r="K423" s="410">
        <v>59166702</v>
      </c>
      <c r="L423" s="410" t="s">
        <v>874</v>
      </c>
      <c r="M423" s="406">
        <f t="shared" si="93"/>
        <v>0</v>
      </c>
      <c r="O423" s="406">
        <f t="shared" si="90"/>
        <v>28.92</v>
      </c>
    </row>
    <row r="424" spans="1:17">
      <c r="A424" s="407">
        <v>45833</v>
      </c>
      <c r="B424" s="408">
        <v>0</v>
      </c>
      <c r="C424" s="409">
        <v>30</v>
      </c>
      <c r="D424" s="409">
        <v>1.08</v>
      </c>
      <c r="E424" s="409">
        <f t="shared" si="92"/>
        <v>28.92</v>
      </c>
      <c r="F424" s="409">
        <v>28.92</v>
      </c>
      <c r="G424" s="409">
        <f t="shared" si="91"/>
        <v>0</v>
      </c>
      <c r="H424" s="410" t="s">
        <v>872</v>
      </c>
      <c r="I424" s="410" t="s">
        <v>896</v>
      </c>
      <c r="J424" s="410">
        <v>356627873</v>
      </c>
      <c r="K424" s="410">
        <v>59166713</v>
      </c>
      <c r="L424" s="410" t="s">
        <v>874</v>
      </c>
      <c r="M424" s="406">
        <f t="shared" si="93"/>
        <v>0</v>
      </c>
      <c r="O424" s="406">
        <f t="shared" si="90"/>
        <v>28.92</v>
      </c>
    </row>
    <row r="425" spans="1:17">
      <c r="A425" s="407">
        <v>45833</v>
      </c>
      <c r="B425" s="408">
        <v>0</v>
      </c>
      <c r="C425" s="409">
        <v>50</v>
      </c>
      <c r="D425" s="409">
        <v>1.8</v>
      </c>
      <c r="E425" s="409">
        <f t="shared" si="92"/>
        <v>48.2</v>
      </c>
      <c r="F425" s="409">
        <v>48.2</v>
      </c>
      <c r="G425" s="409">
        <f t="shared" si="91"/>
        <v>0</v>
      </c>
      <c r="H425" s="410" t="s">
        <v>872</v>
      </c>
      <c r="I425" s="410" t="s">
        <v>896</v>
      </c>
      <c r="J425" s="410">
        <v>356627873</v>
      </c>
      <c r="K425" s="410">
        <v>59166729</v>
      </c>
      <c r="L425" s="410" t="s">
        <v>874</v>
      </c>
      <c r="M425" s="406">
        <f t="shared" si="93"/>
        <v>0</v>
      </c>
      <c r="O425" s="406">
        <f t="shared" si="90"/>
        <v>48.2</v>
      </c>
      <c r="Q425" s="406"/>
    </row>
    <row r="426" spans="1:17">
      <c r="A426" s="407">
        <v>45833</v>
      </c>
      <c r="B426" s="408">
        <v>0</v>
      </c>
      <c r="C426" s="409">
        <v>30</v>
      </c>
      <c r="D426" s="409">
        <v>1.08</v>
      </c>
      <c r="E426" s="409">
        <f t="shared" si="92"/>
        <v>28.92</v>
      </c>
      <c r="F426" s="409">
        <v>28.92</v>
      </c>
      <c r="G426" s="409">
        <f t="shared" si="91"/>
        <v>0</v>
      </c>
      <c r="H426" s="410" t="s">
        <v>872</v>
      </c>
      <c r="I426" s="410" t="s">
        <v>896</v>
      </c>
      <c r="J426" s="410">
        <v>356627873</v>
      </c>
      <c r="K426" s="410">
        <v>59166755</v>
      </c>
      <c r="L426" s="410" t="s">
        <v>874</v>
      </c>
      <c r="M426" s="406">
        <f t="shared" si="93"/>
        <v>0</v>
      </c>
      <c r="O426" s="406">
        <f t="shared" si="90"/>
        <v>28.92</v>
      </c>
    </row>
    <row r="427" spans="1:17">
      <c r="A427" s="407">
        <v>45833</v>
      </c>
      <c r="B427" s="408">
        <v>0</v>
      </c>
      <c r="C427" s="409">
        <v>50</v>
      </c>
      <c r="D427" s="409">
        <v>1.8</v>
      </c>
      <c r="E427" s="409">
        <f t="shared" si="92"/>
        <v>48.2</v>
      </c>
      <c r="F427" s="409">
        <v>48.2</v>
      </c>
      <c r="G427" s="409">
        <f t="shared" si="91"/>
        <v>0</v>
      </c>
      <c r="H427" s="410" t="s">
        <v>872</v>
      </c>
      <c r="I427" s="410" t="s">
        <v>896</v>
      </c>
      <c r="J427" s="410">
        <v>356627873</v>
      </c>
      <c r="K427" s="410">
        <v>59166768</v>
      </c>
      <c r="L427" s="410" t="s">
        <v>874</v>
      </c>
      <c r="M427" s="406">
        <f t="shared" si="93"/>
        <v>0</v>
      </c>
      <c r="O427" s="406">
        <f t="shared" si="90"/>
        <v>48.2</v>
      </c>
    </row>
    <row r="428" spans="1:17">
      <c r="A428" s="407">
        <v>45833</v>
      </c>
      <c r="B428" s="408">
        <v>0</v>
      </c>
      <c r="C428" s="409">
        <v>50</v>
      </c>
      <c r="D428" s="409">
        <v>1.8</v>
      </c>
      <c r="E428" s="409">
        <f t="shared" si="92"/>
        <v>48.2</v>
      </c>
      <c r="F428" s="409">
        <v>48.2</v>
      </c>
      <c r="G428" s="409">
        <f t="shared" si="91"/>
        <v>0</v>
      </c>
      <c r="H428" s="410" t="s">
        <v>872</v>
      </c>
      <c r="I428" s="410" t="s">
        <v>896</v>
      </c>
      <c r="J428" s="410">
        <v>356627873</v>
      </c>
      <c r="K428" s="410">
        <v>59166771</v>
      </c>
      <c r="L428" s="410" t="s">
        <v>874</v>
      </c>
      <c r="M428" s="406">
        <f t="shared" si="93"/>
        <v>0</v>
      </c>
      <c r="O428" s="406">
        <f t="shared" si="90"/>
        <v>48.2</v>
      </c>
    </row>
    <row r="429" spans="1:17">
      <c r="A429" s="407">
        <v>45833</v>
      </c>
      <c r="B429" s="408">
        <v>0</v>
      </c>
      <c r="C429" s="409">
        <v>25</v>
      </c>
      <c r="D429" s="409">
        <v>0.9</v>
      </c>
      <c r="E429" s="409">
        <f t="shared" si="92"/>
        <v>24.1</v>
      </c>
      <c r="F429" s="409">
        <v>24.1</v>
      </c>
      <c r="G429" s="409">
        <f t="shared" si="91"/>
        <v>0</v>
      </c>
      <c r="H429" s="410" t="s">
        <v>872</v>
      </c>
      <c r="I429" s="410" t="s">
        <v>896</v>
      </c>
      <c r="J429" s="410">
        <v>356627873</v>
      </c>
      <c r="K429" s="410">
        <v>59166642</v>
      </c>
      <c r="L429" s="410" t="s">
        <v>874</v>
      </c>
      <c r="M429" s="406">
        <f t="shared" si="93"/>
        <v>0</v>
      </c>
      <c r="O429" s="406">
        <f t="shared" si="90"/>
        <v>24.1</v>
      </c>
    </row>
    <row r="430" spans="1:17">
      <c r="A430" s="407">
        <v>45833</v>
      </c>
      <c r="B430" s="408">
        <v>0</v>
      </c>
      <c r="C430" s="409">
        <v>50</v>
      </c>
      <c r="D430" s="409">
        <v>1.8</v>
      </c>
      <c r="E430" s="409">
        <f t="shared" si="92"/>
        <v>48.2</v>
      </c>
      <c r="F430" s="409">
        <v>48.2</v>
      </c>
      <c r="G430" s="409">
        <f t="shared" si="91"/>
        <v>0</v>
      </c>
      <c r="H430" s="410" t="s">
        <v>872</v>
      </c>
      <c r="I430" s="410" t="s">
        <v>896</v>
      </c>
      <c r="J430" s="410">
        <v>356627873</v>
      </c>
      <c r="K430" s="410">
        <v>59166643</v>
      </c>
      <c r="L430" s="410" t="s">
        <v>874</v>
      </c>
      <c r="M430" s="406">
        <f t="shared" si="93"/>
        <v>0</v>
      </c>
      <c r="O430" s="406">
        <f t="shared" si="90"/>
        <v>48.2</v>
      </c>
    </row>
    <row r="431" spans="1:17">
      <c r="A431" s="407">
        <v>45833</v>
      </c>
      <c r="B431" s="408">
        <v>0</v>
      </c>
      <c r="C431" s="409">
        <v>50</v>
      </c>
      <c r="D431" s="409">
        <v>1.8</v>
      </c>
      <c r="E431" s="409">
        <f t="shared" si="92"/>
        <v>48.2</v>
      </c>
      <c r="F431" s="409">
        <v>48.2</v>
      </c>
      <c r="G431" s="409">
        <f t="shared" si="91"/>
        <v>0</v>
      </c>
      <c r="H431" s="410" t="s">
        <v>872</v>
      </c>
      <c r="I431" s="410" t="s">
        <v>896</v>
      </c>
      <c r="J431" s="410">
        <v>356627873</v>
      </c>
      <c r="K431" s="410">
        <v>59166646</v>
      </c>
      <c r="L431" s="410" t="s">
        <v>874</v>
      </c>
      <c r="M431" s="406">
        <f t="shared" si="93"/>
        <v>0</v>
      </c>
      <c r="O431" s="406">
        <f t="shared" si="90"/>
        <v>48.2</v>
      </c>
    </row>
    <row r="432" spans="1:17">
      <c r="A432" s="407">
        <v>45833</v>
      </c>
      <c r="B432" s="408">
        <v>0</v>
      </c>
      <c r="C432" s="409">
        <v>80</v>
      </c>
      <c r="D432" s="409">
        <v>2.88</v>
      </c>
      <c r="E432" s="409">
        <f t="shared" si="92"/>
        <v>77.12</v>
      </c>
      <c r="F432" s="409">
        <v>77.12</v>
      </c>
      <c r="G432" s="409">
        <f t="shared" si="91"/>
        <v>0</v>
      </c>
      <c r="H432" s="410" t="s">
        <v>872</v>
      </c>
      <c r="I432" s="410" t="s">
        <v>896</v>
      </c>
      <c r="J432" s="410">
        <v>356627873</v>
      </c>
      <c r="K432" s="410">
        <v>59166650</v>
      </c>
      <c r="L432" s="410" t="s">
        <v>874</v>
      </c>
      <c r="M432" s="406">
        <f t="shared" si="93"/>
        <v>0</v>
      </c>
      <c r="O432" s="406">
        <f t="shared" si="90"/>
        <v>77.12</v>
      </c>
    </row>
    <row r="433" spans="1:15">
      <c r="A433" s="407">
        <v>45833</v>
      </c>
      <c r="B433" s="408">
        <v>0</v>
      </c>
      <c r="C433" s="409">
        <v>50</v>
      </c>
      <c r="D433" s="409">
        <v>1.8</v>
      </c>
      <c r="E433" s="409">
        <f t="shared" si="92"/>
        <v>48.2</v>
      </c>
      <c r="F433" s="409">
        <v>48.2</v>
      </c>
      <c r="G433" s="409">
        <f t="shared" si="91"/>
        <v>0</v>
      </c>
      <c r="H433" s="410" t="s">
        <v>872</v>
      </c>
      <c r="I433" s="410" t="s">
        <v>896</v>
      </c>
      <c r="J433" s="410">
        <v>356627873</v>
      </c>
      <c r="K433" s="410">
        <v>59166653</v>
      </c>
      <c r="L433" s="410" t="s">
        <v>874</v>
      </c>
      <c r="M433" s="406">
        <f t="shared" si="93"/>
        <v>0</v>
      </c>
      <c r="O433" s="406">
        <f t="shared" si="90"/>
        <v>48.2</v>
      </c>
    </row>
    <row r="434" spans="1:15">
      <c r="A434" s="407">
        <v>45833</v>
      </c>
      <c r="B434" s="408">
        <v>0</v>
      </c>
      <c r="C434" s="409">
        <v>50</v>
      </c>
      <c r="D434" s="409">
        <v>1.8</v>
      </c>
      <c r="E434" s="409">
        <f t="shared" si="92"/>
        <v>48.2</v>
      </c>
      <c r="F434" s="409">
        <v>48.2</v>
      </c>
      <c r="G434" s="409">
        <f t="shared" si="91"/>
        <v>0</v>
      </c>
      <c r="H434" s="410" t="s">
        <v>872</v>
      </c>
      <c r="I434" s="410" t="s">
        <v>896</v>
      </c>
      <c r="J434" s="410">
        <v>356627873</v>
      </c>
      <c r="K434" s="410">
        <v>59166664</v>
      </c>
      <c r="L434" s="410" t="s">
        <v>874</v>
      </c>
      <c r="M434" s="406">
        <f t="shared" si="93"/>
        <v>0</v>
      </c>
      <c r="O434" s="406">
        <f t="shared" si="90"/>
        <v>48.2</v>
      </c>
    </row>
    <row r="435" spans="1:15">
      <c r="A435" s="407">
        <v>45833</v>
      </c>
      <c r="B435" s="408">
        <v>0</v>
      </c>
      <c r="C435" s="409">
        <v>30</v>
      </c>
      <c r="D435" s="409">
        <v>1.08</v>
      </c>
      <c r="E435" s="409">
        <f t="shared" si="92"/>
        <v>28.92</v>
      </c>
      <c r="F435" s="409">
        <v>28.92</v>
      </c>
      <c r="G435" s="409">
        <f t="shared" si="91"/>
        <v>0</v>
      </c>
      <c r="H435" s="410" t="s">
        <v>872</v>
      </c>
      <c r="I435" s="410" t="s">
        <v>896</v>
      </c>
      <c r="J435" s="410">
        <v>356627873</v>
      </c>
      <c r="K435" s="410">
        <v>59166678</v>
      </c>
      <c r="L435" s="410" t="s">
        <v>874</v>
      </c>
      <c r="M435" s="406">
        <f t="shared" si="93"/>
        <v>0</v>
      </c>
      <c r="O435" s="406">
        <f t="shared" si="90"/>
        <v>28.92</v>
      </c>
    </row>
    <row r="436" spans="1:15">
      <c r="A436" s="407">
        <v>45833</v>
      </c>
      <c r="B436" s="408">
        <v>0</v>
      </c>
      <c r="C436" s="409">
        <v>50</v>
      </c>
      <c r="D436" s="409">
        <v>1.8</v>
      </c>
      <c r="E436" s="409">
        <f t="shared" si="92"/>
        <v>48.2</v>
      </c>
      <c r="F436" s="409">
        <v>48.2</v>
      </c>
      <c r="G436" s="409">
        <f t="shared" si="91"/>
        <v>0</v>
      </c>
      <c r="H436" s="410" t="s">
        <v>872</v>
      </c>
      <c r="I436" s="410" t="s">
        <v>896</v>
      </c>
      <c r="J436" s="410">
        <v>356627873</v>
      </c>
      <c r="K436" s="410">
        <v>59166701</v>
      </c>
      <c r="L436" s="410" t="s">
        <v>874</v>
      </c>
      <c r="M436" s="406">
        <f t="shared" si="93"/>
        <v>0</v>
      </c>
      <c r="O436" s="406">
        <f t="shared" si="90"/>
        <v>48.2</v>
      </c>
    </row>
    <row r="437" spans="1:15">
      <c r="A437" s="407">
        <v>45833</v>
      </c>
      <c r="B437" s="408">
        <v>0</v>
      </c>
      <c r="C437" s="409">
        <v>30</v>
      </c>
      <c r="D437" s="409">
        <v>1.08</v>
      </c>
      <c r="E437" s="409">
        <f t="shared" si="92"/>
        <v>28.92</v>
      </c>
      <c r="F437" s="409">
        <v>28.92</v>
      </c>
      <c r="G437" s="409">
        <f t="shared" si="91"/>
        <v>0</v>
      </c>
      <c r="H437" s="410" t="s">
        <v>872</v>
      </c>
      <c r="I437" s="410" t="s">
        <v>896</v>
      </c>
      <c r="J437" s="410">
        <v>356627873</v>
      </c>
      <c r="K437" s="410">
        <v>59166712</v>
      </c>
      <c r="L437" s="410" t="s">
        <v>874</v>
      </c>
      <c r="M437" s="406">
        <f t="shared" si="93"/>
        <v>0</v>
      </c>
      <c r="O437" s="406">
        <f t="shared" si="90"/>
        <v>28.92</v>
      </c>
    </row>
    <row r="438" spans="1:15">
      <c r="A438" s="407">
        <v>45833</v>
      </c>
      <c r="B438" s="408">
        <v>0</v>
      </c>
      <c r="C438" s="409">
        <v>30</v>
      </c>
      <c r="D438" s="409">
        <v>1.08</v>
      </c>
      <c r="E438" s="409">
        <f t="shared" si="92"/>
        <v>28.92</v>
      </c>
      <c r="F438" s="409">
        <v>28.92</v>
      </c>
      <c r="G438" s="409">
        <f t="shared" si="91"/>
        <v>0</v>
      </c>
      <c r="H438" s="410" t="s">
        <v>872</v>
      </c>
      <c r="I438" s="410" t="s">
        <v>896</v>
      </c>
      <c r="J438" s="410">
        <v>356627873</v>
      </c>
      <c r="K438" s="410">
        <v>59166751</v>
      </c>
      <c r="L438" s="410" t="s">
        <v>874</v>
      </c>
      <c r="M438" s="406">
        <f t="shared" si="93"/>
        <v>0</v>
      </c>
      <c r="O438" s="406">
        <f t="shared" si="90"/>
        <v>28.92</v>
      </c>
    </row>
    <row r="439" spans="1:15">
      <c r="A439" s="407">
        <v>45833</v>
      </c>
      <c r="B439" s="408">
        <v>0</v>
      </c>
      <c r="C439" s="409">
        <v>50</v>
      </c>
      <c r="D439" s="409">
        <v>1.8</v>
      </c>
      <c r="E439" s="409">
        <f t="shared" si="92"/>
        <v>48.2</v>
      </c>
      <c r="F439" s="409">
        <v>48.2</v>
      </c>
      <c r="G439" s="409">
        <f t="shared" si="91"/>
        <v>0</v>
      </c>
      <c r="H439" s="410" t="s">
        <v>872</v>
      </c>
      <c r="I439" s="410" t="s">
        <v>896</v>
      </c>
      <c r="J439" s="410">
        <v>356627873</v>
      </c>
      <c r="K439" s="410">
        <v>59166782</v>
      </c>
      <c r="L439" s="410" t="s">
        <v>874</v>
      </c>
      <c r="M439" s="406">
        <f t="shared" si="93"/>
        <v>0</v>
      </c>
      <c r="O439" s="406">
        <f t="shared" si="90"/>
        <v>48.2</v>
      </c>
    </row>
    <row r="440" spans="1:15">
      <c r="A440" s="407">
        <v>45833</v>
      </c>
      <c r="B440" s="408">
        <v>0</v>
      </c>
      <c r="C440" s="409">
        <v>50</v>
      </c>
      <c r="D440" s="409">
        <v>1.8</v>
      </c>
      <c r="E440" s="409">
        <f t="shared" si="92"/>
        <v>48.2</v>
      </c>
      <c r="F440" s="409">
        <v>48.2</v>
      </c>
      <c r="G440" s="409">
        <f t="shared" si="91"/>
        <v>0</v>
      </c>
      <c r="H440" s="410" t="s">
        <v>872</v>
      </c>
      <c r="I440" s="410" t="s">
        <v>896</v>
      </c>
      <c r="J440" s="410">
        <v>356627873</v>
      </c>
      <c r="K440" s="410">
        <v>59166685</v>
      </c>
      <c r="L440" s="410" t="s">
        <v>874</v>
      </c>
      <c r="M440" s="406">
        <f t="shared" si="93"/>
        <v>0</v>
      </c>
      <c r="O440" s="406">
        <f t="shared" si="90"/>
        <v>48.2</v>
      </c>
    </row>
    <row r="441" spans="1:15">
      <c r="A441" s="407">
        <v>45833</v>
      </c>
      <c r="B441" s="408">
        <v>0</v>
      </c>
      <c r="C441" s="409">
        <v>30</v>
      </c>
      <c r="D441" s="409">
        <v>1.08</v>
      </c>
      <c r="E441" s="409">
        <f t="shared" si="92"/>
        <v>28.92</v>
      </c>
      <c r="F441" s="409">
        <v>28.92</v>
      </c>
      <c r="G441" s="409">
        <f t="shared" si="91"/>
        <v>0</v>
      </c>
      <c r="H441" s="410" t="s">
        <v>872</v>
      </c>
      <c r="I441" s="410" t="s">
        <v>896</v>
      </c>
      <c r="J441" s="410">
        <v>356627873</v>
      </c>
      <c r="K441" s="410">
        <v>59166697</v>
      </c>
      <c r="L441" s="410" t="s">
        <v>874</v>
      </c>
      <c r="M441" s="406">
        <f t="shared" si="93"/>
        <v>0</v>
      </c>
      <c r="O441" s="406">
        <f t="shared" si="90"/>
        <v>28.92</v>
      </c>
    </row>
    <row r="442" spans="1:15">
      <c r="A442" s="407">
        <v>45833</v>
      </c>
      <c r="B442" s="408">
        <v>0</v>
      </c>
      <c r="C442" s="409">
        <v>50</v>
      </c>
      <c r="D442" s="409">
        <v>1.8</v>
      </c>
      <c r="E442" s="409">
        <f t="shared" si="92"/>
        <v>48.2</v>
      </c>
      <c r="F442" s="409">
        <v>48.2</v>
      </c>
      <c r="G442" s="409">
        <f t="shared" si="91"/>
        <v>0</v>
      </c>
      <c r="H442" s="410" t="s">
        <v>872</v>
      </c>
      <c r="I442" s="410" t="s">
        <v>896</v>
      </c>
      <c r="J442" s="410">
        <v>356627873</v>
      </c>
      <c r="K442" s="410">
        <v>59166707</v>
      </c>
      <c r="L442" s="410" t="s">
        <v>874</v>
      </c>
      <c r="M442" s="406">
        <f t="shared" si="93"/>
        <v>0</v>
      </c>
      <c r="O442" s="406">
        <f t="shared" ref="O442:O463" si="94">E442</f>
        <v>48.2</v>
      </c>
    </row>
    <row r="443" spans="1:15">
      <c r="A443" s="407">
        <v>45833</v>
      </c>
      <c r="B443" s="408">
        <v>0</v>
      </c>
      <c r="C443" s="409">
        <v>30</v>
      </c>
      <c r="D443" s="409">
        <v>1.08</v>
      </c>
      <c r="E443" s="409">
        <f t="shared" si="92"/>
        <v>28.92</v>
      </c>
      <c r="F443" s="409">
        <v>28.92</v>
      </c>
      <c r="G443" s="409">
        <f t="shared" si="91"/>
        <v>0</v>
      </c>
      <c r="H443" s="410" t="s">
        <v>872</v>
      </c>
      <c r="I443" s="410" t="s">
        <v>896</v>
      </c>
      <c r="J443" s="410">
        <v>356627873</v>
      </c>
      <c r="K443" s="410">
        <v>59166722</v>
      </c>
      <c r="L443" s="410" t="s">
        <v>874</v>
      </c>
      <c r="M443" s="406">
        <f t="shared" si="93"/>
        <v>0</v>
      </c>
      <c r="O443" s="406">
        <f t="shared" si="94"/>
        <v>28.92</v>
      </c>
    </row>
    <row r="444" spans="1:15">
      <c r="A444" s="407">
        <v>45833</v>
      </c>
      <c r="B444" s="408">
        <v>0</v>
      </c>
      <c r="C444" s="409">
        <v>50</v>
      </c>
      <c r="D444" s="409">
        <v>1.8</v>
      </c>
      <c r="E444" s="409">
        <f t="shared" si="92"/>
        <v>48.2</v>
      </c>
      <c r="F444" s="409">
        <v>48.2</v>
      </c>
      <c r="G444" s="409">
        <f t="shared" si="91"/>
        <v>0</v>
      </c>
      <c r="H444" s="410" t="s">
        <v>872</v>
      </c>
      <c r="I444" s="410" t="s">
        <v>896</v>
      </c>
      <c r="J444" s="410">
        <v>356627873</v>
      </c>
      <c r="K444" s="410">
        <v>59166738</v>
      </c>
      <c r="L444" s="410" t="s">
        <v>874</v>
      </c>
      <c r="M444" s="406">
        <f t="shared" si="93"/>
        <v>0</v>
      </c>
      <c r="O444" s="406">
        <f t="shared" si="94"/>
        <v>48.2</v>
      </c>
    </row>
    <row r="445" spans="1:15">
      <c r="A445" s="407">
        <v>45833</v>
      </c>
      <c r="B445" s="408">
        <v>0</v>
      </c>
      <c r="C445" s="409">
        <v>30</v>
      </c>
      <c r="D445" s="409">
        <v>1.08</v>
      </c>
      <c r="E445" s="409">
        <f t="shared" si="92"/>
        <v>28.92</v>
      </c>
      <c r="F445" s="409">
        <v>28.92</v>
      </c>
      <c r="G445" s="409">
        <f t="shared" si="91"/>
        <v>0</v>
      </c>
      <c r="H445" s="410" t="s">
        <v>872</v>
      </c>
      <c r="I445" s="410" t="s">
        <v>896</v>
      </c>
      <c r="J445" s="410">
        <v>356627873</v>
      </c>
      <c r="K445" s="410">
        <v>59166753</v>
      </c>
      <c r="L445" s="410" t="s">
        <v>874</v>
      </c>
      <c r="M445" s="406">
        <f t="shared" si="93"/>
        <v>0</v>
      </c>
      <c r="O445" s="406">
        <f t="shared" si="94"/>
        <v>28.92</v>
      </c>
    </row>
    <row r="446" spans="1:15">
      <c r="A446" s="407">
        <v>45833</v>
      </c>
      <c r="B446" s="408">
        <v>0</v>
      </c>
      <c r="C446" s="409">
        <v>80</v>
      </c>
      <c r="D446" s="409">
        <v>2.88</v>
      </c>
      <c r="E446" s="409">
        <f t="shared" si="92"/>
        <v>77.12</v>
      </c>
      <c r="F446" s="409">
        <v>77.12</v>
      </c>
      <c r="G446" s="409">
        <f t="shared" si="91"/>
        <v>0</v>
      </c>
      <c r="H446" s="410" t="s">
        <v>872</v>
      </c>
      <c r="I446" s="410" t="s">
        <v>896</v>
      </c>
      <c r="J446" s="410">
        <v>356627873</v>
      </c>
      <c r="K446" s="410">
        <v>59166774</v>
      </c>
      <c r="L446" s="410" t="s">
        <v>874</v>
      </c>
      <c r="M446" s="406">
        <f t="shared" si="93"/>
        <v>0</v>
      </c>
      <c r="O446" s="406">
        <f t="shared" si="94"/>
        <v>77.12</v>
      </c>
    </row>
    <row r="447" spans="1:15">
      <c r="A447" s="407">
        <v>45833</v>
      </c>
      <c r="B447" s="408">
        <v>0</v>
      </c>
      <c r="C447" s="409">
        <v>50</v>
      </c>
      <c r="D447" s="409">
        <v>1.8</v>
      </c>
      <c r="E447" s="409">
        <f t="shared" si="92"/>
        <v>48.2</v>
      </c>
      <c r="F447" s="409">
        <v>48.2</v>
      </c>
      <c r="G447" s="409">
        <f t="shared" si="91"/>
        <v>0</v>
      </c>
      <c r="H447" s="410" t="s">
        <v>872</v>
      </c>
      <c r="I447" s="410" t="s">
        <v>896</v>
      </c>
      <c r="J447" s="410">
        <v>356627873</v>
      </c>
      <c r="K447" s="410">
        <v>59166666</v>
      </c>
      <c r="L447" s="410" t="s">
        <v>874</v>
      </c>
      <c r="M447" s="406">
        <f t="shared" si="93"/>
        <v>0</v>
      </c>
      <c r="O447" s="406">
        <f t="shared" si="94"/>
        <v>48.2</v>
      </c>
    </row>
    <row r="448" spans="1:15">
      <c r="A448" s="407">
        <v>45833</v>
      </c>
      <c r="B448" s="408">
        <v>0</v>
      </c>
      <c r="C448" s="409">
        <v>30</v>
      </c>
      <c r="D448" s="409">
        <v>1.08</v>
      </c>
      <c r="E448" s="409">
        <f t="shared" si="92"/>
        <v>28.92</v>
      </c>
      <c r="F448" s="409">
        <v>28.92</v>
      </c>
      <c r="G448" s="409">
        <f t="shared" si="91"/>
        <v>0</v>
      </c>
      <c r="H448" s="410" t="s">
        <v>872</v>
      </c>
      <c r="I448" s="410" t="s">
        <v>896</v>
      </c>
      <c r="J448" s="410">
        <v>356627873</v>
      </c>
      <c r="K448" s="410">
        <v>59166687</v>
      </c>
      <c r="L448" s="410" t="s">
        <v>874</v>
      </c>
      <c r="M448" s="406">
        <f t="shared" si="93"/>
        <v>0</v>
      </c>
      <c r="O448" s="406">
        <f t="shared" si="94"/>
        <v>28.92</v>
      </c>
    </row>
    <row r="449" spans="1:17">
      <c r="A449" s="407">
        <v>45833</v>
      </c>
      <c r="B449" s="408">
        <v>0</v>
      </c>
      <c r="C449" s="409">
        <v>50</v>
      </c>
      <c r="D449" s="409">
        <v>1.8</v>
      </c>
      <c r="E449" s="409">
        <f t="shared" si="92"/>
        <v>48.2</v>
      </c>
      <c r="F449" s="409">
        <v>48.2</v>
      </c>
      <c r="G449" s="409">
        <f t="shared" si="91"/>
        <v>0</v>
      </c>
      <c r="H449" s="410" t="s">
        <v>872</v>
      </c>
      <c r="I449" s="410" t="s">
        <v>896</v>
      </c>
      <c r="J449" s="410">
        <v>356627873</v>
      </c>
      <c r="K449" s="410">
        <v>59166703</v>
      </c>
      <c r="L449" s="410" t="s">
        <v>874</v>
      </c>
      <c r="M449" s="406">
        <f t="shared" si="93"/>
        <v>0</v>
      </c>
      <c r="O449" s="406">
        <f t="shared" si="94"/>
        <v>48.2</v>
      </c>
    </row>
    <row r="450" spans="1:17">
      <c r="A450" s="407">
        <v>45833</v>
      </c>
      <c r="B450" s="408">
        <v>0</v>
      </c>
      <c r="C450" s="409">
        <v>30</v>
      </c>
      <c r="D450" s="409">
        <v>1.08</v>
      </c>
      <c r="E450" s="409">
        <f t="shared" si="92"/>
        <v>28.92</v>
      </c>
      <c r="F450" s="409">
        <v>28.92</v>
      </c>
      <c r="G450" s="409">
        <f t="shared" si="91"/>
        <v>0</v>
      </c>
      <c r="H450" s="410" t="s">
        <v>872</v>
      </c>
      <c r="I450" s="410" t="s">
        <v>896</v>
      </c>
      <c r="J450" s="410">
        <v>356627873</v>
      </c>
      <c r="K450" s="410">
        <v>59166718</v>
      </c>
      <c r="L450" s="410" t="s">
        <v>874</v>
      </c>
      <c r="M450" s="406">
        <f t="shared" si="93"/>
        <v>0</v>
      </c>
      <c r="O450" s="406">
        <f t="shared" si="94"/>
        <v>28.92</v>
      </c>
    </row>
    <row r="451" spans="1:17">
      <c r="A451" s="407">
        <v>45833</v>
      </c>
      <c r="B451" s="408">
        <v>0</v>
      </c>
      <c r="C451" s="409">
        <v>30</v>
      </c>
      <c r="D451" s="409">
        <v>1.08</v>
      </c>
      <c r="E451" s="409">
        <f t="shared" si="92"/>
        <v>28.92</v>
      </c>
      <c r="F451" s="409">
        <v>28.92</v>
      </c>
      <c r="G451" s="409">
        <f t="shared" ref="G451:G514" si="95">IF(D451&gt;0.2,0,0.04)</f>
        <v>0</v>
      </c>
      <c r="H451" s="410" t="s">
        <v>872</v>
      </c>
      <c r="I451" s="410" t="s">
        <v>896</v>
      </c>
      <c r="J451" s="410">
        <v>356627873</v>
      </c>
      <c r="K451" s="410">
        <v>59166726</v>
      </c>
      <c r="L451" s="410" t="s">
        <v>874</v>
      </c>
      <c r="M451" s="406">
        <f t="shared" si="93"/>
        <v>0</v>
      </c>
      <c r="O451" s="406">
        <f t="shared" si="94"/>
        <v>28.92</v>
      </c>
    </row>
    <row r="452" spans="1:17">
      <c r="A452" s="407">
        <v>45833</v>
      </c>
      <c r="B452" s="408">
        <v>0</v>
      </c>
      <c r="C452" s="409">
        <v>30</v>
      </c>
      <c r="D452" s="409">
        <v>1.08</v>
      </c>
      <c r="E452" s="409">
        <f t="shared" ref="E452:E515" si="96">C452-D452-G452</f>
        <v>28.92</v>
      </c>
      <c r="F452" s="409">
        <v>28.92</v>
      </c>
      <c r="G452" s="409">
        <f t="shared" si="95"/>
        <v>0</v>
      </c>
      <c r="H452" s="410" t="s">
        <v>872</v>
      </c>
      <c r="I452" s="410" t="s">
        <v>896</v>
      </c>
      <c r="J452" s="410">
        <v>356627873</v>
      </c>
      <c r="K452" s="410">
        <v>59166734</v>
      </c>
      <c r="L452" s="410" t="s">
        <v>874</v>
      </c>
      <c r="M452" s="406">
        <f t="shared" ref="M452:M515" si="97">SUM(N452:AA452)-E452</f>
        <v>0</v>
      </c>
      <c r="O452" s="406">
        <f t="shared" si="94"/>
        <v>28.92</v>
      </c>
    </row>
    <row r="453" spans="1:17">
      <c r="A453" s="407">
        <v>45833</v>
      </c>
      <c r="B453" s="408">
        <v>0</v>
      </c>
      <c r="C453" s="409">
        <v>30</v>
      </c>
      <c r="D453" s="409">
        <v>1.08</v>
      </c>
      <c r="E453" s="409">
        <f t="shared" si="96"/>
        <v>28.92</v>
      </c>
      <c r="F453" s="409">
        <v>28.92</v>
      </c>
      <c r="G453" s="409">
        <f t="shared" si="95"/>
        <v>0</v>
      </c>
      <c r="H453" s="410" t="s">
        <v>872</v>
      </c>
      <c r="I453" s="410" t="s">
        <v>896</v>
      </c>
      <c r="J453" s="410">
        <v>356627873</v>
      </c>
      <c r="K453" s="410">
        <v>59166742</v>
      </c>
      <c r="L453" s="410" t="s">
        <v>874</v>
      </c>
      <c r="M453" s="406">
        <f t="shared" si="97"/>
        <v>0</v>
      </c>
      <c r="O453" s="406">
        <f t="shared" si="94"/>
        <v>28.92</v>
      </c>
    </row>
    <row r="454" spans="1:17">
      <c r="A454" s="407">
        <v>45833</v>
      </c>
      <c r="B454" s="408">
        <v>0</v>
      </c>
      <c r="C454" s="409">
        <v>80</v>
      </c>
      <c r="D454" s="409">
        <v>2.88</v>
      </c>
      <c r="E454" s="409">
        <f t="shared" si="96"/>
        <v>77.12</v>
      </c>
      <c r="F454" s="409">
        <v>77.12</v>
      </c>
      <c r="G454" s="409">
        <f t="shared" si="95"/>
        <v>0</v>
      </c>
      <c r="H454" s="410" t="s">
        <v>872</v>
      </c>
      <c r="I454" s="410" t="s">
        <v>896</v>
      </c>
      <c r="J454" s="410">
        <v>356627873</v>
      </c>
      <c r="K454" s="410">
        <v>59166770</v>
      </c>
      <c r="L454" s="410" t="s">
        <v>874</v>
      </c>
      <c r="M454" s="406">
        <f t="shared" si="97"/>
        <v>0</v>
      </c>
      <c r="O454" s="406">
        <f t="shared" si="94"/>
        <v>77.12</v>
      </c>
    </row>
    <row r="455" spans="1:17">
      <c r="A455" s="407">
        <v>45833</v>
      </c>
      <c r="B455" s="408">
        <v>0</v>
      </c>
      <c r="C455" s="409">
        <v>50</v>
      </c>
      <c r="D455" s="409">
        <v>1.8</v>
      </c>
      <c r="E455" s="409">
        <f t="shared" si="96"/>
        <v>48.2</v>
      </c>
      <c r="F455" s="409">
        <v>48.2</v>
      </c>
      <c r="G455" s="409">
        <f t="shared" si="95"/>
        <v>0</v>
      </c>
      <c r="H455" s="410" t="s">
        <v>872</v>
      </c>
      <c r="I455" s="410" t="s">
        <v>896</v>
      </c>
      <c r="J455" s="410">
        <v>356627873</v>
      </c>
      <c r="K455" s="410">
        <v>59166777</v>
      </c>
      <c r="L455" s="410" t="s">
        <v>874</v>
      </c>
      <c r="M455" s="406">
        <f t="shared" si="97"/>
        <v>0</v>
      </c>
      <c r="O455" s="406">
        <f t="shared" si="94"/>
        <v>48.2</v>
      </c>
    </row>
    <row r="456" spans="1:17">
      <c r="A456" s="407">
        <v>45833</v>
      </c>
      <c r="B456" s="408">
        <v>0</v>
      </c>
      <c r="C456" s="409">
        <v>30</v>
      </c>
      <c r="D456" s="409">
        <v>1.08</v>
      </c>
      <c r="E456" s="409">
        <f t="shared" si="96"/>
        <v>28.92</v>
      </c>
      <c r="F456" s="409">
        <v>28.92</v>
      </c>
      <c r="G456" s="409">
        <f t="shared" si="95"/>
        <v>0</v>
      </c>
      <c r="H456" s="410" t="s">
        <v>872</v>
      </c>
      <c r="I456" s="410" t="s">
        <v>896</v>
      </c>
      <c r="J456" s="410">
        <v>356627873</v>
      </c>
      <c r="K456" s="410">
        <v>59166637</v>
      </c>
      <c r="L456" s="410" t="s">
        <v>874</v>
      </c>
      <c r="M456" s="406">
        <f t="shared" si="97"/>
        <v>0</v>
      </c>
      <c r="O456" s="406">
        <f t="shared" si="94"/>
        <v>28.92</v>
      </c>
      <c r="P456" s="406"/>
    </row>
    <row r="457" spans="1:17">
      <c r="A457" s="407">
        <v>45833</v>
      </c>
      <c r="B457" s="408">
        <v>0</v>
      </c>
      <c r="C457" s="409">
        <v>50</v>
      </c>
      <c r="D457" s="409">
        <v>1.8</v>
      </c>
      <c r="E457" s="409">
        <f t="shared" si="96"/>
        <v>48.2</v>
      </c>
      <c r="F457" s="409">
        <v>48.2</v>
      </c>
      <c r="G457" s="409">
        <f t="shared" si="95"/>
        <v>0</v>
      </c>
      <c r="H457" s="410" t="s">
        <v>872</v>
      </c>
      <c r="I457" s="410" t="s">
        <v>896</v>
      </c>
      <c r="J457" s="410">
        <v>356627873</v>
      </c>
      <c r="K457" s="410">
        <v>59166656</v>
      </c>
      <c r="L457" s="410" t="s">
        <v>874</v>
      </c>
      <c r="M457" s="406">
        <f t="shared" si="97"/>
        <v>0</v>
      </c>
      <c r="O457" s="406">
        <f t="shared" si="94"/>
        <v>48.2</v>
      </c>
    </row>
    <row r="458" spans="1:17">
      <c r="A458" s="407">
        <v>45833</v>
      </c>
      <c r="B458" s="408">
        <v>0</v>
      </c>
      <c r="C458" s="409">
        <v>80</v>
      </c>
      <c r="D458" s="409">
        <v>2.88</v>
      </c>
      <c r="E458" s="409">
        <f t="shared" si="96"/>
        <v>77.12</v>
      </c>
      <c r="F458" s="409">
        <v>77.12</v>
      </c>
      <c r="G458" s="409">
        <f t="shared" si="95"/>
        <v>0</v>
      </c>
      <c r="H458" s="410" t="s">
        <v>872</v>
      </c>
      <c r="I458" s="410" t="s">
        <v>896</v>
      </c>
      <c r="J458" s="410">
        <v>356627873</v>
      </c>
      <c r="K458" s="410">
        <v>59166675</v>
      </c>
      <c r="L458" s="410" t="s">
        <v>874</v>
      </c>
      <c r="M458" s="406">
        <f t="shared" si="97"/>
        <v>0</v>
      </c>
      <c r="O458" s="406">
        <f t="shared" si="94"/>
        <v>77.12</v>
      </c>
    </row>
    <row r="459" spans="1:17">
      <c r="A459" s="407">
        <v>45833</v>
      </c>
      <c r="B459" s="408">
        <v>0</v>
      </c>
      <c r="C459" s="409">
        <v>20</v>
      </c>
      <c r="D459" s="409">
        <v>0.72</v>
      </c>
      <c r="E459" s="409">
        <f t="shared" si="96"/>
        <v>19.28</v>
      </c>
      <c r="F459" s="409">
        <v>19.28</v>
      </c>
      <c r="G459" s="409">
        <f t="shared" si="95"/>
        <v>0</v>
      </c>
      <c r="H459" s="410" t="s">
        <v>872</v>
      </c>
      <c r="I459" s="410" t="s">
        <v>896</v>
      </c>
      <c r="J459" s="410">
        <v>356627873</v>
      </c>
      <c r="K459" s="410">
        <v>59166681</v>
      </c>
      <c r="L459" s="410" t="s">
        <v>874</v>
      </c>
      <c r="M459" s="406">
        <f t="shared" si="97"/>
        <v>0</v>
      </c>
      <c r="O459" s="406">
        <f t="shared" si="94"/>
        <v>19.28</v>
      </c>
    </row>
    <row r="460" spans="1:17">
      <c r="A460" s="407">
        <v>45833</v>
      </c>
      <c r="B460" s="408">
        <v>0</v>
      </c>
      <c r="C460" s="409">
        <v>25</v>
      </c>
      <c r="D460" s="409">
        <v>0.9</v>
      </c>
      <c r="E460" s="409">
        <f t="shared" si="96"/>
        <v>24.1</v>
      </c>
      <c r="F460" s="409">
        <v>24.1</v>
      </c>
      <c r="G460" s="409">
        <f t="shared" si="95"/>
        <v>0</v>
      </c>
      <c r="H460" s="410" t="s">
        <v>872</v>
      </c>
      <c r="I460" s="410" t="s">
        <v>896</v>
      </c>
      <c r="J460" s="410">
        <v>356627873</v>
      </c>
      <c r="K460" s="410">
        <v>59166696</v>
      </c>
      <c r="L460" s="410" t="s">
        <v>874</v>
      </c>
      <c r="M460" s="406">
        <f t="shared" si="97"/>
        <v>0</v>
      </c>
      <c r="O460" s="406">
        <f t="shared" si="94"/>
        <v>24.1</v>
      </c>
    </row>
    <row r="461" spans="1:17">
      <c r="A461" s="407">
        <v>45833</v>
      </c>
      <c r="B461" s="408">
        <v>0</v>
      </c>
      <c r="C461" s="409">
        <v>30</v>
      </c>
      <c r="D461" s="409">
        <v>1.08</v>
      </c>
      <c r="E461" s="409">
        <f t="shared" si="96"/>
        <v>28.92</v>
      </c>
      <c r="F461" s="409">
        <v>28.92</v>
      </c>
      <c r="G461" s="409">
        <f t="shared" si="95"/>
        <v>0</v>
      </c>
      <c r="H461" s="410" t="s">
        <v>872</v>
      </c>
      <c r="I461" s="410" t="s">
        <v>896</v>
      </c>
      <c r="J461" s="410">
        <v>356627873</v>
      </c>
      <c r="K461" s="410">
        <v>59166747</v>
      </c>
      <c r="L461" s="410" t="s">
        <v>874</v>
      </c>
      <c r="M461" s="406">
        <f t="shared" si="97"/>
        <v>0</v>
      </c>
      <c r="O461" s="406">
        <f t="shared" si="94"/>
        <v>28.92</v>
      </c>
    </row>
    <row r="462" spans="1:17">
      <c r="A462" s="407">
        <v>45833</v>
      </c>
      <c r="B462" s="408">
        <v>0</v>
      </c>
      <c r="C462" s="409">
        <v>30</v>
      </c>
      <c r="D462" s="409">
        <v>1.08</v>
      </c>
      <c r="E462" s="409">
        <f t="shared" si="96"/>
        <v>28.92</v>
      </c>
      <c r="F462" s="409">
        <v>28.92</v>
      </c>
      <c r="G462" s="409">
        <f t="shared" si="95"/>
        <v>0</v>
      </c>
      <c r="H462" s="410" t="s">
        <v>872</v>
      </c>
      <c r="I462" s="410" t="s">
        <v>896</v>
      </c>
      <c r="J462" s="410">
        <v>356627873</v>
      </c>
      <c r="K462" s="410">
        <v>59166756</v>
      </c>
      <c r="L462" s="410" t="s">
        <v>874</v>
      </c>
      <c r="M462" s="406">
        <f t="shared" si="97"/>
        <v>0</v>
      </c>
      <c r="O462" s="406">
        <f t="shared" si="94"/>
        <v>28.92</v>
      </c>
    </row>
    <row r="463" spans="1:17">
      <c r="A463" s="407">
        <v>45833</v>
      </c>
      <c r="B463" s="408">
        <v>0</v>
      </c>
      <c r="C463" s="409">
        <v>30</v>
      </c>
      <c r="D463" s="409">
        <v>1.08</v>
      </c>
      <c r="E463" s="409">
        <f t="shared" si="96"/>
        <v>28.92</v>
      </c>
      <c r="F463" s="409">
        <v>28.92</v>
      </c>
      <c r="G463" s="409">
        <f t="shared" si="95"/>
        <v>0</v>
      </c>
      <c r="H463" s="410" t="s">
        <v>872</v>
      </c>
      <c r="I463" s="410" t="s">
        <v>896</v>
      </c>
      <c r="J463" s="410">
        <v>356627873</v>
      </c>
      <c r="K463" s="410">
        <v>59166761</v>
      </c>
      <c r="L463" s="410" t="s">
        <v>874</v>
      </c>
      <c r="M463" s="406">
        <f t="shared" si="97"/>
        <v>0</v>
      </c>
      <c r="O463" s="406">
        <f t="shared" si="94"/>
        <v>28.92</v>
      </c>
    </row>
    <row r="464" spans="1:17">
      <c r="A464" s="407">
        <v>45833</v>
      </c>
      <c r="B464" s="408">
        <v>0</v>
      </c>
      <c r="C464" s="409">
        <v>10</v>
      </c>
      <c r="D464" s="409">
        <v>0.36</v>
      </c>
      <c r="E464" s="409">
        <f t="shared" si="96"/>
        <v>9.64</v>
      </c>
      <c r="F464" s="409">
        <v>9.64</v>
      </c>
      <c r="G464" s="409">
        <f t="shared" si="95"/>
        <v>0</v>
      </c>
      <c r="H464" s="410" t="s">
        <v>872</v>
      </c>
      <c r="I464" s="410" t="s">
        <v>897</v>
      </c>
      <c r="J464" s="410">
        <v>356627873</v>
      </c>
      <c r="K464" s="410">
        <v>59166765</v>
      </c>
      <c r="L464" s="410" t="s">
        <v>874</v>
      </c>
      <c r="M464" s="406">
        <f t="shared" si="97"/>
        <v>0</v>
      </c>
      <c r="O464" s="406"/>
      <c r="Q464" s="406">
        <f>E464</f>
        <v>9.64</v>
      </c>
    </row>
    <row r="465" spans="1:15">
      <c r="A465" s="407">
        <v>45833</v>
      </c>
      <c r="B465" s="408">
        <v>0</v>
      </c>
      <c r="C465" s="409">
        <v>50</v>
      </c>
      <c r="D465" s="409">
        <v>1.8</v>
      </c>
      <c r="E465" s="409">
        <f t="shared" si="96"/>
        <v>48.2</v>
      </c>
      <c r="F465" s="409">
        <v>48.2</v>
      </c>
      <c r="G465" s="409">
        <f t="shared" si="95"/>
        <v>0</v>
      </c>
      <c r="H465" s="410" t="s">
        <v>872</v>
      </c>
      <c r="I465" s="410" t="s">
        <v>896</v>
      </c>
      <c r="J465" s="410">
        <v>356627873</v>
      </c>
      <c r="K465" s="410">
        <v>59166781</v>
      </c>
      <c r="L465" s="410" t="s">
        <v>874</v>
      </c>
      <c r="M465" s="406">
        <f t="shared" si="97"/>
        <v>0</v>
      </c>
      <c r="O465" s="406">
        <f t="shared" ref="O465:O501" si="98">E465</f>
        <v>48.2</v>
      </c>
    </row>
    <row r="466" spans="1:15">
      <c r="A466" s="407">
        <v>45833</v>
      </c>
      <c r="B466" s="408">
        <v>0</v>
      </c>
      <c r="C466" s="409">
        <v>25</v>
      </c>
      <c r="D466" s="409">
        <v>0.9</v>
      </c>
      <c r="E466" s="409">
        <f t="shared" si="96"/>
        <v>24.1</v>
      </c>
      <c r="F466" s="409">
        <v>24.1</v>
      </c>
      <c r="G466" s="409">
        <f t="shared" si="95"/>
        <v>0</v>
      </c>
      <c r="H466" s="410" t="s">
        <v>872</v>
      </c>
      <c r="I466" s="410" t="s">
        <v>896</v>
      </c>
      <c r="J466" s="410">
        <v>356627873</v>
      </c>
      <c r="K466" s="410">
        <v>59166663</v>
      </c>
      <c r="L466" s="410" t="s">
        <v>874</v>
      </c>
      <c r="M466" s="406">
        <f t="shared" si="97"/>
        <v>0</v>
      </c>
      <c r="O466" s="406">
        <f t="shared" si="98"/>
        <v>24.1</v>
      </c>
    </row>
    <row r="467" spans="1:15">
      <c r="A467" s="407">
        <v>45833</v>
      </c>
      <c r="B467" s="408">
        <v>0</v>
      </c>
      <c r="C467" s="409">
        <v>50</v>
      </c>
      <c r="D467" s="409">
        <v>1.8</v>
      </c>
      <c r="E467" s="409">
        <f t="shared" si="96"/>
        <v>48.2</v>
      </c>
      <c r="F467" s="409">
        <v>48.2</v>
      </c>
      <c r="G467" s="409">
        <f t="shared" si="95"/>
        <v>0</v>
      </c>
      <c r="H467" s="410" t="s">
        <v>872</v>
      </c>
      <c r="I467" s="410" t="s">
        <v>896</v>
      </c>
      <c r="J467" s="410">
        <v>356627873</v>
      </c>
      <c r="K467" s="410">
        <v>59166672</v>
      </c>
      <c r="L467" s="410" t="s">
        <v>874</v>
      </c>
      <c r="M467" s="406">
        <f t="shared" si="97"/>
        <v>0</v>
      </c>
      <c r="O467" s="406">
        <f t="shared" si="98"/>
        <v>48.2</v>
      </c>
    </row>
    <row r="468" spans="1:15">
      <c r="A468" s="407">
        <v>45833</v>
      </c>
      <c r="B468" s="408">
        <v>0</v>
      </c>
      <c r="C468" s="409">
        <v>30</v>
      </c>
      <c r="D468" s="409">
        <v>1.08</v>
      </c>
      <c r="E468" s="409">
        <f t="shared" si="96"/>
        <v>28.92</v>
      </c>
      <c r="F468" s="409">
        <v>28.92</v>
      </c>
      <c r="G468" s="409">
        <f t="shared" si="95"/>
        <v>0</v>
      </c>
      <c r="H468" s="410" t="s">
        <v>872</v>
      </c>
      <c r="I468" s="410" t="s">
        <v>896</v>
      </c>
      <c r="J468" s="410">
        <v>356627873</v>
      </c>
      <c r="K468" s="410">
        <v>59166677</v>
      </c>
      <c r="L468" s="410" t="s">
        <v>874</v>
      </c>
      <c r="M468" s="406">
        <f t="shared" si="97"/>
        <v>0</v>
      </c>
      <c r="O468" s="406">
        <f t="shared" si="98"/>
        <v>28.92</v>
      </c>
    </row>
    <row r="469" spans="1:15">
      <c r="A469" s="407">
        <v>45833</v>
      </c>
      <c r="B469" s="408">
        <v>0</v>
      </c>
      <c r="C469" s="409">
        <v>30</v>
      </c>
      <c r="D469" s="409">
        <v>1.08</v>
      </c>
      <c r="E469" s="409">
        <f t="shared" si="96"/>
        <v>28.92</v>
      </c>
      <c r="F469" s="409">
        <v>28.92</v>
      </c>
      <c r="G469" s="409">
        <f t="shared" si="95"/>
        <v>0</v>
      </c>
      <c r="H469" s="410" t="s">
        <v>872</v>
      </c>
      <c r="I469" s="410" t="s">
        <v>896</v>
      </c>
      <c r="J469" s="410">
        <v>356627873</v>
      </c>
      <c r="K469" s="410">
        <v>59166692</v>
      </c>
      <c r="L469" s="410" t="s">
        <v>874</v>
      </c>
      <c r="M469" s="406">
        <f t="shared" si="97"/>
        <v>0</v>
      </c>
      <c r="O469" s="406">
        <f t="shared" si="98"/>
        <v>28.92</v>
      </c>
    </row>
    <row r="470" spans="1:15">
      <c r="A470" s="407">
        <v>45833</v>
      </c>
      <c r="B470" s="408">
        <v>0</v>
      </c>
      <c r="C470" s="409">
        <v>30</v>
      </c>
      <c r="D470" s="409">
        <v>1.08</v>
      </c>
      <c r="E470" s="409">
        <f t="shared" si="96"/>
        <v>28.92</v>
      </c>
      <c r="F470" s="409">
        <v>28.92</v>
      </c>
      <c r="G470" s="409">
        <f t="shared" si="95"/>
        <v>0</v>
      </c>
      <c r="H470" s="410" t="s">
        <v>872</v>
      </c>
      <c r="I470" s="410" t="s">
        <v>896</v>
      </c>
      <c r="J470" s="410">
        <v>356627873</v>
      </c>
      <c r="K470" s="410">
        <v>59166730</v>
      </c>
      <c r="L470" s="410" t="s">
        <v>874</v>
      </c>
      <c r="M470" s="406">
        <f t="shared" si="97"/>
        <v>0</v>
      </c>
      <c r="O470" s="406">
        <f t="shared" si="98"/>
        <v>28.92</v>
      </c>
    </row>
    <row r="471" spans="1:15">
      <c r="A471" s="407">
        <v>45833</v>
      </c>
      <c r="B471" s="408">
        <v>0</v>
      </c>
      <c r="C471" s="409">
        <v>50</v>
      </c>
      <c r="D471" s="409">
        <v>1.8</v>
      </c>
      <c r="E471" s="409">
        <f t="shared" si="96"/>
        <v>48.2</v>
      </c>
      <c r="F471" s="409">
        <v>48.2</v>
      </c>
      <c r="G471" s="409">
        <f t="shared" si="95"/>
        <v>0</v>
      </c>
      <c r="H471" s="410" t="s">
        <v>872</v>
      </c>
      <c r="I471" s="410" t="s">
        <v>896</v>
      </c>
      <c r="J471" s="410">
        <v>356627873</v>
      </c>
      <c r="K471" s="410">
        <v>59166746</v>
      </c>
      <c r="L471" s="410" t="s">
        <v>874</v>
      </c>
      <c r="M471" s="406">
        <f t="shared" si="97"/>
        <v>0</v>
      </c>
      <c r="O471" s="406">
        <f t="shared" si="98"/>
        <v>48.2</v>
      </c>
    </row>
    <row r="472" spans="1:15">
      <c r="A472" s="407">
        <v>45833</v>
      </c>
      <c r="B472" s="408">
        <v>0</v>
      </c>
      <c r="C472" s="409">
        <v>30</v>
      </c>
      <c r="D472" s="409">
        <v>1.08</v>
      </c>
      <c r="E472" s="409">
        <f t="shared" si="96"/>
        <v>28.92</v>
      </c>
      <c r="F472" s="409">
        <v>28.92</v>
      </c>
      <c r="G472" s="409">
        <f t="shared" si="95"/>
        <v>0</v>
      </c>
      <c r="H472" s="410" t="s">
        <v>872</v>
      </c>
      <c r="I472" s="410" t="s">
        <v>896</v>
      </c>
      <c r="J472" s="410">
        <v>356627873</v>
      </c>
      <c r="K472" s="410">
        <v>59166762</v>
      </c>
      <c r="L472" s="410" t="s">
        <v>874</v>
      </c>
      <c r="M472" s="406">
        <f t="shared" si="97"/>
        <v>0</v>
      </c>
      <c r="O472" s="406">
        <f t="shared" si="98"/>
        <v>28.92</v>
      </c>
    </row>
    <row r="473" spans="1:15">
      <c r="A473" s="407">
        <v>45833</v>
      </c>
      <c r="B473" s="408">
        <v>0</v>
      </c>
      <c r="C473" s="409">
        <v>50</v>
      </c>
      <c r="D473" s="409">
        <v>1.8</v>
      </c>
      <c r="E473" s="409">
        <f t="shared" si="96"/>
        <v>48.2</v>
      </c>
      <c r="F473" s="409">
        <v>48.2</v>
      </c>
      <c r="G473" s="409">
        <f t="shared" si="95"/>
        <v>0</v>
      </c>
      <c r="H473" s="410" t="s">
        <v>872</v>
      </c>
      <c r="I473" s="410" t="s">
        <v>896</v>
      </c>
      <c r="J473" s="410">
        <v>356627873</v>
      </c>
      <c r="K473" s="410">
        <v>59166785</v>
      </c>
      <c r="L473" s="410" t="s">
        <v>874</v>
      </c>
      <c r="M473" s="406">
        <f t="shared" si="97"/>
        <v>0</v>
      </c>
      <c r="O473" s="406">
        <f t="shared" si="98"/>
        <v>48.2</v>
      </c>
    </row>
    <row r="474" spans="1:15">
      <c r="A474" s="407">
        <v>45833</v>
      </c>
      <c r="B474" s="408">
        <v>0</v>
      </c>
      <c r="C474" s="409">
        <v>50</v>
      </c>
      <c r="D474" s="409">
        <v>1.8</v>
      </c>
      <c r="E474" s="409">
        <f t="shared" si="96"/>
        <v>48.2</v>
      </c>
      <c r="F474" s="409">
        <v>48.2</v>
      </c>
      <c r="G474" s="409">
        <f t="shared" si="95"/>
        <v>0</v>
      </c>
      <c r="H474" s="410" t="s">
        <v>872</v>
      </c>
      <c r="I474" s="410" t="s">
        <v>896</v>
      </c>
      <c r="J474" s="410">
        <v>356627873</v>
      </c>
      <c r="K474" s="410">
        <v>59166638</v>
      </c>
      <c r="L474" s="410" t="s">
        <v>874</v>
      </c>
      <c r="M474" s="406">
        <f t="shared" si="97"/>
        <v>0</v>
      </c>
      <c r="O474" s="406">
        <f t="shared" si="98"/>
        <v>48.2</v>
      </c>
    </row>
    <row r="475" spans="1:15">
      <c r="A475" s="407">
        <v>45833</v>
      </c>
      <c r="B475" s="408">
        <v>0</v>
      </c>
      <c r="C475" s="409">
        <v>50</v>
      </c>
      <c r="D475" s="409">
        <v>1.8</v>
      </c>
      <c r="E475" s="409">
        <f t="shared" si="96"/>
        <v>48.2</v>
      </c>
      <c r="F475" s="409">
        <v>48.2</v>
      </c>
      <c r="G475" s="409">
        <f t="shared" si="95"/>
        <v>0</v>
      </c>
      <c r="H475" s="410" t="s">
        <v>872</v>
      </c>
      <c r="I475" s="410" t="s">
        <v>896</v>
      </c>
      <c r="J475" s="410">
        <v>356627873</v>
      </c>
      <c r="K475" s="410">
        <v>59166659</v>
      </c>
      <c r="L475" s="410" t="s">
        <v>874</v>
      </c>
      <c r="M475" s="406">
        <f t="shared" si="97"/>
        <v>0</v>
      </c>
      <c r="O475" s="406">
        <f t="shared" si="98"/>
        <v>48.2</v>
      </c>
    </row>
    <row r="476" spans="1:15">
      <c r="A476" s="407">
        <v>45833</v>
      </c>
      <c r="B476" s="408">
        <v>0</v>
      </c>
      <c r="C476" s="409">
        <v>30</v>
      </c>
      <c r="D476" s="409">
        <v>1.08</v>
      </c>
      <c r="E476" s="409">
        <f t="shared" si="96"/>
        <v>28.92</v>
      </c>
      <c r="F476" s="409">
        <v>28.92</v>
      </c>
      <c r="G476" s="409">
        <f t="shared" si="95"/>
        <v>0</v>
      </c>
      <c r="H476" s="410" t="s">
        <v>872</v>
      </c>
      <c r="I476" s="410" t="s">
        <v>896</v>
      </c>
      <c r="J476" s="410">
        <v>356627873</v>
      </c>
      <c r="K476" s="410">
        <v>59166661</v>
      </c>
      <c r="L476" s="410" t="s">
        <v>874</v>
      </c>
      <c r="M476" s="406">
        <f t="shared" si="97"/>
        <v>0</v>
      </c>
      <c r="O476" s="406">
        <f t="shared" si="98"/>
        <v>28.92</v>
      </c>
    </row>
    <row r="477" spans="1:15">
      <c r="A477" s="407">
        <v>45833</v>
      </c>
      <c r="B477" s="408">
        <v>0</v>
      </c>
      <c r="C477" s="409">
        <v>30</v>
      </c>
      <c r="D477" s="409">
        <v>1.08</v>
      </c>
      <c r="E477" s="409">
        <f t="shared" si="96"/>
        <v>28.92</v>
      </c>
      <c r="F477" s="409">
        <v>28.92</v>
      </c>
      <c r="G477" s="409">
        <f t="shared" si="95"/>
        <v>0</v>
      </c>
      <c r="H477" s="410" t="s">
        <v>872</v>
      </c>
      <c r="I477" s="410" t="s">
        <v>896</v>
      </c>
      <c r="J477" s="410">
        <v>356627873</v>
      </c>
      <c r="K477" s="410">
        <v>59166684</v>
      </c>
      <c r="L477" s="410" t="s">
        <v>874</v>
      </c>
      <c r="M477" s="406">
        <f t="shared" si="97"/>
        <v>0</v>
      </c>
      <c r="O477" s="406">
        <f t="shared" si="98"/>
        <v>28.92</v>
      </c>
    </row>
    <row r="478" spans="1:15">
      <c r="A478" s="407">
        <v>45833</v>
      </c>
      <c r="B478" s="408">
        <v>0</v>
      </c>
      <c r="C478" s="409">
        <v>30</v>
      </c>
      <c r="D478" s="409">
        <v>1.08</v>
      </c>
      <c r="E478" s="409">
        <f t="shared" si="96"/>
        <v>28.92</v>
      </c>
      <c r="F478" s="409">
        <v>28.92</v>
      </c>
      <c r="G478" s="409">
        <f t="shared" si="95"/>
        <v>0</v>
      </c>
      <c r="H478" s="410" t="s">
        <v>872</v>
      </c>
      <c r="I478" s="410" t="s">
        <v>896</v>
      </c>
      <c r="J478" s="410">
        <v>356627873</v>
      </c>
      <c r="K478" s="410">
        <v>59166693</v>
      </c>
      <c r="L478" s="410" t="s">
        <v>874</v>
      </c>
      <c r="M478" s="406">
        <f t="shared" si="97"/>
        <v>0</v>
      </c>
      <c r="O478" s="406">
        <f t="shared" si="98"/>
        <v>28.92</v>
      </c>
    </row>
    <row r="479" spans="1:15">
      <c r="A479" s="407">
        <v>45833</v>
      </c>
      <c r="B479" s="408">
        <v>0</v>
      </c>
      <c r="C479" s="409">
        <v>50</v>
      </c>
      <c r="D479" s="409">
        <v>1.8</v>
      </c>
      <c r="E479" s="409">
        <f t="shared" si="96"/>
        <v>48.2</v>
      </c>
      <c r="F479" s="409">
        <v>48.2</v>
      </c>
      <c r="G479" s="409">
        <f t="shared" si="95"/>
        <v>0</v>
      </c>
      <c r="H479" s="410" t="s">
        <v>872</v>
      </c>
      <c r="I479" s="410" t="s">
        <v>896</v>
      </c>
      <c r="J479" s="410">
        <v>356627873</v>
      </c>
      <c r="K479" s="410">
        <v>59166698</v>
      </c>
      <c r="L479" s="410" t="s">
        <v>874</v>
      </c>
      <c r="M479" s="406">
        <f t="shared" si="97"/>
        <v>0</v>
      </c>
      <c r="O479" s="406">
        <f t="shared" si="98"/>
        <v>48.2</v>
      </c>
    </row>
    <row r="480" spans="1:15">
      <c r="A480" s="407">
        <v>45833</v>
      </c>
      <c r="B480" s="408">
        <v>0</v>
      </c>
      <c r="C480" s="409">
        <v>30</v>
      </c>
      <c r="D480" s="409">
        <v>1.08</v>
      </c>
      <c r="E480" s="409">
        <f t="shared" si="96"/>
        <v>28.92</v>
      </c>
      <c r="F480" s="409">
        <v>28.92</v>
      </c>
      <c r="G480" s="409">
        <f t="shared" si="95"/>
        <v>0</v>
      </c>
      <c r="H480" s="410" t="s">
        <v>872</v>
      </c>
      <c r="I480" s="410" t="s">
        <v>896</v>
      </c>
      <c r="J480" s="410">
        <v>356627873</v>
      </c>
      <c r="K480" s="410">
        <v>59166752</v>
      </c>
      <c r="L480" s="410" t="s">
        <v>874</v>
      </c>
      <c r="M480" s="406">
        <f t="shared" si="97"/>
        <v>0</v>
      </c>
      <c r="O480" s="406">
        <f t="shared" si="98"/>
        <v>28.92</v>
      </c>
    </row>
    <row r="481" spans="1:15">
      <c r="A481" s="407">
        <v>45833</v>
      </c>
      <c r="B481" s="408">
        <v>0</v>
      </c>
      <c r="C481" s="409">
        <v>50</v>
      </c>
      <c r="D481" s="409">
        <v>1.8</v>
      </c>
      <c r="E481" s="409">
        <f t="shared" si="96"/>
        <v>48.2</v>
      </c>
      <c r="F481" s="409">
        <v>48.2</v>
      </c>
      <c r="G481" s="409">
        <f t="shared" si="95"/>
        <v>0</v>
      </c>
      <c r="H481" s="410" t="s">
        <v>872</v>
      </c>
      <c r="I481" s="410" t="s">
        <v>896</v>
      </c>
      <c r="J481" s="410">
        <v>356627873</v>
      </c>
      <c r="K481" s="410">
        <v>59166769</v>
      </c>
      <c r="L481" s="410" t="s">
        <v>874</v>
      </c>
      <c r="M481" s="406">
        <f t="shared" si="97"/>
        <v>0</v>
      </c>
      <c r="O481" s="406">
        <f t="shared" si="98"/>
        <v>48.2</v>
      </c>
    </row>
    <row r="482" spans="1:15">
      <c r="A482" s="407">
        <v>45833</v>
      </c>
      <c r="B482" s="408">
        <v>0</v>
      </c>
      <c r="C482" s="409">
        <v>50</v>
      </c>
      <c r="D482" s="409">
        <v>1.8</v>
      </c>
      <c r="E482" s="409">
        <f t="shared" si="96"/>
        <v>48.2</v>
      </c>
      <c r="F482" s="409">
        <v>48.2</v>
      </c>
      <c r="G482" s="409">
        <f t="shared" si="95"/>
        <v>0</v>
      </c>
      <c r="H482" s="410" t="s">
        <v>872</v>
      </c>
      <c r="I482" s="410" t="s">
        <v>896</v>
      </c>
      <c r="J482" s="410">
        <v>356627873</v>
      </c>
      <c r="K482" s="410">
        <v>59166669</v>
      </c>
      <c r="L482" s="410" t="s">
        <v>874</v>
      </c>
      <c r="M482" s="406">
        <f t="shared" si="97"/>
        <v>0</v>
      </c>
      <c r="O482" s="406">
        <f t="shared" si="98"/>
        <v>48.2</v>
      </c>
    </row>
    <row r="483" spans="1:15">
      <c r="A483" s="407">
        <v>45833</v>
      </c>
      <c r="B483" s="408">
        <v>0</v>
      </c>
      <c r="C483" s="409">
        <v>50</v>
      </c>
      <c r="D483" s="409">
        <v>1.8</v>
      </c>
      <c r="E483" s="409">
        <f t="shared" si="96"/>
        <v>48.2</v>
      </c>
      <c r="F483" s="409">
        <v>48.2</v>
      </c>
      <c r="G483" s="409">
        <f t="shared" si="95"/>
        <v>0</v>
      </c>
      <c r="H483" s="410" t="s">
        <v>872</v>
      </c>
      <c r="I483" s="410" t="s">
        <v>896</v>
      </c>
      <c r="J483" s="410">
        <v>356627873</v>
      </c>
      <c r="K483" s="410">
        <v>59166671</v>
      </c>
      <c r="L483" s="410" t="s">
        <v>874</v>
      </c>
      <c r="M483" s="406">
        <f t="shared" si="97"/>
        <v>0</v>
      </c>
      <c r="O483" s="406">
        <f t="shared" si="98"/>
        <v>48.2</v>
      </c>
    </row>
    <row r="484" spans="1:15">
      <c r="A484" s="407">
        <v>45833</v>
      </c>
      <c r="B484" s="408">
        <v>0</v>
      </c>
      <c r="C484" s="409">
        <v>30</v>
      </c>
      <c r="D484" s="409">
        <v>1.08</v>
      </c>
      <c r="E484" s="409">
        <f t="shared" si="96"/>
        <v>28.92</v>
      </c>
      <c r="F484" s="409">
        <v>28.92</v>
      </c>
      <c r="G484" s="409">
        <f t="shared" si="95"/>
        <v>0</v>
      </c>
      <c r="H484" s="410" t="s">
        <v>872</v>
      </c>
      <c r="I484" s="410" t="s">
        <v>896</v>
      </c>
      <c r="J484" s="410">
        <v>356627873</v>
      </c>
      <c r="K484" s="410">
        <v>59166688</v>
      </c>
      <c r="L484" s="410" t="s">
        <v>874</v>
      </c>
      <c r="M484" s="406">
        <f t="shared" si="97"/>
        <v>0</v>
      </c>
      <c r="O484" s="406">
        <f t="shared" si="98"/>
        <v>28.92</v>
      </c>
    </row>
    <row r="485" spans="1:15">
      <c r="A485" s="407">
        <v>45833</v>
      </c>
      <c r="B485" s="408">
        <v>0</v>
      </c>
      <c r="C485" s="409">
        <v>30</v>
      </c>
      <c r="D485" s="409">
        <v>1.08</v>
      </c>
      <c r="E485" s="409">
        <f t="shared" si="96"/>
        <v>28.92</v>
      </c>
      <c r="F485" s="409">
        <v>28.92</v>
      </c>
      <c r="G485" s="409">
        <f t="shared" si="95"/>
        <v>0</v>
      </c>
      <c r="H485" s="410" t="s">
        <v>872</v>
      </c>
      <c r="I485" s="410" t="s">
        <v>896</v>
      </c>
      <c r="J485" s="410">
        <v>356627873</v>
      </c>
      <c r="K485" s="410">
        <v>59166717</v>
      </c>
      <c r="L485" s="410" t="s">
        <v>874</v>
      </c>
      <c r="M485" s="406">
        <f t="shared" si="97"/>
        <v>0</v>
      </c>
      <c r="O485" s="406">
        <f t="shared" si="98"/>
        <v>28.92</v>
      </c>
    </row>
    <row r="486" spans="1:15">
      <c r="A486" s="407">
        <v>45833</v>
      </c>
      <c r="B486" s="408">
        <v>0</v>
      </c>
      <c r="C486" s="409">
        <v>30</v>
      </c>
      <c r="D486" s="409">
        <v>1.08</v>
      </c>
      <c r="E486" s="409">
        <f t="shared" si="96"/>
        <v>28.92</v>
      </c>
      <c r="F486" s="409">
        <v>28.92</v>
      </c>
      <c r="G486" s="409">
        <f t="shared" si="95"/>
        <v>0</v>
      </c>
      <c r="H486" s="410" t="s">
        <v>872</v>
      </c>
      <c r="I486" s="410" t="s">
        <v>896</v>
      </c>
      <c r="J486" s="410">
        <v>356627873</v>
      </c>
      <c r="K486" s="410">
        <v>59166719</v>
      </c>
      <c r="L486" s="410" t="s">
        <v>874</v>
      </c>
      <c r="M486" s="406">
        <f t="shared" si="97"/>
        <v>0</v>
      </c>
      <c r="O486" s="406">
        <f t="shared" si="98"/>
        <v>28.92</v>
      </c>
    </row>
    <row r="487" spans="1:15">
      <c r="A487" s="407">
        <v>45833</v>
      </c>
      <c r="B487" s="408">
        <v>0</v>
      </c>
      <c r="C487" s="409">
        <v>30</v>
      </c>
      <c r="D487" s="409">
        <v>1.08</v>
      </c>
      <c r="E487" s="409">
        <f t="shared" si="96"/>
        <v>28.92</v>
      </c>
      <c r="F487" s="409">
        <v>28.92</v>
      </c>
      <c r="G487" s="409">
        <f t="shared" si="95"/>
        <v>0</v>
      </c>
      <c r="H487" s="410" t="s">
        <v>872</v>
      </c>
      <c r="I487" s="410" t="s">
        <v>896</v>
      </c>
      <c r="J487" s="410">
        <v>356627873</v>
      </c>
      <c r="K487" s="410">
        <v>59166723</v>
      </c>
      <c r="L487" s="410" t="s">
        <v>874</v>
      </c>
      <c r="M487" s="406">
        <f t="shared" si="97"/>
        <v>0</v>
      </c>
      <c r="O487" s="406">
        <f t="shared" si="98"/>
        <v>28.92</v>
      </c>
    </row>
    <row r="488" spans="1:15">
      <c r="A488" s="407">
        <v>45833</v>
      </c>
      <c r="B488" s="408">
        <v>0</v>
      </c>
      <c r="C488" s="409">
        <v>30</v>
      </c>
      <c r="D488" s="409">
        <v>1.08</v>
      </c>
      <c r="E488" s="409">
        <f t="shared" si="96"/>
        <v>28.92</v>
      </c>
      <c r="F488" s="409">
        <v>28.92</v>
      </c>
      <c r="G488" s="409">
        <f t="shared" si="95"/>
        <v>0</v>
      </c>
      <c r="H488" s="410" t="s">
        <v>872</v>
      </c>
      <c r="I488" s="410" t="s">
        <v>896</v>
      </c>
      <c r="J488" s="410">
        <v>356627873</v>
      </c>
      <c r="K488" s="410">
        <v>59166725</v>
      </c>
      <c r="L488" s="410" t="s">
        <v>874</v>
      </c>
      <c r="M488" s="406">
        <f t="shared" si="97"/>
        <v>0</v>
      </c>
      <c r="O488" s="406">
        <f t="shared" si="98"/>
        <v>28.92</v>
      </c>
    </row>
    <row r="489" spans="1:15">
      <c r="A489" s="407">
        <v>45833</v>
      </c>
      <c r="B489" s="408">
        <v>0</v>
      </c>
      <c r="C489" s="409">
        <v>20</v>
      </c>
      <c r="D489" s="409">
        <v>0.72</v>
      </c>
      <c r="E489" s="409">
        <f t="shared" si="96"/>
        <v>19.28</v>
      </c>
      <c r="F489" s="409">
        <v>19.28</v>
      </c>
      <c r="G489" s="409">
        <f t="shared" si="95"/>
        <v>0</v>
      </c>
      <c r="H489" s="410" t="s">
        <v>872</v>
      </c>
      <c r="I489" s="410" t="s">
        <v>896</v>
      </c>
      <c r="J489" s="410">
        <v>356627873</v>
      </c>
      <c r="K489" s="410">
        <v>59166731</v>
      </c>
      <c r="L489" s="410" t="s">
        <v>874</v>
      </c>
      <c r="M489" s="406">
        <f t="shared" si="97"/>
        <v>0</v>
      </c>
      <c r="O489" s="406">
        <f t="shared" si="98"/>
        <v>19.28</v>
      </c>
    </row>
    <row r="490" spans="1:15">
      <c r="A490" s="407">
        <v>45833</v>
      </c>
      <c r="B490" s="408">
        <v>0</v>
      </c>
      <c r="C490" s="409">
        <v>30</v>
      </c>
      <c r="D490" s="409">
        <v>1.08</v>
      </c>
      <c r="E490" s="409">
        <f t="shared" si="96"/>
        <v>28.92</v>
      </c>
      <c r="F490" s="409">
        <v>28.92</v>
      </c>
      <c r="G490" s="409">
        <f t="shared" si="95"/>
        <v>0</v>
      </c>
      <c r="H490" s="410" t="s">
        <v>872</v>
      </c>
      <c r="I490" s="410" t="s">
        <v>896</v>
      </c>
      <c r="J490" s="410">
        <v>356627873</v>
      </c>
      <c r="K490" s="410">
        <v>59166737</v>
      </c>
      <c r="L490" s="410" t="s">
        <v>874</v>
      </c>
      <c r="M490" s="406">
        <f t="shared" si="97"/>
        <v>0</v>
      </c>
      <c r="O490" s="406">
        <f t="shared" si="98"/>
        <v>28.92</v>
      </c>
    </row>
    <row r="491" spans="1:15">
      <c r="A491" s="407">
        <v>45833</v>
      </c>
      <c r="B491" s="408">
        <v>0</v>
      </c>
      <c r="C491" s="409">
        <v>30</v>
      </c>
      <c r="D491" s="409">
        <v>1.08</v>
      </c>
      <c r="E491" s="409">
        <f t="shared" si="96"/>
        <v>28.92</v>
      </c>
      <c r="F491" s="409">
        <v>28.92</v>
      </c>
      <c r="G491" s="409">
        <f t="shared" si="95"/>
        <v>0</v>
      </c>
      <c r="H491" s="410" t="s">
        <v>872</v>
      </c>
      <c r="I491" s="410" t="s">
        <v>896</v>
      </c>
      <c r="J491" s="410">
        <v>356627873</v>
      </c>
      <c r="K491" s="410">
        <v>59166743</v>
      </c>
      <c r="L491" s="410" t="s">
        <v>874</v>
      </c>
      <c r="M491" s="406">
        <f t="shared" si="97"/>
        <v>0</v>
      </c>
      <c r="O491" s="406">
        <f t="shared" si="98"/>
        <v>28.92</v>
      </c>
    </row>
    <row r="492" spans="1:15">
      <c r="A492" s="407">
        <v>45833</v>
      </c>
      <c r="B492" s="408">
        <v>0</v>
      </c>
      <c r="C492" s="409">
        <v>30</v>
      </c>
      <c r="D492" s="409">
        <v>1.08</v>
      </c>
      <c r="E492" s="409">
        <f t="shared" si="96"/>
        <v>28.92</v>
      </c>
      <c r="F492" s="409">
        <v>28.92</v>
      </c>
      <c r="G492" s="409">
        <f t="shared" si="95"/>
        <v>0</v>
      </c>
      <c r="H492" s="410" t="s">
        <v>872</v>
      </c>
      <c r="I492" s="410" t="s">
        <v>896</v>
      </c>
      <c r="J492" s="410">
        <v>356627873</v>
      </c>
      <c r="K492" s="410">
        <v>59166759</v>
      </c>
      <c r="L492" s="410" t="s">
        <v>874</v>
      </c>
      <c r="M492" s="406">
        <f t="shared" si="97"/>
        <v>0</v>
      </c>
      <c r="O492" s="406">
        <f t="shared" si="98"/>
        <v>28.92</v>
      </c>
    </row>
    <row r="493" spans="1:15">
      <c r="A493" s="407">
        <v>45833</v>
      </c>
      <c r="B493" s="408">
        <v>0</v>
      </c>
      <c r="C493" s="409">
        <v>80</v>
      </c>
      <c r="D493" s="409">
        <v>2.88</v>
      </c>
      <c r="E493" s="409">
        <f t="shared" si="96"/>
        <v>77.12</v>
      </c>
      <c r="F493" s="409">
        <v>77.12</v>
      </c>
      <c r="G493" s="409">
        <f t="shared" si="95"/>
        <v>0</v>
      </c>
      <c r="H493" s="410" t="s">
        <v>872</v>
      </c>
      <c r="I493" s="410" t="s">
        <v>896</v>
      </c>
      <c r="J493" s="410">
        <v>356627873</v>
      </c>
      <c r="K493" s="410">
        <v>59166775</v>
      </c>
      <c r="L493" s="410" t="s">
        <v>874</v>
      </c>
      <c r="M493" s="406">
        <f t="shared" si="97"/>
        <v>0</v>
      </c>
      <c r="O493" s="406">
        <f t="shared" si="98"/>
        <v>77.12</v>
      </c>
    </row>
    <row r="494" spans="1:15">
      <c r="A494" s="407">
        <v>45833</v>
      </c>
      <c r="B494" s="408">
        <v>0</v>
      </c>
      <c r="C494" s="409">
        <v>50</v>
      </c>
      <c r="D494" s="409">
        <v>1.8</v>
      </c>
      <c r="E494" s="409">
        <f t="shared" si="96"/>
        <v>48.2</v>
      </c>
      <c r="F494" s="409">
        <v>48.2</v>
      </c>
      <c r="G494" s="409">
        <f t="shared" si="95"/>
        <v>0</v>
      </c>
      <c r="H494" s="410" t="s">
        <v>872</v>
      </c>
      <c r="I494" s="410" t="s">
        <v>896</v>
      </c>
      <c r="J494" s="410">
        <v>356627873</v>
      </c>
      <c r="K494" s="410">
        <v>59166641</v>
      </c>
      <c r="L494" s="410" t="s">
        <v>874</v>
      </c>
      <c r="M494" s="406">
        <f t="shared" si="97"/>
        <v>0</v>
      </c>
      <c r="O494" s="406">
        <f t="shared" si="98"/>
        <v>48.2</v>
      </c>
    </row>
    <row r="495" spans="1:15">
      <c r="A495" s="407">
        <v>45833</v>
      </c>
      <c r="B495" s="408">
        <v>0</v>
      </c>
      <c r="C495" s="409">
        <v>25</v>
      </c>
      <c r="D495" s="409">
        <v>0.9</v>
      </c>
      <c r="E495" s="409">
        <f t="shared" si="96"/>
        <v>24.1</v>
      </c>
      <c r="F495" s="409">
        <v>24.1</v>
      </c>
      <c r="G495" s="409">
        <f t="shared" si="95"/>
        <v>0</v>
      </c>
      <c r="H495" s="410" t="s">
        <v>872</v>
      </c>
      <c r="I495" s="410" t="s">
        <v>896</v>
      </c>
      <c r="J495" s="410">
        <v>356627873</v>
      </c>
      <c r="K495" s="410">
        <v>59166644</v>
      </c>
      <c r="L495" s="410" t="s">
        <v>874</v>
      </c>
      <c r="M495" s="406">
        <f t="shared" si="97"/>
        <v>0</v>
      </c>
      <c r="O495" s="406">
        <f t="shared" si="98"/>
        <v>24.1</v>
      </c>
    </row>
    <row r="496" spans="1:15">
      <c r="A496" s="407">
        <v>45833</v>
      </c>
      <c r="B496" s="408">
        <v>0</v>
      </c>
      <c r="C496" s="409">
        <v>50</v>
      </c>
      <c r="D496" s="409">
        <v>1.8</v>
      </c>
      <c r="E496" s="409">
        <f t="shared" si="96"/>
        <v>48.2</v>
      </c>
      <c r="F496" s="409">
        <v>48.2</v>
      </c>
      <c r="G496" s="409">
        <f t="shared" si="95"/>
        <v>0</v>
      </c>
      <c r="H496" s="410" t="s">
        <v>872</v>
      </c>
      <c r="I496" s="410" t="s">
        <v>896</v>
      </c>
      <c r="J496" s="410">
        <v>356627873</v>
      </c>
      <c r="K496" s="410">
        <v>59166651</v>
      </c>
      <c r="L496" s="410" t="s">
        <v>874</v>
      </c>
      <c r="M496" s="406">
        <f t="shared" si="97"/>
        <v>0</v>
      </c>
      <c r="O496" s="406">
        <f t="shared" si="98"/>
        <v>48.2</v>
      </c>
    </row>
    <row r="497" spans="1:21">
      <c r="A497" s="407">
        <v>45833</v>
      </c>
      <c r="B497" s="408">
        <v>0</v>
      </c>
      <c r="C497" s="409">
        <v>80</v>
      </c>
      <c r="D497" s="409">
        <v>2.88</v>
      </c>
      <c r="E497" s="409">
        <f t="shared" si="96"/>
        <v>77.12</v>
      </c>
      <c r="F497" s="409">
        <v>77.12</v>
      </c>
      <c r="G497" s="409">
        <f t="shared" si="95"/>
        <v>0</v>
      </c>
      <c r="H497" s="410" t="s">
        <v>872</v>
      </c>
      <c r="I497" s="410" t="s">
        <v>896</v>
      </c>
      <c r="J497" s="410">
        <v>356627873</v>
      </c>
      <c r="K497" s="410">
        <v>59166662</v>
      </c>
      <c r="L497" s="410" t="s">
        <v>874</v>
      </c>
      <c r="M497" s="406">
        <f t="shared" si="97"/>
        <v>0</v>
      </c>
      <c r="O497" s="406">
        <f t="shared" si="98"/>
        <v>77.12</v>
      </c>
      <c r="U497" s="406"/>
    </row>
    <row r="498" spans="1:21">
      <c r="A498" s="407">
        <v>45833</v>
      </c>
      <c r="B498" s="408">
        <v>0</v>
      </c>
      <c r="C498" s="409">
        <v>50</v>
      </c>
      <c r="D498" s="409">
        <v>1.8</v>
      </c>
      <c r="E498" s="409">
        <f t="shared" si="96"/>
        <v>48.2</v>
      </c>
      <c r="F498" s="409">
        <v>48.2</v>
      </c>
      <c r="G498" s="409">
        <f t="shared" si="95"/>
        <v>0</v>
      </c>
      <c r="H498" s="410" t="s">
        <v>872</v>
      </c>
      <c r="I498" s="410" t="s">
        <v>896</v>
      </c>
      <c r="J498" s="410">
        <v>356627873</v>
      </c>
      <c r="K498" s="410">
        <v>59166691</v>
      </c>
      <c r="L498" s="410" t="s">
        <v>874</v>
      </c>
      <c r="M498" s="406">
        <f t="shared" si="97"/>
        <v>0</v>
      </c>
      <c r="O498" s="406">
        <f t="shared" si="98"/>
        <v>48.2</v>
      </c>
      <c r="U498" s="406"/>
    </row>
    <row r="499" spans="1:21">
      <c r="A499" s="407">
        <v>45833</v>
      </c>
      <c r="B499" s="408">
        <v>0</v>
      </c>
      <c r="C499" s="409">
        <v>30</v>
      </c>
      <c r="D499" s="409">
        <v>1.08</v>
      </c>
      <c r="E499" s="409">
        <f t="shared" si="96"/>
        <v>28.92</v>
      </c>
      <c r="F499" s="409">
        <v>28.92</v>
      </c>
      <c r="G499" s="409">
        <f t="shared" si="95"/>
        <v>0</v>
      </c>
      <c r="H499" s="410" t="s">
        <v>872</v>
      </c>
      <c r="I499" s="410" t="s">
        <v>896</v>
      </c>
      <c r="J499" s="410">
        <v>356627873</v>
      </c>
      <c r="K499" s="410">
        <v>59166711</v>
      </c>
      <c r="L499" s="410" t="s">
        <v>874</v>
      </c>
      <c r="M499" s="406">
        <f t="shared" si="97"/>
        <v>0</v>
      </c>
      <c r="O499" s="406">
        <f t="shared" si="98"/>
        <v>28.92</v>
      </c>
      <c r="Q499" s="406"/>
    </row>
    <row r="500" spans="1:21">
      <c r="A500" s="407">
        <v>45833</v>
      </c>
      <c r="B500" s="408">
        <v>0</v>
      </c>
      <c r="C500" s="409">
        <v>50</v>
      </c>
      <c r="D500" s="409">
        <v>1.8</v>
      </c>
      <c r="E500" s="409">
        <f t="shared" si="96"/>
        <v>48.2</v>
      </c>
      <c r="F500" s="409">
        <v>48.2</v>
      </c>
      <c r="G500" s="409">
        <f t="shared" si="95"/>
        <v>0</v>
      </c>
      <c r="H500" s="410" t="s">
        <v>872</v>
      </c>
      <c r="I500" s="410" t="s">
        <v>896</v>
      </c>
      <c r="J500" s="410">
        <v>356627873</v>
      </c>
      <c r="K500" s="410">
        <v>59166714</v>
      </c>
      <c r="L500" s="410" t="s">
        <v>874</v>
      </c>
      <c r="M500" s="406">
        <f t="shared" si="97"/>
        <v>0</v>
      </c>
      <c r="O500" s="406">
        <f t="shared" si="98"/>
        <v>48.2</v>
      </c>
      <c r="Q500" s="406"/>
    </row>
    <row r="501" spans="1:21">
      <c r="A501" s="407">
        <v>45833</v>
      </c>
      <c r="B501" s="408">
        <v>0</v>
      </c>
      <c r="C501" s="409">
        <v>30</v>
      </c>
      <c r="D501" s="409">
        <v>1.08</v>
      </c>
      <c r="E501" s="409">
        <f t="shared" si="96"/>
        <v>28.92</v>
      </c>
      <c r="F501" s="409">
        <v>28.92</v>
      </c>
      <c r="G501" s="409">
        <f t="shared" si="95"/>
        <v>0</v>
      </c>
      <c r="H501" s="410" t="s">
        <v>872</v>
      </c>
      <c r="I501" s="410" t="s">
        <v>896</v>
      </c>
      <c r="J501" s="410">
        <v>356627873</v>
      </c>
      <c r="K501" s="410">
        <v>59166739</v>
      </c>
      <c r="L501" s="410" t="s">
        <v>874</v>
      </c>
      <c r="M501" s="406">
        <f t="shared" si="97"/>
        <v>0</v>
      </c>
      <c r="O501" s="406">
        <f t="shared" si="98"/>
        <v>28.92</v>
      </c>
      <c r="Q501" s="406"/>
    </row>
    <row r="502" spans="1:21">
      <c r="A502" s="407">
        <v>45833</v>
      </c>
      <c r="B502" s="408">
        <v>0</v>
      </c>
      <c r="C502" s="409">
        <v>13.5</v>
      </c>
      <c r="D502" s="409">
        <v>0.49</v>
      </c>
      <c r="E502" s="409">
        <f t="shared" si="96"/>
        <v>13.01</v>
      </c>
      <c r="F502" s="409">
        <v>13.01</v>
      </c>
      <c r="G502" s="409">
        <f t="shared" si="95"/>
        <v>0</v>
      </c>
      <c r="H502" s="410" t="s">
        <v>872</v>
      </c>
      <c r="I502" s="410" t="s">
        <v>876</v>
      </c>
      <c r="J502" s="410">
        <v>356627873</v>
      </c>
      <c r="K502" s="410">
        <v>59166745</v>
      </c>
      <c r="L502" s="410" t="s">
        <v>874</v>
      </c>
      <c r="M502" s="406">
        <f t="shared" si="97"/>
        <v>0</v>
      </c>
      <c r="T502" s="406">
        <f>E502</f>
        <v>13.01</v>
      </c>
      <c r="U502" s="406"/>
    </row>
    <row r="503" spans="1:21">
      <c r="A503" s="407">
        <v>45833</v>
      </c>
      <c r="B503" s="408">
        <v>0</v>
      </c>
      <c r="C503" s="409">
        <v>30</v>
      </c>
      <c r="D503" s="409">
        <v>1.08</v>
      </c>
      <c r="E503" s="409">
        <f t="shared" si="96"/>
        <v>28.92</v>
      </c>
      <c r="F503" s="409">
        <v>28.92</v>
      </c>
      <c r="G503" s="409">
        <f t="shared" si="95"/>
        <v>0</v>
      </c>
      <c r="H503" s="410" t="s">
        <v>872</v>
      </c>
      <c r="I503" s="410" t="s">
        <v>896</v>
      </c>
      <c r="J503" s="410">
        <v>356627873</v>
      </c>
      <c r="K503" s="410">
        <v>59166745</v>
      </c>
      <c r="L503" s="410" t="s">
        <v>874</v>
      </c>
      <c r="M503" s="406">
        <f t="shared" si="97"/>
        <v>0</v>
      </c>
      <c r="O503" s="406">
        <f t="shared" ref="O503:O506" si="99">E503</f>
        <v>28.92</v>
      </c>
      <c r="Q503" s="406"/>
    </row>
    <row r="504" spans="1:21">
      <c r="A504" s="407">
        <v>45833</v>
      </c>
      <c r="B504" s="408">
        <v>0</v>
      </c>
      <c r="C504" s="409">
        <v>30</v>
      </c>
      <c r="D504" s="409">
        <v>1.08</v>
      </c>
      <c r="E504" s="409">
        <f t="shared" si="96"/>
        <v>28.92</v>
      </c>
      <c r="F504" s="409">
        <v>28.92</v>
      </c>
      <c r="G504" s="409">
        <f t="shared" si="95"/>
        <v>0</v>
      </c>
      <c r="H504" s="410" t="s">
        <v>872</v>
      </c>
      <c r="I504" s="410" t="s">
        <v>896</v>
      </c>
      <c r="J504" s="410">
        <v>356627873</v>
      </c>
      <c r="K504" s="410">
        <v>59166748</v>
      </c>
      <c r="L504" s="410" t="s">
        <v>874</v>
      </c>
      <c r="M504" s="406">
        <f t="shared" si="97"/>
        <v>0</v>
      </c>
      <c r="O504" s="406">
        <f t="shared" si="99"/>
        <v>28.92</v>
      </c>
      <c r="Q504" s="406"/>
    </row>
    <row r="505" spans="1:21">
      <c r="A505" s="407">
        <v>45833</v>
      </c>
      <c r="B505" s="408">
        <v>0</v>
      </c>
      <c r="C505" s="409">
        <v>30</v>
      </c>
      <c r="D505" s="409">
        <v>1.08</v>
      </c>
      <c r="E505" s="409">
        <f t="shared" si="96"/>
        <v>28.92</v>
      </c>
      <c r="F505" s="409">
        <v>28.92</v>
      </c>
      <c r="G505" s="409">
        <f t="shared" si="95"/>
        <v>0</v>
      </c>
      <c r="H505" s="410" t="s">
        <v>872</v>
      </c>
      <c r="I505" s="410" t="s">
        <v>896</v>
      </c>
      <c r="J505" s="410">
        <v>356627873</v>
      </c>
      <c r="K505" s="410">
        <v>59166750</v>
      </c>
      <c r="L505" s="410" t="s">
        <v>874</v>
      </c>
      <c r="M505" s="406">
        <f t="shared" si="97"/>
        <v>0</v>
      </c>
      <c r="O505" s="406">
        <f t="shared" si="99"/>
        <v>28.92</v>
      </c>
      <c r="Q505" s="406"/>
    </row>
    <row r="506" spans="1:21">
      <c r="A506" s="407">
        <v>45833</v>
      </c>
      <c r="B506" s="408">
        <v>0</v>
      </c>
      <c r="C506" s="409">
        <v>30</v>
      </c>
      <c r="D506" s="409">
        <v>1.08</v>
      </c>
      <c r="E506" s="409">
        <f t="shared" si="96"/>
        <v>28.92</v>
      </c>
      <c r="F506" s="409">
        <v>28.92</v>
      </c>
      <c r="G506" s="409">
        <f t="shared" si="95"/>
        <v>0</v>
      </c>
      <c r="H506" s="410" t="s">
        <v>872</v>
      </c>
      <c r="I506" s="410" t="s">
        <v>896</v>
      </c>
      <c r="J506" s="410">
        <v>356627873</v>
      </c>
      <c r="K506" s="410">
        <v>59166763</v>
      </c>
      <c r="L506" s="410" t="s">
        <v>874</v>
      </c>
      <c r="M506" s="406">
        <f t="shared" si="97"/>
        <v>0</v>
      </c>
      <c r="O506" s="406">
        <f t="shared" si="99"/>
        <v>28.92</v>
      </c>
      <c r="Q506" s="406"/>
    </row>
    <row r="507" spans="1:21">
      <c r="A507" s="407">
        <v>45833</v>
      </c>
      <c r="B507" s="408">
        <v>0</v>
      </c>
      <c r="C507" s="409">
        <v>10</v>
      </c>
      <c r="D507" s="409">
        <v>0.36</v>
      </c>
      <c r="E507" s="409">
        <f t="shared" si="96"/>
        <v>9.64</v>
      </c>
      <c r="F507" s="409">
        <v>9.64</v>
      </c>
      <c r="G507" s="409">
        <f t="shared" si="95"/>
        <v>0</v>
      </c>
      <c r="H507" s="410" t="s">
        <v>872</v>
      </c>
      <c r="I507" s="410" t="s">
        <v>897</v>
      </c>
      <c r="J507" s="410">
        <v>356627873</v>
      </c>
      <c r="K507" s="410">
        <v>59166764</v>
      </c>
      <c r="L507" s="410" t="s">
        <v>874</v>
      </c>
      <c r="M507" s="406">
        <f t="shared" si="97"/>
        <v>0</v>
      </c>
      <c r="Q507" s="406">
        <f>E507</f>
        <v>9.64</v>
      </c>
    </row>
    <row r="508" spans="1:21">
      <c r="A508" s="407">
        <v>45833</v>
      </c>
      <c r="B508" s="408">
        <v>0</v>
      </c>
      <c r="C508" s="409">
        <v>50</v>
      </c>
      <c r="D508" s="409">
        <v>1.8</v>
      </c>
      <c r="E508" s="409">
        <f t="shared" si="96"/>
        <v>48.2</v>
      </c>
      <c r="F508" s="409">
        <v>48.2</v>
      </c>
      <c r="G508" s="409">
        <f t="shared" si="95"/>
        <v>0</v>
      </c>
      <c r="H508" s="410" t="s">
        <v>872</v>
      </c>
      <c r="I508" s="410" t="s">
        <v>896</v>
      </c>
      <c r="J508" s="410">
        <v>356627873</v>
      </c>
      <c r="K508" s="410">
        <v>59166639</v>
      </c>
      <c r="L508" s="410" t="s">
        <v>874</v>
      </c>
      <c r="M508" s="406">
        <f t="shared" si="97"/>
        <v>0</v>
      </c>
      <c r="O508" s="406">
        <f t="shared" ref="O508:O517" si="100">E508</f>
        <v>48.2</v>
      </c>
      <c r="Q508" s="406"/>
    </row>
    <row r="509" spans="1:21">
      <c r="A509" s="407">
        <v>45833</v>
      </c>
      <c r="B509" s="408">
        <v>0</v>
      </c>
      <c r="C509" s="409">
        <v>50</v>
      </c>
      <c r="D509" s="409">
        <v>1.8</v>
      </c>
      <c r="E509" s="409">
        <f t="shared" si="96"/>
        <v>48.2</v>
      </c>
      <c r="F509" s="409">
        <v>48.2</v>
      </c>
      <c r="G509" s="409">
        <f t="shared" si="95"/>
        <v>0</v>
      </c>
      <c r="H509" s="410" t="s">
        <v>872</v>
      </c>
      <c r="I509" s="410" t="s">
        <v>896</v>
      </c>
      <c r="J509" s="410">
        <v>356627873</v>
      </c>
      <c r="K509" s="410">
        <v>59166649</v>
      </c>
      <c r="L509" s="410" t="s">
        <v>874</v>
      </c>
      <c r="M509" s="406">
        <f t="shared" si="97"/>
        <v>0</v>
      </c>
      <c r="O509" s="406">
        <f t="shared" si="100"/>
        <v>48.2</v>
      </c>
      <c r="Q509" s="406"/>
    </row>
    <row r="510" spans="1:21">
      <c r="A510" s="407">
        <v>45833</v>
      </c>
      <c r="B510" s="408">
        <v>0</v>
      </c>
      <c r="C510" s="409">
        <v>50</v>
      </c>
      <c r="D510" s="409">
        <v>1.8</v>
      </c>
      <c r="E510" s="409">
        <f t="shared" si="96"/>
        <v>48.2</v>
      </c>
      <c r="F510" s="409">
        <v>48.2</v>
      </c>
      <c r="G510" s="409">
        <f t="shared" si="95"/>
        <v>0</v>
      </c>
      <c r="H510" s="410" t="s">
        <v>872</v>
      </c>
      <c r="I510" s="410" t="s">
        <v>896</v>
      </c>
      <c r="J510" s="410">
        <v>356627873</v>
      </c>
      <c r="K510" s="410">
        <v>59166658</v>
      </c>
      <c r="L510" s="410" t="s">
        <v>874</v>
      </c>
      <c r="M510" s="406">
        <f t="shared" si="97"/>
        <v>0</v>
      </c>
      <c r="O510" s="406">
        <f t="shared" si="100"/>
        <v>48.2</v>
      </c>
      <c r="Q510" s="406"/>
    </row>
    <row r="511" spans="1:21">
      <c r="A511" s="407">
        <v>45833</v>
      </c>
      <c r="B511" s="408">
        <v>0</v>
      </c>
      <c r="C511" s="409">
        <v>50</v>
      </c>
      <c r="D511" s="409">
        <v>1.8</v>
      </c>
      <c r="E511" s="409">
        <f t="shared" si="96"/>
        <v>48.2</v>
      </c>
      <c r="F511" s="409">
        <v>48.2</v>
      </c>
      <c r="G511" s="409">
        <f t="shared" si="95"/>
        <v>0</v>
      </c>
      <c r="H511" s="410" t="s">
        <v>872</v>
      </c>
      <c r="I511" s="410" t="s">
        <v>896</v>
      </c>
      <c r="J511" s="410">
        <v>356627873</v>
      </c>
      <c r="K511" s="410">
        <v>59166673</v>
      </c>
      <c r="L511" s="410" t="s">
        <v>874</v>
      </c>
      <c r="M511" s="406">
        <f t="shared" si="97"/>
        <v>0</v>
      </c>
      <c r="O511" s="406">
        <f t="shared" si="100"/>
        <v>48.2</v>
      </c>
      <c r="U511" s="406"/>
    </row>
    <row r="512" spans="1:21">
      <c r="A512" s="407">
        <v>45833</v>
      </c>
      <c r="B512" s="408">
        <v>0</v>
      </c>
      <c r="C512" s="409">
        <v>50</v>
      </c>
      <c r="D512" s="409">
        <v>1.8</v>
      </c>
      <c r="E512" s="409">
        <f t="shared" si="96"/>
        <v>48.2</v>
      </c>
      <c r="F512" s="409">
        <v>48.2</v>
      </c>
      <c r="G512" s="409">
        <f t="shared" si="95"/>
        <v>0</v>
      </c>
      <c r="H512" s="410" t="s">
        <v>872</v>
      </c>
      <c r="I512" s="410" t="s">
        <v>896</v>
      </c>
      <c r="J512" s="410">
        <v>356627873</v>
      </c>
      <c r="K512" s="410">
        <v>59166679</v>
      </c>
      <c r="L512" s="410" t="s">
        <v>874</v>
      </c>
      <c r="M512" s="406">
        <f t="shared" si="97"/>
        <v>0</v>
      </c>
      <c r="O512" s="406">
        <f t="shared" si="100"/>
        <v>48.2</v>
      </c>
      <c r="U512" s="406"/>
    </row>
    <row r="513" spans="1:21">
      <c r="A513" s="407">
        <v>45833</v>
      </c>
      <c r="B513" s="408">
        <v>0</v>
      </c>
      <c r="C513" s="409">
        <v>30</v>
      </c>
      <c r="D513" s="409">
        <v>1.08</v>
      </c>
      <c r="E513" s="409">
        <f t="shared" si="96"/>
        <v>28.92</v>
      </c>
      <c r="F513" s="409">
        <v>28.92</v>
      </c>
      <c r="G513" s="409">
        <f t="shared" si="95"/>
        <v>0</v>
      </c>
      <c r="H513" s="410" t="s">
        <v>872</v>
      </c>
      <c r="I513" s="410" t="s">
        <v>896</v>
      </c>
      <c r="J513" s="410">
        <v>356627873</v>
      </c>
      <c r="K513" s="410">
        <v>59166694</v>
      </c>
      <c r="L513" s="410" t="s">
        <v>874</v>
      </c>
      <c r="M513" s="406">
        <f t="shared" si="97"/>
        <v>0</v>
      </c>
      <c r="O513" s="406">
        <f t="shared" si="100"/>
        <v>28.92</v>
      </c>
      <c r="Q513" s="406"/>
    </row>
    <row r="514" spans="1:21">
      <c r="A514" s="407">
        <v>45833</v>
      </c>
      <c r="B514" s="408">
        <v>0</v>
      </c>
      <c r="C514" s="409">
        <v>30</v>
      </c>
      <c r="D514" s="409">
        <v>1.08</v>
      </c>
      <c r="E514" s="409">
        <f t="shared" si="96"/>
        <v>28.92</v>
      </c>
      <c r="F514" s="409">
        <v>28.92</v>
      </c>
      <c r="G514" s="409">
        <f t="shared" si="95"/>
        <v>0</v>
      </c>
      <c r="H514" s="410" t="s">
        <v>872</v>
      </c>
      <c r="I514" s="410" t="s">
        <v>896</v>
      </c>
      <c r="J514" s="410">
        <v>356627873</v>
      </c>
      <c r="K514" s="410">
        <v>59166704</v>
      </c>
      <c r="L514" s="410" t="s">
        <v>874</v>
      </c>
      <c r="M514" s="406">
        <f t="shared" si="97"/>
        <v>0</v>
      </c>
      <c r="O514" s="406">
        <f t="shared" si="100"/>
        <v>28.92</v>
      </c>
      <c r="Q514" s="406"/>
    </row>
    <row r="515" spans="1:21">
      <c r="A515" s="407">
        <v>45833</v>
      </c>
      <c r="B515" s="408">
        <v>0</v>
      </c>
      <c r="C515" s="409">
        <v>30</v>
      </c>
      <c r="D515" s="409">
        <v>1.08</v>
      </c>
      <c r="E515" s="409">
        <f t="shared" si="96"/>
        <v>28.92</v>
      </c>
      <c r="F515" s="409">
        <v>28.92</v>
      </c>
      <c r="G515" s="409">
        <f t="shared" ref="G515:G578" si="101">IF(D515&gt;0.2,0,0.04)</f>
        <v>0</v>
      </c>
      <c r="H515" s="410" t="s">
        <v>872</v>
      </c>
      <c r="I515" s="410" t="s">
        <v>896</v>
      </c>
      <c r="J515" s="410">
        <v>356627873</v>
      </c>
      <c r="K515" s="410">
        <v>59166778</v>
      </c>
      <c r="L515" s="410" t="s">
        <v>874</v>
      </c>
      <c r="M515" s="406">
        <f t="shared" si="97"/>
        <v>0</v>
      </c>
      <c r="O515" s="406">
        <f t="shared" si="100"/>
        <v>28.92</v>
      </c>
      <c r="Q515" s="406"/>
    </row>
    <row r="516" spans="1:21">
      <c r="A516" s="407">
        <v>45833</v>
      </c>
      <c r="B516" s="408">
        <v>0</v>
      </c>
      <c r="C516" s="409">
        <v>50</v>
      </c>
      <c r="D516" s="409">
        <v>1.8</v>
      </c>
      <c r="E516" s="409">
        <f t="shared" ref="E516:E579" si="102">C516-D516-G516</f>
        <v>48.2</v>
      </c>
      <c r="F516" s="409">
        <v>48.2</v>
      </c>
      <c r="G516" s="409">
        <f t="shared" si="101"/>
        <v>0</v>
      </c>
      <c r="H516" s="410" t="s">
        <v>872</v>
      </c>
      <c r="I516" s="410" t="s">
        <v>896</v>
      </c>
      <c r="J516" s="410">
        <v>356627873</v>
      </c>
      <c r="K516" s="410">
        <v>59166784</v>
      </c>
      <c r="L516" s="410" t="s">
        <v>874</v>
      </c>
      <c r="M516" s="406">
        <f t="shared" ref="M516:M579" si="103">SUM(N516:AA516)-E516</f>
        <v>0</v>
      </c>
      <c r="N516" s="406"/>
      <c r="O516" s="406">
        <f t="shared" si="100"/>
        <v>48.2</v>
      </c>
    </row>
    <row r="517" spans="1:21">
      <c r="A517" s="407">
        <v>45833</v>
      </c>
      <c r="B517" s="408">
        <v>0</v>
      </c>
      <c r="C517" s="409">
        <v>80</v>
      </c>
      <c r="D517" s="409">
        <v>2.88</v>
      </c>
      <c r="E517" s="409">
        <f t="shared" si="102"/>
        <v>77.12</v>
      </c>
      <c r="F517" s="409">
        <v>77.12</v>
      </c>
      <c r="G517" s="409">
        <f t="shared" si="101"/>
        <v>0</v>
      </c>
      <c r="H517" s="410" t="s">
        <v>872</v>
      </c>
      <c r="I517" s="410" t="s">
        <v>896</v>
      </c>
      <c r="J517" s="410">
        <v>356627873</v>
      </c>
      <c r="K517" s="410">
        <v>59166786</v>
      </c>
      <c r="L517" s="410" t="s">
        <v>874</v>
      </c>
      <c r="M517" s="406">
        <f t="shared" si="103"/>
        <v>0</v>
      </c>
      <c r="O517" s="406">
        <f t="shared" si="100"/>
        <v>77.12</v>
      </c>
      <c r="P517" s="406"/>
    </row>
    <row r="518" spans="1:21">
      <c r="A518" s="407">
        <v>45832</v>
      </c>
      <c r="B518" s="408">
        <v>0</v>
      </c>
      <c r="C518" s="409">
        <v>20</v>
      </c>
      <c r="D518" s="409">
        <v>0.72</v>
      </c>
      <c r="E518" s="409">
        <f t="shared" si="102"/>
        <v>19.28</v>
      </c>
      <c r="F518" s="409">
        <v>19.28</v>
      </c>
      <c r="G518" s="409">
        <f t="shared" si="101"/>
        <v>0</v>
      </c>
      <c r="H518" s="410" t="s">
        <v>872</v>
      </c>
      <c r="I518" s="410" t="s">
        <v>897</v>
      </c>
      <c r="J518" s="410">
        <v>1456251062</v>
      </c>
      <c r="K518" s="410">
        <v>59154919</v>
      </c>
      <c r="L518" s="410" t="s">
        <v>874</v>
      </c>
      <c r="M518" s="406">
        <f t="shared" si="103"/>
        <v>0</v>
      </c>
      <c r="P518" s="406"/>
      <c r="Q518" s="406">
        <f t="shared" ref="Q518:Q522" si="104">E518</f>
        <v>19.28</v>
      </c>
    </row>
    <row r="519" spans="1:21" ht="25.5">
      <c r="A519" s="407">
        <v>45832</v>
      </c>
      <c r="B519" s="408">
        <v>0</v>
      </c>
      <c r="C519" s="409">
        <v>36</v>
      </c>
      <c r="D519" s="409">
        <v>1.3</v>
      </c>
      <c r="E519" s="409">
        <f t="shared" si="102"/>
        <v>34.700000000000003</v>
      </c>
      <c r="F519" s="409">
        <v>34.700000000000003</v>
      </c>
      <c r="G519" s="409">
        <f t="shared" si="101"/>
        <v>0</v>
      </c>
      <c r="H519" s="410" t="s">
        <v>872</v>
      </c>
      <c r="I519" s="410" t="s">
        <v>898</v>
      </c>
      <c r="J519" s="410">
        <v>1456251062</v>
      </c>
      <c r="K519" s="410">
        <v>59154925</v>
      </c>
      <c r="L519" s="410" t="s">
        <v>874</v>
      </c>
      <c r="M519" s="406">
        <f t="shared" si="103"/>
        <v>0</v>
      </c>
      <c r="P519" s="406"/>
      <c r="Q519" s="406">
        <f t="shared" si="104"/>
        <v>34.700000000000003</v>
      </c>
    </row>
    <row r="520" spans="1:21">
      <c r="A520" s="407">
        <v>45832</v>
      </c>
      <c r="B520" s="408">
        <v>0</v>
      </c>
      <c r="C520" s="409">
        <v>20</v>
      </c>
      <c r="D520" s="409">
        <v>0.72</v>
      </c>
      <c r="E520" s="409">
        <f t="shared" si="102"/>
        <v>19.28</v>
      </c>
      <c r="F520" s="409">
        <v>19.28</v>
      </c>
      <c r="G520" s="409">
        <f t="shared" si="101"/>
        <v>0</v>
      </c>
      <c r="H520" s="410" t="s">
        <v>872</v>
      </c>
      <c r="I520" s="410" t="s">
        <v>897</v>
      </c>
      <c r="J520" s="410">
        <v>1456251062</v>
      </c>
      <c r="K520" s="410">
        <v>59154920</v>
      </c>
      <c r="L520" s="410" t="s">
        <v>874</v>
      </c>
      <c r="M520" s="406">
        <f t="shared" si="103"/>
        <v>0</v>
      </c>
      <c r="Q520" s="406">
        <f t="shared" si="104"/>
        <v>19.28</v>
      </c>
      <c r="T520" s="406"/>
    </row>
    <row r="521" spans="1:21">
      <c r="A521" s="407">
        <v>45832</v>
      </c>
      <c r="B521" s="408">
        <v>0</v>
      </c>
      <c r="C521" s="409">
        <v>20</v>
      </c>
      <c r="D521" s="409">
        <v>0.72</v>
      </c>
      <c r="E521" s="409">
        <f t="shared" si="102"/>
        <v>19.28</v>
      </c>
      <c r="F521" s="409">
        <v>19.28</v>
      </c>
      <c r="G521" s="409">
        <f t="shared" si="101"/>
        <v>0</v>
      </c>
      <c r="H521" s="410" t="s">
        <v>872</v>
      </c>
      <c r="I521" s="410" t="s">
        <v>897</v>
      </c>
      <c r="J521" s="410">
        <v>1456251062</v>
      </c>
      <c r="K521" s="410">
        <v>59154929</v>
      </c>
      <c r="L521" s="410" t="s">
        <v>874</v>
      </c>
      <c r="M521" s="406">
        <f t="shared" si="103"/>
        <v>0</v>
      </c>
      <c r="N521" s="406"/>
      <c r="Q521" s="406">
        <f t="shared" si="104"/>
        <v>19.28</v>
      </c>
    </row>
    <row r="522" spans="1:21">
      <c r="A522" s="407">
        <v>45832</v>
      </c>
      <c r="B522" s="408">
        <v>0</v>
      </c>
      <c r="C522" s="409">
        <v>30</v>
      </c>
      <c r="D522" s="409">
        <v>1.08</v>
      </c>
      <c r="E522" s="409">
        <f t="shared" si="102"/>
        <v>28.92</v>
      </c>
      <c r="F522" s="409">
        <v>28.92</v>
      </c>
      <c r="G522" s="409">
        <f t="shared" si="101"/>
        <v>0</v>
      </c>
      <c r="H522" s="410" t="s">
        <v>872</v>
      </c>
      <c r="I522" s="410" t="s">
        <v>897</v>
      </c>
      <c r="J522" s="410">
        <v>1456251062</v>
      </c>
      <c r="K522" s="410">
        <v>59154924</v>
      </c>
      <c r="L522" s="410" t="s">
        <v>874</v>
      </c>
      <c r="M522" s="406">
        <f t="shared" si="103"/>
        <v>0</v>
      </c>
      <c r="P522" s="406"/>
      <c r="Q522" s="406">
        <f t="shared" si="104"/>
        <v>28.92</v>
      </c>
    </row>
    <row r="523" spans="1:21">
      <c r="A523" s="407">
        <v>45832</v>
      </c>
      <c r="B523" s="408">
        <v>0</v>
      </c>
      <c r="C523" s="409">
        <v>15</v>
      </c>
      <c r="D523" s="409">
        <v>0.54</v>
      </c>
      <c r="E523" s="409">
        <f t="shared" si="102"/>
        <v>14.46</v>
      </c>
      <c r="F523" s="409">
        <v>14.46</v>
      </c>
      <c r="G523" s="409">
        <f t="shared" si="101"/>
        <v>0</v>
      </c>
      <c r="H523" s="410" t="s">
        <v>872</v>
      </c>
      <c r="I523" s="410" t="s">
        <v>901</v>
      </c>
      <c r="J523" s="410">
        <v>1456251062</v>
      </c>
      <c r="K523" s="410">
        <v>59154930</v>
      </c>
      <c r="L523" s="410" t="s">
        <v>874</v>
      </c>
      <c r="M523" s="406">
        <f t="shared" si="103"/>
        <v>0</v>
      </c>
      <c r="O523" s="406">
        <f t="shared" ref="O523:O524" si="105">E523</f>
        <v>14.46</v>
      </c>
      <c r="P523" s="406"/>
    </row>
    <row r="524" spans="1:21">
      <c r="A524" s="407">
        <v>45832</v>
      </c>
      <c r="B524" s="408">
        <v>0</v>
      </c>
      <c r="C524" s="409">
        <v>15</v>
      </c>
      <c r="D524" s="409">
        <v>0.54</v>
      </c>
      <c r="E524" s="409">
        <f t="shared" si="102"/>
        <v>14.46</v>
      </c>
      <c r="F524" s="409">
        <v>14.46</v>
      </c>
      <c r="G524" s="409">
        <f t="shared" si="101"/>
        <v>0</v>
      </c>
      <c r="H524" s="410" t="s">
        <v>872</v>
      </c>
      <c r="I524" s="410" t="s">
        <v>901</v>
      </c>
      <c r="J524" s="410">
        <v>1456251062</v>
      </c>
      <c r="K524" s="410">
        <v>59154930</v>
      </c>
      <c r="L524" s="410" t="s">
        <v>874</v>
      </c>
      <c r="M524" s="406">
        <f t="shared" si="103"/>
        <v>0</v>
      </c>
      <c r="O524" s="406">
        <f t="shared" si="105"/>
        <v>14.46</v>
      </c>
      <c r="P524" s="406"/>
    </row>
    <row r="525" spans="1:21">
      <c r="A525" s="407">
        <v>45832</v>
      </c>
      <c r="B525" s="408">
        <v>0</v>
      </c>
      <c r="C525" s="409">
        <v>19</v>
      </c>
      <c r="D525" s="409">
        <v>0.69</v>
      </c>
      <c r="E525" s="409">
        <f t="shared" si="102"/>
        <v>18.309999999999999</v>
      </c>
      <c r="F525" s="409">
        <v>18.309999999999999</v>
      </c>
      <c r="G525" s="409">
        <f t="shared" si="101"/>
        <v>0</v>
      </c>
      <c r="H525" s="410" t="s">
        <v>872</v>
      </c>
      <c r="I525" s="410" t="s">
        <v>900</v>
      </c>
      <c r="J525" s="410">
        <v>1456251062</v>
      </c>
      <c r="K525" s="410">
        <v>59154930</v>
      </c>
      <c r="L525" s="410" t="s">
        <v>874</v>
      </c>
      <c r="M525" s="406">
        <f t="shared" si="103"/>
        <v>0</v>
      </c>
      <c r="N525" s="406">
        <f t="shared" ref="N525:N526" si="106">E525</f>
        <v>18.309999999999999</v>
      </c>
      <c r="U525" s="406"/>
    </row>
    <row r="526" spans="1:21">
      <c r="A526" s="407">
        <v>45832</v>
      </c>
      <c r="B526" s="408">
        <v>0</v>
      </c>
      <c r="C526" s="409">
        <v>19</v>
      </c>
      <c r="D526" s="409">
        <v>0.68</v>
      </c>
      <c r="E526" s="409">
        <f t="shared" si="102"/>
        <v>18.32</v>
      </c>
      <c r="F526" s="409">
        <v>18.32</v>
      </c>
      <c r="G526" s="409">
        <f t="shared" si="101"/>
        <v>0</v>
      </c>
      <c r="H526" s="410" t="s">
        <v>872</v>
      </c>
      <c r="I526" s="410" t="s">
        <v>900</v>
      </c>
      <c r="J526" s="410">
        <v>1456251062</v>
      </c>
      <c r="K526" s="410">
        <v>59154930</v>
      </c>
      <c r="L526" s="410" t="s">
        <v>874</v>
      </c>
      <c r="M526" s="406">
        <f t="shared" si="103"/>
        <v>0</v>
      </c>
      <c r="N526" s="406">
        <f t="shared" si="106"/>
        <v>18.32</v>
      </c>
      <c r="Q526" s="406"/>
    </row>
    <row r="527" spans="1:21">
      <c r="A527" s="407">
        <v>45832</v>
      </c>
      <c r="B527" s="408">
        <v>0</v>
      </c>
      <c r="C527" s="409">
        <v>10</v>
      </c>
      <c r="D527" s="409">
        <v>0.36</v>
      </c>
      <c r="E527" s="409">
        <f t="shared" si="102"/>
        <v>9.64</v>
      </c>
      <c r="F527" s="409">
        <v>9.64</v>
      </c>
      <c r="G527" s="409">
        <f t="shared" si="101"/>
        <v>0</v>
      </c>
      <c r="H527" s="410" t="s">
        <v>872</v>
      </c>
      <c r="I527" s="410" t="s">
        <v>897</v>
      </c>
      <c r="J527" s="410">
        <v>1456251062</v>
      </c>
      <c r="K527" s="410">
        <v>59154926</v>
      </c>
      <c r="L527" s="410" t="s">
        <v>874</v>
      </c>
      <c r="M527" s="406">
        <f t="shared" si="103"/>
        <v>0</v>
      </c>
      <c r="Q527" s="406">
        <f t="shared" ref="Q527:Q531" si="107">E527</f>
        <v>9.64</v>
      </c>
    </row>
    <row r="528" spans="1:21">
      <c r="A528" s="407">
        <v>45832</v>
      </c>
      <c r="B528" s="408">
        <v>0</v>
      </c>
      <c r="C528" s="409">
        <v>40</v>
      </c>
      <c r="D528" s="409">
        <v>1.44</v>
      </c>
      <c r="E528" s="409">
        <f t="shared" si="102"/>
        <v>38.56</v>
      </c>
      <c r="F528" s="409">
        <v>38.56</v>
      </c>
      <c r="G528" s="409">
        <f t="shared" si="101"/>
        <v>0</v>
      </c>
      <c r="H528" s="410" t="s">
        <v>872</v>
      </c>
      <c r="I528" s="410" t="s">
        <v>897</v>
      </c>
      <c r="J528" s="410">
        <v>1456251062</v>
      </c>
      <c r="K528" s="410">
        <v>59154918</v>
      </c>
      <c r="L528" s="410" t="s">
        <v>874</v>
      </c>
      <c r="M528" s="406">
        <f t="shared" si="103"/>
        <v>0</v>
      </c>
      <c r="Q528" s="406">
        <f t="shared" si="107"/>
        <v>38.56</v>
      </c>
      <c r="U528" s="406"/>
    </row>
    <row r="529" spans="1:25">
      <c r="A529" s="407">
        <v>45832</v>
      </c>
      <c r="B529" s="408">
        <v>0</v>
      </c>
      <c r="C529" s="409">
        <v>20</v>
      </c>
      <c r="D529" s="409">
        <v>0.72</v>
      </c>
      <c r="E529" s="409">
        <f t="shared" si="102"/>
        <v>19.28</v>
      </c>
      <c r="F529" s="409">
        <v>19.28</v>
      </c>
      <c r="G529" s="409">
        <f t="shared" si="101"/>
        <v>0</v>
      </c>
      <c r="H529" s="410" t="s">
        <v>872</v>
      </c>
      <c r="I529" s="410" t="s">
        <v>897</v>
      </c>
      <c r="J529" s="410">
        <v>1456251062</v>
      </c>
      <c r="K529" s="410">
        <v>59154922</v>
      </c>
      <c r="L529" s="410" t="s">
        <v>874</v>
      </c>
      <c r="M529" s="406">
        <f t="shared" si="103"/>
        <v>0</v>
      </c>
      <c r="Q529" s="406">
        <f t="shared" si="107"/>
        <v>19.28</v>
      </c>
      <c r="U529" s="406"/>
    </row>
    <row r="530" spans="1:25">
      <c r="A530" s="407">
        <v>45832</v>
      </c>
      <c r="B530" s="408">
        <v>0</v>
      </c>
      <c r="C530" s="409">
        <v>20</v>
      </c>
      <c r="D530" s="409">
        <v>0.72</v>
      </c>
      <c r="E530" s="409">
        <f t="shared" si="102"/>
        <v>19.28</v>
      </c>
      <c r="F530" s="409">
        <v>19.28</v>
      </c>
      <c r="G530" s="409">
        <f t="shared" si="101"/>
        <v>0</v>
      </c>
      <c r="H530" s="410" t="s">
        <v>872</v>
      </c>
      <c r="I530" s="410" t="s">
        <v>897</v>
      </c>
      <c r="J530" s="410">
        <v>1456251062</v>
      </c>
      <c r="K530" s="410">
        <v>59154927</v>
      </c>
      <c r="L530" s="410" t="s">
        <v>874</v>
      </c>
      <c r="M530" s="406">
        <f t="shared" si="103"/>
        <v>0</v>
      </c>
      <c r="Q530" s="406">
        <f t="shared" si="107"/>
        <v>19.28</v>
      </c>
      <c r="U530" s="406"/>
    </row>
    <row r="531" spans="1:25">
      <c r="A531" s="407">
        <v>45832</v>
      </c>
      <c r="B531" s="408">
        <v>0</v>
      </c>
      <c r="C531" s="409">
        <v>10</v>
      </c>
      <c r="D531" s="409">
        <v>0.36</v>
      </c>
      <c r="E531" s="409">
        <f t="shared" si="102"/>
        <v>9.64</v>
      </c>
      <c r="F531" s="409">
        <v>9.64</v>
      </c>
      <c r="G531" s="409">
        <f t="shared" si="101"/>
        <v>0</v>
      </c>
      <c r="H531" s="410" t="s">
        <v>872</v>
      </c>
      <c r="I531" s="410" t="s">
        <v>897</v>
      </c>
      <c r="J531" s="410">
        <v>1456251062</v>
      </c>
      <c r="K531" s="410">
        <v>59154921</v>
      </c>
      <c r="L531" s="410" t="s">
        <v>874</v>
      </c>
      <c r="M531" s="406">
        <f t="shared" si="103"/>
        <v>0</v>
      </c>
      <c r="Q531" s="406">
        <f t="shared" si="107"/>
        <v>9.64</v>
      </c>
      <c r="U531" s="406"/>
    </row>
    <row r="532" spans="1:25">
      <c r="A532" s="407">
        <v>45832</v>
      </c>
      <c r="B532" s="408">
        <v>0</v>
      </c>
      <c r="C532" s="409">
        <v>10</v>
      </c>
      <c r="D532" s="409">
        <v>0.36</v>
      </c>
      <c r="E532" s="409">
        <f t="shared" si="102"/>
        <v>9.64</v>
      </c>
      <c r="F532" s="409">
        <v>9.64</v>
      </c>
      <c r="G532" s="409">
        <f t="shared" si="101"/>
        <v>0</v>
      </c>
      <c r="H532" s="410" t="s">
        <v>872</v>
      </c>
      <c r="I532" s="410" t="s">
        <v>876</v>
      </c>
      <c r="J532" s="410">
        <v>1456251062</v>
      </c>
      <c r="K532" s="410">
        <v>59154928</v>
      </c>
      <c r="L532" s="410" t="s">
        <v>874</v>
      </c>
      <c r="M532" s="406">
        <f t="shared" si="103"/>
        <v>0</v>
      </c>
      <c r="T532" s="406">
        <f>E532</f>
        <v>9.64</v>
      </c>
      <c r="U532" s="406"/>
    </row>
    <row r="533" spans="1:25">
      <c r="A533" s="407">
        <v>45832</v>
      </c>
      <c r="B533" s="408">
        <v>0</v>
      </c>
      <c r="C533" s="409">
        <v>2</v>
      </c>
      <c r="D533" s="409">
        <v>0.2</v>
      </c>
      <c r="E533" s="409">
        <f t="shared" si="102"/>
        <v>1.76</v>
      </c>
      <c r="F533" s="409">
        <v>1.8</v>
      </c>
      <c r="G533" s="409">
        <f t="shared" si="101"/>
        <v>0.04</v>
      </c>
      <c r="H533" s="410" t="s">
        <v>872</v>
      </c>
      <c r="I533" s="410" t="s">
        <v>873</v>
      </c>
      <c r="J533" s="410">
        <v>1456251062</v>
      </c>
      <c r="K533" s="410">
        <v>59154931</v>
      </c>
      <c r="L533" s="410" t="s">
        <v>874</v>
      </c>
      <c r="M533" s="406">
        <f t="shared" si="103"/>
        <v>0</v>
      </c>
      <c r="U533" s="406">
        <f>E533</f>
        <v>1.76</v>
      </c>
    </row>
    <row r="534" spans="1:25">
      <c r="A534" s="407">
        <v>45832</v>
      </c>
      <c r="B534" s="408">
        <v>0</v>
      </c>
      <c r="C534" s="409">
        <v>40</v>
      </c>
      <c r="D534" s="409">
        <v>1.44</v>
      </c>
      <c r="E534" s="409">
        <f t="shared" si="102"/>
        <v>38.56</v>
      </c>
      <c r="F534" s="409">
        <v>38.56</v>
      </c>
      <c r="G534" s="409">
        <f t="shared" si="101"/>
        <v>0</v>
      </c>
      <c r="H534" s="410" t="s">
        <v>872</v>
      </c>
      <c r="I534" s="410" t="s">
        <v>897</v>
      </c>
      <c r="J534" s="410">
        <v>1456251062</v>
      </c>
      <c r="K534" s="410">
        <v>59154923</v>
      </c>
      <c r="L534" s="410" t="s">
        <v>874</v>
      </c>
      <c r="M534" s="406">
        <f t="shared" si="103"/>
        <v>0</v>
      </c>
      <c r="Q534" s="406">
        <f t="shared" ref="Q534:Q537" si="108">E534</f>
        <v>38.56</v>
      </c>
      <c r="X534" s="406"/>
      <c r="Y534" s="406"/>
    </row>
    <row r="535" spans="1:25">
      <c r="A535" s="407">
        <v>45832</v>
      </c>
      <c r="B535" s="408">
        <v>0</v>
      </c>
      <c r="C535" s="409">
        <v>40</v>
      </c>
      <c r="D535" s="409">
        <v>1.44</v>
      </c>
      <c r="E535" s="409">
        <f t="shared" si="102"/>
        <v>38.56</v>
      </c>
      <c r="F535" s="409">
        <v>38.56</v>
      </c>
      <c r="G535" s="409">
        <f t="shared" si="101"/>
        <v>0</v>
      </c>
      <c r="H535" s="410" t="s">
        <v>872</v>
      </c>
      <c r="I535" s="410" t="s">
        <v>897</v>
      </c>
      <c r="J535" s="410">
        <v>1456251062</v>
      </c>
      <c r="K535" s="410">
        <v>59154923</v>
      </c>
      <c r="L535" s="410" t="s">
        <v>874</v>
      </c>
      <c r="M535" s="406">
        <f t="shared" si="103"/>
        <v>0</v>
      </c>
      <c r="Q535" s="406">
        <f t="shared" si="108"/>
        <v>38.56</v>
      </c>
      <c r="U535" s="406"/>
    </row>
    <row r="536" spans="1:25">
      <c r="A536" s="407">
        <v>45831</v>
      </c>
      <c r="B536" s="408">
        <v>0</v>
      </c>
      <c r="C536" s="409">
        <v>10</v>
      </c>
      <c r="D536" s="409">
        <v>0.36</v>
      </c>
      <c r="E536" s="409">
        <f t="shared" si="102"/>
        <v>9.64</v>
      </c>
      <c r="F536" s="409">
        <v>9.64</v>
      </c>
      <c r="G536" s="409">
        <f t="shared" si="101"/>
        <v>0</v>
      </c>
      <c r="H536" s="410" t="s">
        <v>872</v>
      </c>
      <c r="I536" s="410" t="s">
        <v>897</v>
      </c>
      <c r="J536" s="410">
        <v>687605887</v>
      </c>
      <c r="K536" s="410">
        <v>59144754</v>
      </c>
      <c r="L536" s="410" t="s">
        <v>874</v>
      </c>
      <c r="M536" s="406">
        <f t="shared" si="103"/>
        <v>0</v>
      </c>
      <c r="Q536" s="406">
        <f t="shared" si="108"/>
        <v>9.64</v>
      </c>
      <c r="U536" s="406"/>
    </row>
    <row r="537" spans="1:25">
      <c r="A537" s="407">
        <v>45831</v>
      </c>
      <c r="B537" s="408">
        <v>0</v>
      </c>
      <c r="C537" s="409">
        <v>20</v>
      </c>
      <c r="D537" s="409">
        <v>0.72</v>
      </c>
      <c r="E537" s="409">
        <f t="shared" si="102"/>
        <v>19.28</v>
      </c>
      <c r="F537" s="409">
        <v>19.28</v>
      </c>
      <c r="G537" s="409">
        <f t="shared" si="101"/>
        <v>0</v>
      </c>
      <c r="H537" s="410" t="s">
        <v>872</v>
      </c>
      <c r="I537" s="410" t="s">
        <v>897</v>
      </c>
      <c r="J537" s="410">
        <v>687605887</v>
      </c>
      <c r="K537" s="410">
        <v>59144753</v>
      </c>
      <c r="L537" s="410" t="s">
        <v>874</v>
      </c>
      <c r="M537" s="406">
        <f t="shared" si="103"/>
        <v>0</v>
      </c>
      <c r="Q537" s="406">
        <f t="shared" si="108"/>
        <v>19.28</v>
      </c>
      <c r="U537" s="406"/>
    </row>
    <row r="538" spans="1:25">
      <c r="A538" s="407">
        <v>45831</v>
      </c>
      <c r="B538" s="408">
        <v>0</v>
      </c>
      <c r="C538" s="409">
        <v>2</v>
      </c>
      <c r="D538" s="409">
        <v>0.2</v>
      </c>
      <c r="E538" s="409">
        <f t="shared" si="102"/>
        <v>1.76</v>
      </c>
      <c r="F538" s="409">
        <v>1.8</v>
      </c>
      <c r="G538" s="409">
        <f t="shared" si="101"/>
        <v>0.04</v>
      </c>
      <c r="H538" s="410" t="s">
        <v>872</v>
      </c>
      <c r="I538" s="410" t="s">
        <v>873</v>
      </c>
      <c r="J538" s="410">
        <v>687605887</v>
      </c>
      <c r="K538" s="410">
        <v>59144756</v>
      </c>
      <c r="L538" s="410" t="s">
        <v>874</v>
      </c>
      <c r="M538" s="406">
        <f t="shared" si="103"/>
        <v>0</v>
      </c>
      <c r="O538" s="406"/>
      <c r="U538" s="406">
        <f>E538</f>
        <v>1.76</v>
      </c>
    </row>
    <row r="539" spans="1:25">
      <c r="A539" s="407">
        <v>45831</v>
      </c>
      <c r="B539" s="408">
        <v>0</v>
      </c>
      <c r="C539" s="409">
        <v>10</v>
      </c>
      <c r="D539" s="409">
        <v>0.36</v>
      </c>
      <c r="E539" s="409">
        <f t="shared" si="102"/>
        <v>9.64</v>
      </c>
      <c r="F539" s="409">
        <v>9.64</v>
      </c>
      <c r="G539" s="409">
        <f t="shared" si="101"/>
        <v>0</v>
      </c>
      <c r="H539" s="410" t="s">
        <v>872</v>
      </c>
      <c r="I539" s="410" t="s">
        <v>897</v>
      </c>
      <c r="J539" s="410">
        <v>687605887</v>
      </c>
      <c r="K539" s="410">
        <v>59144755</v>
      </c>
      <c r="L539" s="410" t="s">
        <v>874</v>
      </c>
      <c r="M539" s="406">
        <f t="shared" si="103"/>
        <v>0</v>
      </c>
      <c r="N539" s="406"/>
      <c r="Q539" s="406">
        <f t="shared" ref="Q539:Q540" si="109">E539</f>
        <v>9.64</v>
      </c>
    </row>
    <row r="540" spans="1:25">
      <c r="A540" s="407">
        <v>45831</v>
      </c>
      <c r="B540" s="408">
        <v>0</v>
      </c>
      <c r="C540" s="409">
        <v>20</v>
      </c>
      <c r="D540" s="409">
        <v>0.72</v>
      </c>
      <c r="E540" s="409">
        <f t="shared" si="102"/>
        <v>19.28</v>
      </c>
      <c r="F540" s="409">
        <v>19.28</v>
      </c>
      <c r="G540" s="409">
        <f t="shared" si="101"/>
        <v>0</v>
      </c>
      <c r="H540" s="410" t="s">
        <v>872</v>
      </c>
      <c r="I540" s="410" t="s">
        <v>897</v>
      </c>
      <c r="J540" s="410">
        <v>687605887</v>
      </c>
      <c r="K540" s="410">
        <v>59144752</v>
      </c>
      <c r="L540" s="410" t="s">
        <v>874</v>
      </c>
      <c r="M540" s="406">
        <f t="shared" si="103"/>
        <v>0</v>
      </c>
      <c r="Q540" s="406">
        <f t="shared" si="109"/>
        <v>19.28</v>
      </c>
      <c r="T540" s="406"/>
    </row>
    <row r="541" spans="1:25">
      <c r="A541" s="407">
        <v>45828</v>
      </c>
      <c r="B541" s="408">
        <v>0</v>
      </c>
      <c r="C541" s="409">
        <v>3</v>
      </c>
      <c r="D541" s="409">
        <v>0.2</v>
      </c>
      <c r="E541" s="409">
        <f t="shared" si="102"/>
        <v>2.76</v>
      </c>
      <c r="F541" s="409">
        <v>2.8</v>
      </c>
      <c r="G541" s="409">
        <f t="shared" si="101"/>
        <v>0.04</v>
      </c>
      <c r="H541" s="410" t="s">
        <v>872</v>
      </c>
      <c r="I541" s="410" t="s">
        <v>895</v>
      </c>
      <c r="J541" s="410">
        <v>1665002567</v>
      </c>
      <c r="K541" s="410">
        <v>59137345</v>
      </c>
      <c r="L541" s="410" t="s">
        <v>874</v>
      </c>
      <c r="M541" s="406">
        <f t="shared" si="103"/>
        <v>0</v>
      </c>
      <c r="N541" s="406"/>
      <c r="P541" s="406">
        <f t="shared" ref="P541:P545" si="110">E541</f>
        <v>2.76</v>
      </c>
    </row>
    <row r="542" spans="1:25">
      <c r="A542" s="407">
        <v>45828</v>
      </c>
      <c r="B542" s="408">
        <v>0</v>
      </c>
      <c r="C542" s="409">
        <v>3</v>
      </c>
      <c r="D542" s="409">
        <v>0.11</v>
      </c>
      <c r="E542" s="409">
        <f t="shared" si="102"/>
        <v>2.85</v>
      </c>
      <c r="F542" s="409">
        <v>2.89</v>
      </c>
      <c r="G542" s="409">
        <f t="shared" si="101"/>
        <v>0.04</v>
      </c>
      <c r="H542" s="410" t="s">
        <v>872</v>
      </c>
      <c r="I542" s="410" t="s">
        <v>895</v>
      </c>
      <c r="J542" s="410">
        <v>1665002567</v>
      </c>
      <c r="K542" s="410">
        <v>59137344</v>
      </c>
      <c r="L542" s="410" t="s">
        <v>874</v>
      </c>
      <c r="M542" s="406">
        <f t="shared" si="103"/>
        <v>0</v>
      </c>
      <c r="O542" s="406"/>
      <c r="P542" s="406">
        <f t="shared" si="110"/>
        <v>2.85</v>
      </c>
    </row>
    <row r="543" spans="1:25">
      <c r="A543" s="407">
        <v>45828</v>
      </c>
      <c r="B543" s="408">
        <v>0</v>
      </c>
      <c r="C543" s="409">
        <v>3</v>
      </c>
      <c r="D543" s="409">
        <v>0.11</v>
      </c>
      <c r="E543" s="409">
        <f t="shared" si="102"/>
        <v>2.85</v>
      </c>
      <c r="F543" s="409">
        <v>2.89</v>
      </c>
      <c r="G543" s="409">
        <f t="shared" si="101"/>
        <v>0.04</v>
      </c>
      <c r="H543" s="410" t="s">
        <v>872</v>
      </c>
      <c r="I543" s="410" t="s">
        <v>895</v>
      </c>
      <c r="J543" s="410">
        <v>1665002567</v>
      </c>
      <c r="K543" s="410">
        <v>59137344</v>
      </c>
      <c r="L543" s="410" t="s">
        <v>874</v>
      </c>
      <c r="M543" s="406">
        <f t="shared" si="103"/>
        <v>0</v>
      </c>
      <c r="N543" s="406"/>
      <c r="P543" s="406">
        <f t="shared" si="110"/>
        <v>2.85</v>
      </c>
    </row>
    <row r="544" spans="1:25">
      <c r="A544" s="407">
        <v>45828</v>
      </c>
      <c r="B544" s="408">
        <v>0</v>
      </c>
      <c r="C544" s="409">
        <v>3</v>
      </c>
      <c r="D544" s="409">
        <v>0.2</v>
      </c>
      <c r="E544" s="409">
        <f t="shared" si="102"/>
        <v>2.76</v>
      </c>
      <c r="F544" s="409">
        <v>2.8</v>
      </c>
      <c r="G544" s="409">
        <f t="shared" si="101"/>
        <v>0.04</v>
      </c>
      <c r="H544" s="410" t="s">
        <v>872</v>
      </c>
      <c r="I544" s="410" t="s">
        <v>895</v>
      </c>
      <c r="J544" s="410">
        <v>1665002567</v>
      </c>
      <c r="K544" s="410">
        <v>59137337</v>
      </c>
      <c r="L544" s="410" t="s">
        <v>874</v>
      </c>
      <c r="M544" s="406">
        <f t="shared" si="103"/>
        <v>0</v>
      </c>
      <c r="O544" s="406"/>
      <c r="P544" s="406">
        <f t="shared" si="110"/>
        <v>2.76</v>
      </c>
    </row>
    <row r="545" spans="1:21">
      <c r="A545" s="407">
        <v>45828</v>
      </c>
      <c r="B545" s="408">
        <v>0</v>
      </c>
      <c r="C545" s="409">
        <v>3</v>
      </c>
      <c r="D545" s="409">
        <v>0.2</v>
      </c>
      <c r="E545" s="409">
        <f t="shared" si="102"/>
        <v>2.76</v>
      </c>
      <c r="F545" s="409">
        <v>2.8</v>
      </c>
      <c r="G545" s="409">
        <f t="shared" si="101"/>
        <v>0.04</v>
      </c>
      <c r="H545" s="410" t="s">
        <v>872</v>
      </c>
      <c r="I545" s="410" t="s">
        <v>895</v>
      </c>
      <c r="J545" s="410">
        <v>1665002567</v>
      </c>
      <c r="K545" s="410">
        <v>59137338</v>
      </c>
      <c r="L545" s="410" t="s">
        <v>874</v>
      </c>
      <c r="M545" s="406">
        <f t="shared" si="103"/>
        <v>0</v>
      </c>
      <c r="N545" s="406"/>
      <c r="P545" s="406">
        <f t="shared" si="110"/>
        <v>2.76</v>
      </c>
    </row>
    <row r="546" spans="1:21">
      <c r="A546" s="407">
        <v>45828</v>
      </c>
      <c r="B546" s="408">
        <v>0</v>
      </c>
      <c r="C546" s="409">
        <v>24</v>
      </c>
      <c r="D546" s="409">
        <v>0.87</v>
      </c>
      <c r="E546" s="409">
        <f t="shared" si="102"/>
        <v>23.13</v>
      </c>
      <c r="F546" s="409">
        <v>23.13</v>
      </c>
      <c r="G546" s="409">
        <f t="shared" si="101"/>
        <v>0</v>
      </c>
      <c r="H546" s="410" t="s">
        <v>872</v>
      </c>
      <c r="I546" s="410" t="s">
        <v>901</v>
      </c>
      <c r="J546" s="410">
        <v>1665002567</v>
      </c>
      <c r="K546" s="410">
        <v>59137340</v>
      </c>
      <c r="L546" s="410" t="s">
        <v>874</v>
      </c>
      <c r="M546" s="406">
        <f t="shared" si="103"/>
        <v>0</v>
      </c>
      <c r="O546" s="406">
        <f t="shared" ref="O546:O547" si="111">E546</f>
        <v>23.13</v>
      </c>
      <c r="P546" s="406"/>
    </row>
    <row r="547" spans="1:21">
      <c r="A547" s="407">
        <v>45828</v>
      </c>
      <c r="B547" s="408">
        <v>0</v>
      </c>
      <c r="C547" s="409">
        <v>24</v>
      </c>
      <c r="D547" s="409">
        <v>0.87</v>
      </c>
      <c r="E547" s="409">
        <f t="shared" si="102"/>
        <v>23.13</v>
      </c>
      <c r="F547" s="409">
        <v>23.13</v>
      </c>
      <c r="G547" s="409">
        <f t="shared" si="101"/>
        <v>0</v>
      </c>
      <c r="H547" s="410" t="s">
        <v>872</v>
      </c>
      <c r="I547" s="410" t="s">
        <v>901</v>
      </c>
      <c r="J547" s="410">
        <v>1665002567</v>
      </c>
      <c r="K547" s="410">
        <v>59137340</v>
      </c>
      <c r="L547" s="410" t="s">
        <v>874</v>
      </c>
      <c r="M547" s="406">
        <f t="shared" si="103"/>
        <v>0</v>
      </c>
      <c r="O547" s="406">
        <f t="shared" si="111"/>
        <v>23.13</v>
      </c>
      <c r="P547" s="406"/>
    </row>
    <row r="548" spans="1:21">
      <c r="A548" s="407">
        <v>45828</v>
      </c>
      <c r="B548" s="408">
        <v>0</v>
      </c>
      <c r="C548" s="409">
        <v>19</v>
      </c>
      <c r="D548" s="409">
        <v>0.69</v>
      </c>
      <c r="E548" s="409">
        <f t="shared" si="102"/>
        <v>18.309999999999999</v>
      </c>
      <c r="F548" s="409">
        <v>18.309999999999999</v>
      </c>
      <c r="G548" s="409">
        <f t="shared" si="101"/>
        <v>0</v>
      </c>
      <c r="H548" s="410" t="s">
        <v>872</v>
      </c>
      <c r="I548" s="410" t="s">
        <v>900</v>
      </c>
      <c r="J548" s="410">
        <v>1665002567</v>
      </c>
      <c r="K548" s="410">
        <v>59137340</v>
      </c>
      <c r="L548" s="410" t="s">
        <v>874</v>
      </c>
      <c r="M548" s="406">
        <f t="shared" si="103"/>
        <v>0</v>
      </c>
      <c r="N548" s="406">
        <f t="shared" ref="N548:N549" si="112">E548</f>
        <v>18.309999999999999</v>
      </c>
      <c r="U548" s="406"/>
    </row>
    <row r="549" spans="1:21">
      <c r="A549" s="407">
        <v>45828</v>
      </c>
      <c r="B549" s="408">
        <v>0</v>
      </c>
      <c r="C549" s="409">
        <v>19</v>
      </c>
      <c r="D549" s="409">
        <v>0.67</v>
      </c>
      <c r="E549" s="409">
        <f t="shared" si="102"/>
        <v>18.329999999999998</v>
      </c>
      <c r="F549" s="409">
        <v>18.329999999999998</v>
      </c>
      <c r="G549" s="409">
        <f t="shared" si="101"/>
        <v>0</v>
      </c>
      <c r="H549" s="410" t="s">
        <v>872</v>
      </c>
      <c r="I549" s="410" t="s">
        <v>900</v>
      </c>
      <c r="J549" s="410">
        <v>1665002567</v>
      </c>
      <c r="K549" s="410">
        <v>59137340</v>
      </c>
      <c r="L549" s="410" t="s">
        <v>874</v>
      </c>
      <c r="M549" s="406">
        <f t="shared" si="103"/>
        <v>0</v>
      </c>
      <c r="N549" s="406">
        <f t="shared" si="112"/>
        <v>18.329999999999998</v>
      </c>
      <c r="P549" s="406"/>
    </row>
    <row r="550" spans="1:21">
      <c r="A550" s="407">
        <v>45828</v>
      </c>
      <c r="B550" s="408">
        <v>0</v>
      </c>
      <c r="C550" s="409">
        <v>3</v>
      </c>
      <c r="D550" s="409">
        <v>0.2</v>
      </c>
      <c r="E550" s="409">
        <f t="shared" si="102"/>
        <v>2.76</v>
      </c>
      <c r="F550" s="409">
        <v>2.8</v>
      </c>
      <c r="G550" s="409">
        <f t="shared" si="101"/>
        <v>0.04</v>
      </c>
      <c r="H550" s="410" t="s">
        <v>872</v>
      </c>
      <c r="I550" s="410" t="s">
        <v>895</v>
      </c>
      <c r="J550" s="410">
        <v>1665002567</v>
      </c>
      <c r="K550" s="410">
        <v>59137342</v>
      </c>
      <c r="L550" s="410" t="s">
        <v>874</v>
      </c>
      <c r="M550" s="406">
        <f t="shared" si="103"/>
        <v>0</v>
      </c>
      <c r="P550" s="406">
        <f>E550</f>
        <v>2.76</v>
      </c>
    </row>
    <row r="551" spans="1:21">
      <c r="A551" s="407">
        <v>45828</v>
      </c>
      <c r="B551" s="408">
        <v>0</v>
      </c>
      <c r="C551" s="409">
        <v>2</v>
      </c>
      <c r="D551" s="409">
        <v>0.2</v>
      </c>
      <c r="E551" s="409">
        <f t="shared" si="102"/>
        <v>1.76</v>
      </c>
      <c r="F551" s="409">
        <v>1.8</v>
      </c>
      <c r="G551" s="409">
        <f t="shared" si="101"/>
        <v>0.04</v>
      </c>
      <c r="H551" s="410" t="s">
        <v>872</v>
      </c>
      <c r="I551" s="410" t="s">
        <v>873</v>
      </c>
      <c r="J551" s="410">
        <v>1665002567</v>
      </c>
      <c r="K551" s="410">
        <v>59137343</v>
      </c>
      <c r="L551" s="410" t="s">
        <v>874</v>
      </c>
      <c r="M551" s="406">
        <f t="shared" si="103"/>
        <v>0</v>
      </c>
      <c r="P551" s="406"/>
      <c r="U551" s="406">
        <f>E551</f>
        <v>1.76</v>
      </c>
    </row>
    <row r="552" spans="1:21">
      <c r="A552" s="407">
        <v>45828</v>
      </c>
      <c r="B552" s="408">
        <v>0</v>
      </c>
      <c r="C552" s="409">
        <v>3</v>
      </c>
      <c r="D552" s="409">
        <v>0.2</v>
      </c>
      <c r="E552" s="409">
        <f t="shared" si="102"/>
        <v>2.76</v>
      </c>
      <c r="F552" s="409">
        <v>2.8</v>
      </c>
      <c r="G552" s="409">
        <f t="shared" si="101"/>
        <v>0.04</v>
      </c>
      <c r="H552" s="410" t="s">
        <v>872</v>
      </c>
      <c r="I552" s="410" t="s">
        <v>895</v>
      </c>
      <c r="J552" s="410">
        <v>1665002567</v>
      </c>
      <c r="K552" s="410">
        <v>59137336</v>
      </c>
      <c r="L552" s="410" t="s">
        <v>874</v>
      </c>
      <c r="M552" s="406">
        <f t="shared" si="103"/>
        <v>0</v>
      </c>
      <c r="P552" s="406">
        <f t="shared" ref="P552:P555" si="113">E552</f>
        <v>2.76</v>
      </c>
      <c r="U552" s="406"/>
    </row>
    <row r="553" spans="1:21">
      <c r="A553" s="407">
        <v>45828</v>
      </c>
      <c r="B553" s="408">
        <v>0</v>
      </c>
      <c r="C553" s="409">
        <v>3</v>
      </c>
      <c r="D553" s="409">
        <v>0.2</v>
      </c>
      <c r="E553" s="409">
        <f t="shared" si="102"/>
        <v>2.76</v>
      </c>
      <c r="F553" s="409">
        <v>2.8</v>
      </c>
      <c r="G553" s="409">
        <f t="shared" si="101"/>
        <v>0.04</v>
      </c>
      <c r="H553" s="410" t="s">
        <v>872</v>
      </c>
      <c r="I553" s="410" t="s">
        <v>895</v>
      </c>
      <c r="J553" s="410">
        <v>1665002567</v>
      </c>
      <c r="K553" s="410">
        <v>59137339</v>
      </c>
      <c r="L553" s="410" t="s">
        <v>874</v>
      </c>
      <c r="M553" s="406">
        <f t="shared" si="103"/>
        <v>0</v>
      </c>
      <c r="P553" s="406">
        <f t="shared" si="113"/>
        <v>2.76</v>
      </c>
      <c r="U553" s="406"/>
    </row>
    <row r="554" spans="1:21">
      <c r="A554" s="407">
        <v>45828</v>
      </c>
      <c r="B554" s="408">
        <v>0</v>
      </c>
      <c r="C554" s="409">
        <v>3</v>
      </c>
      <c r="D554" s="409">
        <v>0.2</v>
      </c>
      <c r="E554" s="409">
        <f t="shared" si="102"/>
        <v>2.76</v>
      </c>
      <c r="F554" s="409">
        <v>2.8</v>
      </c>
      <c r="G554" s="409">
        <f t="shared" si="101"/>
        <v>0.04</v>
      </c>
      <c r="H554" s="410" t="s">
        <v>872</v>
      </c>
      <c r="I554" s="410" t="s">
        <v>895</v>
      </c>
      <c r="J554" s="410">
        <v>1665002567</v>
      </c>
      <c r="K554" s="410">
        <v>59137341</v>
      </c>
      <c r="L554" s="410" t="s">
        <v>874</v>
      </c>
      <c r="M554" s="406">
        <f t="shared" si="103"/>
        <v>0</v>
      </c>
      <c r="P554" s="406">
        <f t="shared" si="113"/>
        <v>2.76</v>
      </c>
      <c r="U554" s="406"/>
    </row>
    <row r="555" spans="1:21">
      <c r="A555" s="407">
        <v>45827</v>
      </c>
      <c r="B555" s="408">
        <v>0</v>
      </c>
      <c r="C555" s="409">
        <v>3</v>
      </c>
      <c r="D555" s="409">
        <v>0.2</v>
      </c>
      <c r="E555" s="409">
        <f t="shared" si="102"/>
        <v>2.76</v>
      </c>
      <c r="F555" s="409">
        <v>2.8</v>
      </c>
      <c r="G555" s="409">
        <f t="shared" si="101"/>
        <v>0.04</v>
      </c>
      <c r="H555" s="410" t="s">
        <v>872</v>
      </c>
      <c r="I555" s="410" t="s">
        <v>895</v>
      </c>
      <c r="J555" s="410">
        <v>45473250</v>
      </c>
      <c r="K555" s="410">
        <v>59128411</v>
      </c>
      <c r="L555" s="410" t="s">
        <v>874</v>
      </c>
      <c r="M555" s="406">
        <f t="shared" si="103"/>
        <v>0</v>
      </c>
      <c r="P555" s="406">
        <f t="shared" si="113"/>
        <v>2.76</v>
      </c>
      <c r="U555" s="406"/>
    </row>
    <row r="556" spans="1:21">
      <c r="A556" s="407">
        <v>45827</v>
      </c>
      <c r="B556" s="408">
        <v>0</v>
      </c>
      <c r="C556" s="409">
        <v>10</v>
      </c>
      <c r="D556" s="409">
        <v>0.36</v>
      </c>
      <c r="E556" s="409">
        <f t="shared" si="102"/>
        <v>9.64</v>
      </c>
      <c r="F556" s="409">
        <v>9.64</v>
      </c>
      <c r="G556" s="409">
        <f t="shared" si="101"/>
        <v>0</v>
      </c>
      <c r="H556" s="410" t="s">
        <v>872</v>
      </c>
      <c r="I556" s="410" t="s">
        <v>897</v>
      </c>
      <c r="J556" s="410">
        <v>45473250</v>
      </c>
      <c r="K556" s="410">
        <v>59128413</v>
      </c>
      <c r="L556" s="410" t="s">
        <v>874</v>
      </c>
      <c r="M556" s="406">
        <f t="shared" si="103"/>
        <v>0</v>
      </c>
      <c r="Q556" s="406">
        <f>E556</f>
        <v>9.64</v>
      </c>
      <c r="T556" s="406"/>
    </row>
    <row r="557" spans="1:21">
      <c r="A557" s="407">
        <v>45827</v>
      </c>
      <c r="B557" s="408">
        <v>0</v>
      </c>
      <c r="C557" s="409">
        <v>3</v>
      </c>
      <c r="D557" s="409">
        <v>0.2</v>
      </c>
      <c r="E557" s="409">
        <f t="shared" si="102"/>
        <v>2.76</v>
      </c>
      <c r="F557" s="409">
        <v>2.8</v>
      </c>
      <c r="G557" s="409">
        <f t="shared" si="101"/>
        <v>0.04</v>
      </c>
      <c r="H557" s="410" t="s">
        <v>872</v>
      </c>
      <c r="I557" s="410" t="s">
        <v>895</v>
      </c>
      <c r="J557" s="410">
        <v>45473250</v>
      </c>
      <c r="K557" s="410">
        <v>59128412</v>
      </c>
      <c r="L557" s="410" t="s">
        <v>874</v>
      </c>
      <c r="M557" s="406">
        <f t="shared" si="103"/>
        <v>0</v>
      </c>
      <c r="P557" s="406">
        <f>E557</f>
        <v>2.76</v>
      </c>
      <c r="U557" s="406"/>
    </row>
    <row r="558" spans="1:21">
      <c r="A558" s="407">
        <v>45826</v>
      </c>
      <c r="B558" s="408">
        <v>0</v>
      </c>
      <c r="C558" s="409">
        <v>2</v>
      </c>
      <c r="D558" s="409">
        <v>0.2</v>
      </c>
      <c r="E558" s="409">
        <f t="shared" si="102"/>
        <v>1.76</v>
      </c>
      <c r="F558" s="409">
        <v>1.8</v>
      </c>
      <c r="G558" s="409">
        <f t="shared" si="101"/>
        <v>0.04</v>
      </c>
      <c r="H558" s="410" t="s">
        <v>872</v>
      </c>
      <c r="I558" s="410" t="s">
        <v>873</v>
      </c>
      <c r="J558" s="410">
        <v>266466968</v>
      </c>
      <c r="K558" s="410">
        <v>59075753</v>
      </c>
      <c r="L558" s="410" t="s">
        <v>874</v>
      </c>
      <c r="M558" s="406">
        <f t="shared" si="103"/>
        <v>0</v>
      </c>
      <c r="Q558" s="406"/>
      <c r="U558" s="406">
        <f>E558</f>
        <v>1.76</v>
      </c>
    </row>
    <row r="559" spans="1:21">
      <c r="A559" s="407">
        <v>45825</v>
      </c>
      <c r="B559" s="408">
        <v>0</v>
      </c>
      <c r="C559" s="409">
        <v>15</v>
      </c>
      <c r="D559" s="409">
        <v>0.54</v>
      </c>
      <c r="E559" s="409">
        <f t="shared" si="102"/>
        <v>14.46</v>
      </c>
      <c r="F559" s="409">
        <v>14.46</v>
      </c>
      <c r="G559" s="409">
        <f t="shared" si="101"/>
        <v>0</v>
      </c>
      <c r="H559" s="410" t="s">
        <v>872</v>
      </c>
      <c r="I559" s="410" t="s">
        <v>901</v>
      </c>
      <c r="J559" s="410">
        <v>692800013</v>
      </c>
      <c r="K559" s="410">
        <v>59063856</v>
      </c>
      <c r="L559" s="410" t="s">
        <v>874</v>
      </c>
      <c r="M559" s="406">
        <f t="shared" si="103"/>
        <v>0</v>
      </c>
      <c r="O559" s="406">
        <f>E559</f>
        <v>14.46</v>
      </c>
      <c r="Q559" s="406"/>
    </row>
    <row r="560" spans="1:21">
      <c r="A560" s="407">
        <v>45825</v>
      </c>
      <c r="B560" s="408">
        <v>0</v>
      </c>
      <c r="C560" s="409">
        <v>19</v>
      </c>
      <c r="D560" s="409">
        <v>0.68</v>
      </c>
      <c r="E560" s="409">
        <f t="shared" si="102"/>
        <v>18.32</v>
      </c>
      <c r="F560" s="409">
        <v>18.32</v>
      </c>
      <c r="G560" s="409">
        <f t="shared" si="101"/>
        <v>0</v>
      </c>
      <c r="H560" s="410" t="s">
        <v>872</v>
      </c>
      <c r="I560" s="410" t="s">
        <v>900</v>
      </c>
      <c r="J560" s="410">
        <v>692800013</v>
      </c>
      <c r="K560" s="410">
        <v>59063856</v>
      </c>
      <c r="L560" s="410" t="s">
        <v>874</v>
      </c>
      <c r="M560" s="406">
        <f t="shared" si="103"/>
        <v>0</v>
      </c>
      <c r="N560" s="406">
        <f>E560</f>
        <v>18.32</v>
      </c>
      <c r="Q560" s="406"/>
    </row>
    <row r="561" spans="1:25">
      <c r="A561" s="407">
        <v>45825</v>
      </c>
      <c r="B561" s="408">
        <v>0</v>
      </c>
      <c r="C561" s="409">
        <v>2</v>
      </c>
      <c r="D561" s="409">
        <v>0.2</v>
      </c>
      <c r="E561" s="409">
        <f t="shared" si="102"/>
        <v>1.76</v>
      </c>
      <c r="F561" s="409">
        <v>1.8</v>
      </c>
      <c r="G561" s="409">
        <f t="shared" si="101"/>
        <v>0.04</v>
      </c>
      <c r="H561" s="410" t="s">
        <v>872</v>
      </c>
      <c r="I561" s="410" t="s">
        <v>873</v>
      </c>
      <c r="J561" s="410">
        <v>692800013</v>
      </c>
      <c r="K561" s="410">
        <v>59063860</v>
      </c>
      <c r="L561" s="410" t="s">
        <v>874</v>
      </c>
      <c r="M561" s="406">
        <f t="shared" si="103"/>
        <v>0</v>
      </c>
      <c r="Q561" s="406"/>
      <c r="U561" s="406">
        <f t="shared" ref="U561:U563" si="114">E561</f>
        <v>1.76</v>
      </c>
    </row>
    <row r="562" spans="1:25">
      <c r="A562" s="407">
        <v>45825</v>
      </c>
      <c r="B562" s="408">
        <v>0</v>
      </c>
      <c r="C562" s="409">
        <v>2</v>
      </c>
      <c r="D562" s="409">
        <v>0.2</v>
      </c>
      <c r="E562" s="409">
        <f t="shared" si="102"/>
        <v>1.76</v>
      </c>
      <c r="F562" s="409">
        <v>1.8</v>
      </c>
      <c r="G562" s="409">
        <f t="shared" si="101"/>
        <v>0.04</v>
      </c>
      <c r="H562" s="410" t="s">
        <v>872</v>
      </c>
      <c r="I562" s="410" t="s">
        <v>873</v>
      </c>
      <c r="J562" s="410">
        <v>692800013</v>
      </c>
      <c r="K562" s="410">
        <v>59063855</v>
      </c>
      <c r="L562" s="410" t="s">
        <v>874</v>
      </c>
      <c r="M562" s="406">
        <f t="shared" si="103"/>
        <v>0</v>
      </c>
      <c r="Q562" s="406"/>
      <c r="U562" s="406">
        <f t="shared" si="114"/>
        <v>1.76</v>
      </c>
    </row>
    <row r="563" spans="1:25">
      <c r="A563" s="407">
        <v>45825</v>
      </c>
      <c r="B563" s="408">
        <v>0</v>
      </c>
      <c r="C563" s="409">
        <v>2</v>
      </c>
      <c r="D563" s="409">
        <v>0.2</v>
      </c>
      <c r="E563" s="409">
        <f t="shared" si="102"/>
        <v>1.76</v>
      </c>
      <c r="F563" s="409">
        <v>1.8</v>
      </c>
      <c r="G563" s="409">
        <f t="shared" si="101"/>
        <v>0.04</v>
      </c>
      <c r="H563" s="410" t="s">
        <v>872</v>
      </c>
      <c r="I563" s="410" t="s">
        <v>873</v>
      </c>
      <c r="J563" s="410">
        <v>692800013</v>
      </c>
      <c r="K563" s="410">
        <v>59063862</v>
      </c>
      <c r="L563" s="410" t="s">
        <v>874</v>
      </c>
      <c r="M563" s="406">
        <f t="shared" si="103"/>
        <v>0</v>
      </c>
      <c r="U563" s="406">
        <f t="shared" si="114"/>
        <v>1.76</v>
      </c>
    </row>
    <row r="564" spans="1:25">
      <c r="A564" s="407">
        <v>45825</v>
      </c>
      <c r="B564" s="408">
        <v>0</v>
      </c>
      <c r="C564" s="409">
        <v>15</v>
      </c>
      <c r="D564" s="409">
        <v>0.54</v>
      </c>
      <c r="E564" s="409">
        <f t="shared" si="102"/>
        <v>14.46</v>
      </c>
      <c r="F564" s="409">
        <v>14.46</v>
      </c>
      <c r="G564" s="409">
        <f t="shared" si="101"/>
        <v>0</v>
      </c>
      <c r="H564" s="410" t="s">
        <v>872</v>
      </c>
      <c r="I564" s="410" t="s">
        <v>901</v>
      </c>
      <c r="J564" s="410">
        <v>692800013</v>
      </c>
      <c r="K564" s="410">
        <v>59063859</v>
      </c>
      <c r="L564" s="410" t="s">
        <v>874</v>
      </c>
      <c r="M564" s="406">
        <f t="shared" si="103"/>
        <v>0</v>
      </c>
      <c r="O564" s="406">
        <f t="shared" ref="O564:O565" si="115">E564</f>
        <v>14.46</v>
      </c>
      <c r="U564" s="406"/>
    </row>
    <row r="565" spans="1:25">
      <c r="A565" s="407">
        <v>45825</v>
      </c>
      <c r="B565" s="408">
        <v>0</v>
      </c>
      <c r="C565" s="409">
        <v>15</v>
      </c>
      <c r="D565" s="409">
        <v>0.54</v>
      </c>
      <c r="E565" s="409">
        <f t="shared" si="102"/>
        <v>14.46</v>
      </c>
      <c r="F565" s="409">
        <v>14.46</v>
      </c>
      <c r="G565" s="409">
        <f t="shared" si="101"/>
        <v>0</v>
      </c>
      <c r="H565" s="410" t="s">
        <v>872</v>
      </c>
      <c r="I565" s="410" t="s">
        <v>901</v>
      </c>
      <c r="J565" s="410">
        <v>692800013</v>
      </c>
      <c r="K565" s="410">
        <v>59063859</v>
      </c>
      <c r="L565" s="410" t="s">
        <v>874</v>
      </c>
      <c r="M565" s="406">
        <f t="shared" si="103"/>
        <v>0</v>
      </c>
      <c r="O565" s="406">
        <f t="shared" si="115"/>
        <v>14.46</v>
      </c>
    </row>
    <row r="566" spans="1:25">
      <c r="A566" s="407">
        <v>45825</v>
      </c>
      <c r="B566" s="408">
        <v>0</v>
      </c>
      <c r="C566" s="409">
        <v>19</v>
      </c>
      <c r="D566" s="409">
        <v>0.69</v>
      </c>
      <c r="E566" s="409">
        <f t="shared" si="102"/>
        <v>18.309999999999999</v>
      </c>
      <c r="F566" s="409">
        <v>18.309999999999999</v>
      </c>
      <c r="G566" s="409">
        <f t="shared" si="101"/>
        <v>0</v>
      </c>
      <c r="H566" s="410" t="s">
        <v>872</v>
      </c>
      <c r="I566" s="410" t="s">
        <v>900</v>
      </c>
      <c r="J566" s="410">
        <v>692800013</v>
      </c>
      <c r="K566" s="410">
        <v>59063859</v>
      </c>
      <c r="L566" s="410" t="s">
        <v>874</v>
      </c>
      <c r="M566" s="406">
        <f t="shared" si="103"/>
        <v>0</v>
      </c>
      <c r="N566" s="406">
        <f t="shared" ref="N566:N567" si="116">E566</f>
        <v>18.309999999999999</v>
      </c>
    </row>
    <row r="567" spans="1:25">
      <c r="A567" s="407">
        <v>45825</v>
      </c>
      <c r="B567" s="408">
        <v>0</v>
      </c>
      <c r="C567" s="409">
        <v>19</v>
      </c>
      <c r="D567" s="409">
        <v>0.69</v>
      </c>
      <c r="E567" s="409">
        <f t="shared" si="102"/>
        <v>18.309999999999999</v>
      </c>
      <c r="F567" s="409">
        <v>18.309999999999999</v>
      </c>
      <c r="G567" s="409">
        <f t="shared" si="101"/>
        <v>0</v>
      </c>
      <c r="H567" s="410" t="s">
        <v>872</v>
      </c>
      <c r="I567" s="410" t="s">
        <v>900</v>
      </c>
      <c r="J567" s="410">
        <v>692800013</v>
      </c>
      <c r="K567" s="410">
        <v>59063859</v>
      </c>
      <c r="L567" s="410" t="s">
        <v>874</v>
      </c>
      <c r="M567" s="406">
        <f t="shared" si="103"/>
        <v>0</v>
      </c>
      <c r="N567" s="406">
        <f t="shared" si="116"/>
        <v>18.309999999999999</v>
      </c>
      <c r="Q567" s="406"/>
    </row>
    <row r="568" spans="1:25">
      <c r="A568" s="407">
        <v>45825</v>
      </c>
      <c r="B568" s="408">
        <v>0</v>
      </c>
      <c r="C568" s="409">
        <v>15</v>
      </c>
      <c r="D568" s="409">
        <v>0.54</v>
      </c>
      <c r="E568" s="409">
        <f t="shared" si="102"/>
        <v>14.46</v>
      </c>
      <c r="F568" s="409">
        <v>14.46</v>
      </c>
      <c r="G568" s="409">
        <f t="shared" si="101"/>
        <v>0</v>
      </c>
      <c r="H568" s="410" t="s">
        <v>872</v>
      </c>
      <c r="I568" s="410" t="s">
        <v>901</v>
      </c>
      <c r="J568" s="410">
        <v>692800013</v>
      </c>
      <c r="K568" s="410">
        <v>59063857</v>
      </c>
      <c r="L568" s="410" t="s">
        <v>874</v>
      </c>
      <c r="M568" s="406">
        <f t="shared" si="103"/>
        <v>0</v>
      </c>
      <c r="N568" s="406"/>
      <c r="O568" s="406">
        <f>E568</f>
        <v>14.46</v>
      </c>
    </row>
    <row r="569" spans="1:25">
      <c r="A569" s="407">
        <v>45825</v>
      </c>
      <c r="B569" s="408">
        <v>0</v>
      </c>
      <c r="C569" s="409">
        <v>19</v>
      </c>
      <c r="D569" s="409">
        <v>0.68</v>
      </c>
      <c r="E569" s="409">
        <f t="shared" si="102"/>
        <v>18.32</v>
      </c>
      <c r="F569" s="409">
        <v>18.32</v>
      </c>
      <c r="G569" s="409">
        <f t="shared" si="101"/>
        <v>0</v>
      </c>
      <c r="H569" s="410" t="s">
        <v>872</v>
      </c>
      <c r="I569" s="410" t="s">
        <v>900</v>
      </c>
      <c r="J569" s="410">
        <v>692800013</v>
      </c>
      <c r="K569" s="410">
        <v>59063857</v>
      </c>
      <c r="L569" s="410" t="s">
        <v>874</v>
      </c>
      <c r="M569" s="406">
        <f t="shared" si="103"/>
        <v>0</v>
      </c>
      <c r="N569" s="406">
        <f>E569</f>
        <v>18.32</v>
      </c>
      <c r="O569" s="406"/>
    </row>
    <row r="570" spans="1:25" ht="25.5">
      <c r="A570" s="407">
        <v>45825</v>
      </c>
      <c r="B570" s="408">
        <v>0</v>
      </c>
      <c r="C570" s="409">
        <v>48</v>
      </c>
      <c r="D570" s="409">
        <v>1.73</v>
      </c>
      <c r="E570" s="409">
        <f t="shared" si="102"/>
        <v>46.27</v>
      </c>
      <c r="F570" s="409">
        <v>46.27</v>
      </c>
      <c r="G570" s="409">
        <f t="shared" si="101"/>
        <v>0</v>
      </c>
      <c r="H570" s="410" t="s">
        <v>872</v>
      </c>
      <c r="I570" s="410" t="s">
        <v>898</v>
      </c>
      <c r="J570" s="410">
        <v>692800013</v>
      </c>
      <c r="K570" s="410">
        <v>59063858</v>
      </c>
      <c r="L570" s="410" t="s">
        <v>874</v>
      </c>
      <c r="M570" s="406">
        <f t="shared" si="103"/>
        <v>0</v>
      </c>
      <c r="N570" s="406"/>
      <c r="Q570" s="406">
        <f>E570</f>
        <v>46.27</v>
      </c>
    </row>
    <row r="571" spans="1:25">
      <c r="A571" s="407">
        <v>45825</v>
      </c>
      <c r="B571" s="408">
        <v>0</v>
      </c>
      <c r="C571" s="409">
        <v>4</v>
      </c>
      <c r="D571" s="409">
        <v>0.2</v>
      </c>
      <c r="E571" s="409">
        <f t="shared" si="102"/>
        <v>3.76</v>
      </c>
      <c r="F571" s="409">
        <v>3.8</v>
      </c>
      <c r="G571" s="409">
        <f t="shared" si="101"/>
        <v>0.04</v>
      </c>
      <c r="H571" s="410" t="s">
        <v>872</v>
      </c>
      <c r="I571" s="410" t="s">
        <v>873</v>
      </c>
      <c r="J571" s="410">
        <v>692800013</v>
      </c>
      <c r="K571" s="410">
        <v>59063861</v>
      </c>
      <c r="L571" s="410" t="s">
        <v>874</v>
      </c>
      <c r="M571" s="406">
        <f t="shared" si="103"/>
        <v>0</v>
      </c>
      <c r="U571" s="406">
        <f>E571</f>
        <v>3.76</v>
      </c>
      <c r="X571" s="406"/>
      <c r="Y571" s="406"/>
    </row>
    <row r="572" spans="1:25" ht="25.5">
      <c r="A572" s="407">
        <v>45824</v>
      </c>
      <c r="B572" s="408">
        <v>0</v>
      </c>
      <c r="C572" s="409">
        <v>24</v>
      </c>
      <c r="D572" s="409">
        <v>0.86</v>
      </c>
      <c r="E572" s="409">
        <f t="shared" si="102"/>
        <v>23.14</v>
      </c>
      <c r="F572" s="409">
        <v>23.14</v>
      </c>
      <c r="G572" s="409">
        <f t="shared" si="101"/>
        <v>0</v>
      </c>
      <c r="H572" s="410" t="s">
        <v>872</v>
      </c>
      <c r="I572" s="410" t="s">
        <v>898</v>
      </c>
      <c r="J572" s="410">
        <v>92341925</v>
      </c>
      <c r="K572" s="410">
        <v>59056065</v>
      </c>
      <c r="L572" s="410" t="s">
        <v>874</v>
      </c>
      <c r="M572" s="406">
        <f t="shared" si="103"/>
        <v>0</v>
      </c>
      <c r="Q572" s="406">
        <f t="shared" ref="Q572:Q573" si="117">E572</f>
        <v>23.14</v>
      </c>
      <c r="U572" s="406"/>
    </row>
    <row r="573" spans="1:25" ht="25.5">
      <c r="A573" s="407">
        <v>45824</v>
      </c>
      <c r="B573" s="408">
        <v>0</v>
      </c>
      <c r="C573" s="409">
        <v>48</v>
      </c>
      <c r="D573" s="409">
        <v>1.73</v>
      </c>
      <c r="E573" s="409">
        <f t="shared" si="102"/>
        <v>46.27</v>
      </c>
      <c r="F573" s="409">
        <v>46.27</v>
      </c>
      <c r="G573" s="409">
        <f t="shared" si="101"/>
        <v>0</v>
      </c>
      <c r="H573" s="410" t="s">
        <v>872</v>
      </c>
      <c r="I573" s="410" t="s">
        <v>898</v>
      </c>
      <c r="J573" s="410">
        <v>92341925</v>
      </c>
      <c r="K573" s="410">
        <v>59056066</v>
      </c>
      <c r="L573" s="410" t="s">
        <v>874</v>
      </c>
      <c r="M573" s="406">
        <f t="shared" si="103"/>
        <v>0</v>
      </c>
      <c r="Q573" s="406">
        <f t="shared" si="117"/>
        <v>46.27</v>
      </c>
      <c r="U573" s="406"/>
    </row>
    <row r="574" spans="1:25">
      <c r="A574" s="407">
        <v>45824</v>
      </c>
      <c r="B574" s="408">
        <v>0</v>
      </c>
      <c r="C574" s="409">
        <v>18</v>
      </c>
      <c r="D574" s="409">
        <v>0.65</v>
      </c>
      <c r="E574" s="409">
        <f t="shared" si="102"/>
        <v>17.350000000000001</v>
      </c>
      <c r="F574" s="409">
        <v>17.350000000000001</v>
      </c>
      <c r="G574" s="409">
        <f t="shared" si="101"/>
        <v>0</v>
      </c>
      <c r="H574" s="410" t="s">
        <v>872</v>
      </c>
      <c r="I574" s="410" t="s">
        <v>899</v>
      </c>
      <c r="J574" s="410">
        <v>92341925</v>
      </c>
      <c r="K574" s="410">
        <v>59056064</v>
      </c>
      <c r="L574" s="410" t="s">
        <v>874</v>
      </c>
      <c r="M574" s="406">
        <f t="shared" si="103"/>
        <v>0</v>
      </c>
      <c r="N574" s="406">
        <f>E574</f>
        <v>17.350000000000001</v>
      </c>
      <c r="U574" s="406"/>
    </row>
    <row r="575" spans="1:25">
      <c r="A575" s="407">
        <v>45821</v>
      </c>
      <c r="B575" s="408">
        <v>0</v>
      </c>
      <c r="C575" s="409">
        <v>3</v>
      </c>
      <c r="D575" s="409">
        <v>0.2</v>
      </c>
      <c r="E575" s="409">
        <f t="shared" si="102"/>
        <v>2.76</v>
      </c>
      <c r="F575" s="409">
        <v>2.8</v>
      </c>
      <c r="G575" s="409">
        <f t="shared" si="101"/>
        <v>0.04</v>
      </c>
      <c r="H575" s="410" t="s">
        <v>872</v>
      </c>
      <c r="I575" s="410" t="s">
        <v>895</v>
      </c>
      <c r="J575" s="410">
        <v>1111966665</v>
      </c>
      <c r="K575" s="410">
        <v>59038452</v>
      </c>
      <c r="L575" s="410" t="s">
        <v>874</v>
      </c>
      <c r="M575" s="406">
        <f t="shared" si="103"/>
        <v>0</v>
      </c>
      <c r="P575" s="406">
        <f>E575</f>
        <v>2.76</v>
      </c>
      <c r="Q575" s="406"/>
    </row>
    <row r="576" spans="1:25">
      <c r="A576" s="407">
        <v>45821</v>
      </c>
      <c r="B576" s="408">
        <v>0</v>
      </c>
      <c r="C576" s="409">
        <v>2</v>
      </c>
      <c r="D576" s="409">
        <v>0.2</v>
      </c>
      <c r="E576" s="409">
        <f t="shared" si="102"/>
        <v>1.76</v>
      </c>
      <c r="F576" s="409">
        <v>1.8</v>
      </c>
      <c r="G576" s="409">
        <f t="shared" si="101"/>
        <v>0.04</v>
      </c>
      <c r="H576" s="410" t="s">
        <v>872</v>
      </c>
      <c r="I576" s="410" t="s">
        <v>873</v>
      </c>
      <c r="J576" s="410">
        <v>1111966665</v>
      </c>
      <c r="K576" s="410">
        <v>59038447</v>
      </c>
      <c r="L576" s="410" t="s">
        <v>874</v>
      </c>
      <c r="M576" s="406">
        <f t="shared" si="103"/>
        <v>0</v>
      </c>
      <c r="Q576" s="406"/>
      <c r="U576" s="406">
        <f>E576</f>
        <v>1.76</v>
      </c>
    </row>
    <row r="577" spans="1:21">
      <c r="A577" s="407">
        <v>45821</v>
      </c>
      <c r="B577" s="408">
        <v>0</v>
      </c>
      <c r="C577" s="409">
        <v>13.5</v>
      </c>
      <c r="D577" s="409">
        <v>0.49</v>
      </c>
      <c r="E577" s="409">
        <f t="shared" si="102"/>
        <v>13.01</v>
      </c>
      <c r="F577" s="409">
        <v>13.01</v>
      </c>
      <c r="G577" s="409">
        <f t="shared" si="101"/>
        <v>0</v>
      </c>
      <c r="H577" s="410" t="s">
        <v>872</v>
      </c>
      <c r="I577" s="410" t="s">
        <v>876</v>
      </c>
      <c r="J577" s="410">
        <v>1111966665</v>
      </c>
      <c r="K577" s="410">
        <v>59038451</v>
      </c>
      <c r="L577" s="410" t="s">
        <v>874</v>
      </c>
      <c r="M577" s="406">
        <f t="shared" si="103"/>
        <v>0</v>
      </c>
      <c r="Q577" s="406"/>
      <c r="T577" s="406">
        <f>E577</f>
        <v>13.01</v>
      </c>
    </row>
    <row r="578" spans="1:21">
      <c r="A578" s="407">
        <v>45821</v>
      </c>
      <c r="B578" s="408">
        <v>0</v>
      </c>
      <c r="C578" s="409">
        <v>3</v>
      </c>
      <c r="D578" s="409">
        <v>0.2</v>
      </c>
      <c r="E578" s="409">
        <f t="shared" si="102"/>
        <v>2.76</v>
      </c>
      <c r="F578" s="409">
        <v>2.8</v>
      </c>
      <c r="G578" s="409">
        <f t="shared" si="101"/>
        <v>0.04</v>
      </c>
      <c r="H578" s="410" t="s">
        <v>872</v>
      </c>
      <c r="I578" s="410" t="s">
        <v>895</v>
      </c>
      <c r="J578" s="410">
        <v>1111966665</v>
      </c>
      <c r="K578" s="410">
        <v>59038449</v>
      </c>
      <c r="L578" s="410" t="s">
        <v>874</v>
      </c>
      <c r="M578" s="406">
        <f t="shared" si="103"/>
        <v>0</v>
      </c>
      <c r="P578" s="406">
        <f t="shared" ref="P578:P580" si="118">E578</f>
        <v>2.76</v>
      </c>
      <c r="Q578" s="406"/>
    </row>
    <row r="579" spans="1:21">
      <c r="A579" s="407">
        <v>45821</v>
      </c>
      <c r="B579" s="408">
        <v>0</v>
      </c>
      <c r="C579" s="409">
        <v>3</v>
      </c>
      <c r="D579" s="409">
        <v>0.2</v>
      </c>
      <c r="E579" s="409">
        <f t="shared" si="102"/>
        <v>2.76</v>
      </c>
      <c r="F579" s="409">
        <v>2.8</v>
      </c>
      <c r="G579" s="409">
        <f t="shared" ref="G579:G642" si="119">IF(D579&gt;0.2,0,0.04)</f>
        <v>0.04</v>
      </c>
      <c r="H579" s="410" t="s">
        <v>872</v>
      </c>
      <c r="I579" s="410" t="s">
        <v>895</v>
      </c>
      <c r="J579" s="410">
        <v>1111966665</v>
      </c>
      <c r="K579" s="410">
        <v>59038448</v>
      </c>
      <c r="L579" s="410" t="s">
        <v>874</v>
      </c>
      <c r="M579" s="406">
        <f t="shared" si="103"/>
        <v>0</v>
      </c>
      <c r="P579" s="406">
        <f t="shared" si="118"/>
        <v>2.76</v>
      </c>
      <c r="Q579" s="406"/>
    </row>
    <row r="580" spans="1:21">
      <c r="A580" s="407">
        <v>45821</v>
      </c>
      <c r="B580" s="408">
        <v>0</v>
      </c>
      <c r="C580" s="409">
        <v>3</v>
      </c>
      <c r="D580" s="409">
        <v>0.2</v>
      </c>
      <c r="E580" s="409">
        <f t="shared" ref="E580:E643" si="120">C580-D580-G580</f>
        <v>2.76</v>
      </c>
      <c r="F580" s="409">
        <v>2.8</v>
      </c>
      <c r="G580" s="409">
        <f t="shared" si="119"/>
        <v>0.04</v>
      </c>
      <c r="H580" s="410" t="s">
        <v>872</v>
      </c>
      <c r="I580" s="410" t="s">
        <v>895</v>
      </c>
      <c r="J580" s="410">
        <v>1111966665</v>
      </c>
      <c r="K580" s="410">
        <v>59038450</v>
      </c>
      <c r="L580" s="410" t="s">
        <v>874</v>
      </c>
      <c r="M580" s="406">
        <f t="shared" ref="M580:M643" si="121">SUM(N580:AA580)-E580</f>
        <v>0</v>
      </c>
      <c r="P580" s="406">
        <f t="shared" si="118"/>
        <v>2.76</v>
      </c>
      <c r="Q580" s="406"/>
    </row>
    <row r="581" spans="1:21">
      <c r="A581" s="407">
        <v>45820</v>
      </c>
      <c r="B581" s="408">
        <v>0</v>
      </c>
      <c r="C581" s="409">
        <v>40</v>
      </c>
      <c r="D581" s="409">
        <v>1.44</v>
      </c>
      <c r="E581" s="409">
        <f t="shared" si="120"/>
        <v>38.56</v>
      </c>
      <c r="F581" s="409">
        <v>38.56</v>
      </c>
      <c r="G581" s="409">
        <f t="shared" si="119"/>
        <v>0</v>
      </c>
      <c r="H581" s="410" t="s">
        <v>872</v>
      </c>
      <c r="I581" s="410" t="s">
        <v>897</v>
      </c>
      <c r="J581" s="410">
        <v>994094680</v>
      </c>
      <c r="K581" s="410">
        <v>59031332</v>
      </c>
      <c r="L581" s="410" t="s">
        <v>874</v>
      </c>
      <c r="M581" s="406">
        <f t="shared" si="121"/>
        <v>0</v>
      </c>
      <c r="Q581" s="406">
        <f>E581</f>
        <v>38.56</v>
      </c>
      <c r="T581" s="406"/>
    </row>
    <row r="582" spans="1:21">
      <c r="A582" s="407">
        <v>45820</v>
      </c>
      <c r="B582" s="408">
        <v>0</v>
      </c>
      <c r="C582" s="409">
        <v>3</v>
      </c>
      <c r="D582" s="409">
        <v>0.2</v>
      </c>
      <c r="E582" s="409">
        <f t="shared" si="120"/>
        <v>2.76</v>
      </c>
      <c r="F582" s="409">
        <v>2.8</v>
      </c>
      <c r="G582" s="409">
        <f t="shared" si="119"/>
        <v>0.04</v>
      </c>
      <c r="H582" s="410" t="s">
        <v>872</v>
      </c>
      <c r="I582" s="410" t="s">
        <v>895</v>
      </c>
      <c r="J582" s="410">
        <v>994094680</v>
      </c>
      <c r="K582" s="410">
        <v>59031330</v>
      </c>
      <c r="L582" s="410" t="s">
        <v>874</v>
      </c>
      <c r="M582" s="406">
        <f t="shared" si="121"/>
        <v>0</v>
      </c>
      <c r="P582" s="406">
        <f t="shared" ref="P582:P583" si="122">E582</f>
        <v>2.76</v>
      </c>
      <c r="Q582" s="406"/>
    </row>
    <row r="583" spans="1:21">
      <c r="A583" s="407">
        <v>45820</v>
      </c>
      <c r="B583" s="408">
        <v>0</v>
      </c>
      <c r="C583" s="409">
        <v>3</v>
      </c>
      <c r="D583" s="409">
        <v>0.2</v>
      </c>
      <c r="E583" s="409">
        <f t="shared" si="120"/>
        <v>2.76</v>
      </c>
      <c r="F583" s="409">
        <v>2.8</v>
      </c>
      <c r="G583" s="409">
        <f t="shared" si="119"/>
        <v>0.04</v>
      </c>
      <c r="H583" s="410" t="s">
        <v>872</v>
      </c>
      <c r="I583" s="410" t="s">
        <v>895</v>
      </c>
      <c r="J583" s="410">
        <v>994094680</v>
      </c>
      <c r="K583" s="410">
        <v>59031331</v>
      </c>
      <c r="L583" s="410" t="s">
        <v>874</v>
      </c>
      <c r="M583" s="406">
        <f t="shared" si="121"/>
        <v>0</v>
      </c>
      <c r="P583" s="406">
        <f t="shared" si="122"/>
        <v>2.76</v>
      </c>
      <c r="Q583" s="406"/>
    </row>
    <row r="584" spans="1:21">
      <c r="A584" s="407">
        <v>45820</v>
      </c>
      <c r="B584" s="408">
        <v>0</v>
      </c>
      <c r="C584" s="409">
        <v>2</v>
      </c>
      <c r="D584" s="409">
        <v>0.2</v>
      </c>
      <c r="E584" s="409">
        <f t="shared" si="120"/>
        <v>1.76</v>
      </c>
      <c r="F584" s="409">
        <v>1.8</v>
      </c>
      <c r="G584" s="409">
        <f t="shared" si="119"/>
        <v>0.04</v>
      </c>
      <c r="H584" s="410" t="s">
        <v>872</v>
      </c>
      <c r="I584" s="410" t="s">
        <v>873</v>
      </c>
      <c r="J584" s="410">
        <v>994094680</v>
      </c>
      <c r="K584" s="410">
        <v>59031329</v>
      </c>
      <c r="L584" s="410" t="s">
        <v>874</v>
      </c>
      <c r="M584" s="406">
        <f t="shared" si="121"/>
        <v>0</v>
      </c>
      <c r="Q584" s="406"/>
      <c r="U584" s="406">
        <f>E584</f>
        <v>1.76</v>
      </c>
    </row>
    <row r="585" spans="1:21">
      <c r="A585" s="407">
        <v>45819</v>
      </c>
      <c r="B585" s="408">
        <v>0</v>
      </c>
      <c r="C585" s="409">
        <v>18</v>
      </c>
      <c r="D585" s="409">
        <v>0.65</v>
      </c>
      <c r="E585" s="409">
        <f t="shared" si="120"/>
        <v>17.350000000000001</v>
      </c>
      <c r="F585" s="409">
        <v>17.350000000000001</v>
      </c>
      <c r="G585" s="409">
        <f t="shared" si="119"/>
        <v>0</v>
      </c>
      <c r="H585" s="410" t="s">
        <v>872</v>
      </c>
      <c r="I585" s="410" t="s">
        <v>901</v>
      </c>
      <c r="J585" s="410">
        <v>1252648573</v>
      </c>
      <c r="K585" s="410">
        <v>58988098</v>
      </c>
      <c r="L585" s="410" t="s">
        <v>874</v>
      </c>
      <c r="M585" s="406">
        <f t="shared" si="121"/>
        <v>0</v>
      </c>
      <c r="O585" s="406">
        <f>E585</f>
        <v>17.350000000000001</v>
      </c>
      <c r="Q585" s="406"/>
    </row>
    <row r="586" spans="1:21">
      <c r="A586" s="407">
        <v>45819</v>
      </c>
      <c r="B586" s="408">
        <v>0</v>
      </c>
      <c r="C586" s="409">
        <v>19</v>
      </c>
      <c r="D586" s="409">
        <v>0.68</v>
      </c>
      <c r="E586" s="409">
        <f t="shared" si="120"/>
        <v>18.32</v>
      </c>
      <c r="F586" s="409">
        <v>18.32</v>
      </c>
      <c r="G586" s="409">
        <f t="shared" si="119"/>
        <v>0</v>
      </c>
      <c r="H586" s="410" t="s">
        <v>872</v>
      </c>
      <c r="I586" s="410" t="s">
        <v>900</v>
      </c>
      <c r="J586" s="410">
        <v>1252648573</v>
      </c>
      <c r="K586" s="410">
        <v>58988098</v>
      </c>
      <c r="L586" s="410" t="s">
        <v>874</v>
      </c>
      <c r="M586" s="406">
        <f t="shared" si="121"/>
        <v>0</v>
      </c>
      <c r="N586" s="406">
        <f>E586</f>
        <v>18.32</v>
      </c>
      <c r="Q586" s="406"/>
    </row>
    <row r="587" spans="1:21">
      <c r="A587" s="407">
        <v>45819</v>
      </c>
      <c r="B587" s="408">
        <v>0</v>
      </c>
      <c r="C587" s="409">
        <v>2</v>
      </c>
      <c r="D587" s="409">
        <v>0.2</v>
      </c>
      <c r="E587" s="409">
        <f t="shared" si="120"/>
        <v>1.76</v>
      </c>
      <c r="F587" s="409">
        <v>1.8</v>
      </c>
      <c r="G587" s="409">
        <f t="shared" si="119"/>
        <v>0.04</v>
      </c>
      <c r="H587" s="410" t="s">
        <v>872</v>
      </c>
      <c r="I587" s="410" t="s">
        <v>873</v>
      </c>
      <c r="J587" s="410">
        <v>1252648573</v>
      </c>
      <c r="K587" s="410">
        <v>58988092</v>
      </c>
      <c r="L587" s="410" t="s">
        <v>874</v>
      </c>
      <c r="M587" s="406">
        <f t="shared" si="121"/>
        <v>0</v>
      </c>
      <c r="U587" s="406">
        <f t="shared" ref="U587:U588" si="123">E587</f>
        <v>1.76</v>
      </c>
    </row>
    <row r="588" spans="1:21">
      <c r="A588" s="407">
        <v>45819</v>
      </c>
      <c r="B588" s="408">
        <v>0</v>
      </c>
      <c r="C588" s="409">
        <v>2</v>
      </c>
      <c r="D588" s="409">
        <v>0.2</v>
      </c>
      <c r="E588" s="409">
        <f t="shared" si="120"/>
        <v>1.76</v>
      </c>
      <c r="F588" s="409">
        <v>1.8</v>
      </c>
      <c r="G588" s="409">
        <f t="shared" si="119"/>
        <v>0.04</v>
      </c>
      <c r="H588" s="410" t="s">
        <v>872</v>
      </c>
      <c r="I588" s="410" t="s">
        <v>873</v>
      </c>
      <c r="J588" s="410">
        <v>1252648573</v>
      </c>
      <c r="K588" s="410">
        <v>58988099</v>
      </c>
      <c r="L588" s="410" t="s">
        <v>874</v>
      </c>
      <c r="M588" s="406">
        <f t="shared" si="121"/>
        <v>0</v>
      </c>
      <c r="U588" s="406">
        <f t="shared" si="123"/>
        <v>1.76</v>
      </c>
    </row>
    <row r="589" spans="1:21">
      <c r="A589" s="407">
        <v>45819</v>
      </c>
      <c r="B589" s="408">
        <v>0</v>
      </c>
      <c r="C589" s="409">
        <v>20</v>
      </c>
      <c r="D589" s="409">
        <v>0.72</v>
      </c>
      <c r="E589" s="409">
        <f t="shared" si="120"/>
        <v>19.28</v>
      </c>
      <c r="F589" s="409">
        <v>19.28</v>
      </c>
      <c r="G589" s="409">
        <f t="shared" si="119"/>
        <v>0</v>
      </c>
      <c r="H589" s="410" t="s">
        <v>872</v>
      </c>
      <c r="I589" s="410" t="s">
        <v>897</v>
      </c>
      <c r="J589" s="410">
        <v>1252648573</v>
      </c>
      <c r="K589" s="410">
        <v>58988093</v>
      </c>
      <c r="L589" s="410" t="s">
        <v>874</v>
      </c>
      <c r="M589" s="406">
        <f t="shared" si="121"/>
        <v>0</v>
      </c>
      <c r="Q589" s="406">
        <f t="shared" ref="Q589:Q593" si="124">E589</f>
        <v>19.28</v>
      </c>
    </row>
    <row r="590" spans="1:21">
      <c r="A590" s="407">
        <v>45819</v>
      </c>
      <c r="B590" s="408">
        <v>0</v>
      </c>
      <c r="C590" s="409">
        <v>40</v>
      </c>
      <c r="D590" s="409">
        <v>1.44</v>
      </c>
      <c r="E590" s="409">
        <f t="shared" si="120"/>
        <v>38.56</v>
      </c>
      <c r="F590" s="409">
        <v>38.56</v>
      </c>
      <c r="G590" s="409">
        <f t="shared" si="119"/>
        <v>0</v>
      </c>
      <c r="H590" s="410" t="s">
        <v>872</v>
      </c>
      <c r="I590" s="410" t="s">
        <v>897</v>
      </c>
      <c r="J590" s="410">
        <v>1252648573</v>
      </c>
      <c r="K590" s="410">
        <v>58988096</v>
      </c>
      <c r="L590" s="410" t="s">
        <v>874</v>
      </c>
      <c r="M590" s="406">
        <f t="shared" si="121"/>
        <v>0</v>
      </c>
      <c r="Q590" s="406">
        <f t="shared" si="124"/>
        <v>38.56</v>
      </c>
      <c r="U590" s="406"/>
    </row>
    <row r="591" spans="1:21">
      <c r="A591" s="407">
        <v>45819</v>
      </c>
      <c r="B591" s="408">
        <v>0</v>
      </c>
      <c r="C591" s="409">
        <v>40</v>
      </c>
      <c r="D591" s="409">
        <v>1.44</v>
      </c>
      <c r="E591" s="409">
        <f t="shared" si="120"/>
        <v>38.56</v>
      </c>
      <c r="F591" s="409">
        <v>38.56</v>
      </c>
      <c r="G591" s="409">
        <f t="shared" si="119"/>
        <v>0</v>
      </c>
      <c r="H591" s="410" t="s">
        <v>872</v>
      </c>
      <c r="I591" s="410" t="s">
        <v>897</v>
      </c>
      <c r="J591" s="410">
        <v>1252648573</v>
      </c>
      <c r="K591" s="410">
        <v>58988095</v>
      </c>
      <c r="L591" s="410" t="s">
        <v>874</v>
      </c>
      <c r="M591" s="406">
        <f t="shared" si="121"/>
        <v>0</v>
      </c>
      <c r="Q591" s="406">
        <f t="shared" si="124"/>
        <v>38.56</v>
      </c>
    </row>
    <row r="592" spans="1:21" ht="25.5">
      <c r="A592" s="407">
        <v>45819</v>
      </c>
      <c r="B592" s="408">
        <v>0</v>
      </c>
      <c r="C592" s="409">
        <v>24</v>
      </c>
      <c r="D592" s="409">
        <v>0.86</v>
      </c>
      <c r="E592" s="409">
        <f t="shared" si="120"/>
        <v>23.14</v>
      </c>
      <c r="F592" s="409">
        <v>23.14</v>
      </c>
      <c r="G592" s="409">
        <f t="shared" si="119"/>
        <v>0</v>
      </c>
      <c r="H592" s="410" t="s">
        <v>872</v>
      </c>
      <c r="I592" s="410" t="s">
        <v>898</v>
      </c>
      <c r="J592" s="410">
        <v>1252648573</v>
      </c>
      <c r="K592" s="410">
        <v>58988094</v>
      </c>
      <c r="L592" s="410" t="s">
        <v>874</v>
      </c>
      <c r="M592" s="406">
        <f t="shared" si="121"/>
        <v>0</v>
      </c>
      <c r="Q592" s="406">
        <f t="shared" si="124"/>
        <v>23.14</v>
      </c>
      <c r="U592" s="406"/>
    </row>
    <row r="593" spans="1:21">
      <c r="A593" s="407">
        <v>45819</v>
      </c>
      <c r="B593" s="408">
        <v>0</v>
      </c>
      <c r="C593" s="409">
        <v>40</v>
      </c>
      <c r="D593" s="409">
        <v>1.44</v>
      </c>
      <c r="E593" s="409">
        <f t="shared" si="120"/>
        <v>38.56</v>
      </c>
      <c r="F593" s="409">
        <v>38.56</v>
      </c>
      <c r="G593" s="409">
        <f t="shared" si="119"/>
        <v>0</v>
      </c>
      <c r="H593" s="410" t="s">
        <v>872</v>
      </c>
      <c r="I593" s="410" t="s">
        <v>897</v>
      </c>
      <c r="J593" s="410">
        <v>1252648573</v>
      </c>
      <c r="K593" s="410">
        <v>58988097</v>
      </c>
      <c r="L593" s="410" t="s">
        <v>874</v>
      </c>
      <c r="M593" s="406">
        <f t="shared" si="121"/>
        <v>0</v>
      </c>
      <c r="Q593" s="406">
        <f t="shared" si="124"/>
        <v>38.56</v>
      </c>
    </row>
    <row r="594" spans="1:21">
      <c r="A594" s="407">
        <v>45818</v>
      </c>
      <c r="B594" s="408">
        <v>0</v>
      </c>
      <c r="C594" s="409">
        <v>4</v>
      </c>
      <c r="D594" s="409">
        <v>0.2</v>
      </c>
      <c r="E594" s="409">
        <f t="shared" si="120"/>
        <v>3.76</v>
      </c>
      <c r="F594" s="409">
        <v>3.8</v>
      </c>
      <c r="G594" s="409">
        <f t="shared" si="119"/>
        <v>0.04</v>
      </c>
      <c r="H594" s="410" t="s">
        <v>872</v>
      </c>
      <c r="I594" s="410" t="s">
        <v>873</v>
      </c>
      <c r="J594" s="410">
        <v>1707422291</v>
      </c>
      <c r="K594" s="410">
        <v>58945798</v>
      </c>
      <c r="L594" s="410" t="s">
        <v>874</v>
      </c>
      <c r="M594" s="406">
        <f t="shared" si="121"/>
        <v>0</v>
      </c>
      <c r="P594" s="406"/>
      <c r="U594" s="406">
        <f>E594</f>
        <v>3.76</v>
      </c>
    </row>
    <row r="595" spans="1:21">
      <c r="A595" s="407">
        <v>45818</v>
      </c>
      <c r="B595" s="408">
        <v>0</v>
      </c>
      <c r="C595" s="409">
        <v>24</v>
      </c>
      <c r="D595" s="409">
        <v>0.87</v>
      </c>
      <c r="E595" s="409">
        <f t="shared" si="120"/>
        <v>23.13</v>
      </c>
      <c r="F595" s="409">
        <v>23.13</v>
      </c>
      <c r="G595" s="409">
        <f t="shared" si="119"/>
        <v>0</v>
      </c>
      <c r="H595" s="410" t="s">
        <v>872</v>
      </c>
      <c r="I595" s="410" t="s">
        <v>901</v>
      </c>
      <c r="J595" s="410">
        <v>1707422291</v>
      </c>
      <c r="K595" s="410">
        <v>58945797</v>
      </c>
      <c r="L595" s="410" t="s">
        <v>874</v>
      </c>
      <c r="M595" s="406">
        <f t="shared" si="121"/>
        <v>0</v>
      </c>
      <c r="O595" s="406">
        <f>E595</f>
        <v>23.13</v>
      </c>
      <c r="Q595" s="406"/>
    </row>
    <row r="596" spans="1:21">
      <c r="A596" s="407">
        <v>45818</v>
      </c>
      <c r="B596" s="408">
        <v>0</v>
      </c>
      <c r="C596" s="409">
        <v>19</v>
      </c>
      <c r="D596" s="409">
        <v>0.68</v>
      </c>
      <c r="E596" s="409">
        <f t="shared" si="120"/>
        <v>18.32</v>
      </c>
      <c r="F596" s="409">
        <v>18.32</v>
      </c>
      <c r="G596" s="409">
        <f t="shared" si="119"/>
        <v>0</v>
      </c>
      <c r="H596" s="410" t="s">
        <v>872</v>
      </c>
      <c r="I596" s="410" t="s">
        <v>900</v>
      </c>
      <c r="J596" s="410">
        <v>1707422291</v>
      </c>
      <c r="K596" s="410">
        <v>58945797</v>
      </c>
      <c r="L596" s="410" t="s">
        <v>874</v>
      </c>
      <c r="M596" s="406">
        <f t="shared" si="121"/>
        <v>0</v>
      </c>
      <c r="N596" s="406">
        <f>E596</f>
        <v>18.32</v>
      </c>
      <c r="Q596" s="406"/>
    </row>
    <row r="597" spans="1:21">
      <c r="A597" s="407">
        <v>45818</v>
      </c>
      <c r="B597" s="408">
        <v>0</v>
      </c>
      <c r="C597" s="409">
        <v>2</v>
      </c>
      <c r="D597" s="409">
        <v>0.2</v>
      </c>
      <c r="E597" s="409">
        <f t="shared" si="120"/>
        <v>1.76</v>
      </c>
      <c r="F597" s="409">
        <v>1.8</v>
      </c>
      <c r="G597" s="409">
        <f t="shared" si="119"/>
        <v>0.04</v>
      </c>
      <c r="H597" s="410" t="s">
        <v>872</v>
      </c>
      <c r="I597" s="410" t="s">
        <v>873</v>
      </c>
      <c r="J597" s="410">
        <v>1707422291</v>
      </c>
      <c r="K597" s="410">
        <v>58945800</v>
      </c>
      <c r="L597" s="410" t="s">
        <v>874</v>
      </c>
      <c r="M597" s="406">
        <f t="shared" si="121"/>
        <v>0</v>
      </c>
      <c r="Q597" s="406"/>
      <c r="U597" s="406">
        <f>E597</f>
        <v>1.76</v>
      </c>
    </row>
    <row r="598" spans="1:21">
      <c r="A598" s="407">
        <v>45818</v>
      </c>
      <c r="B598" s="408">
        <v>0</v>
      </c>
      <c r="C598" s="409">
        <v>20</v>
      </c>
      <c r="D598" s="409">
        <v>0.72</v>
      </c>
      <c r="E598" s="409">
        <f t="shared" si="120"/>
        <v>19.28</v>
      </c>
      <c r="F598" s="409">
        <v>19.28</v>
      </c>
      <c r="G598" s="409">
        <f t="shared" si="119"/>
        <v>0</v>
      </c>
      <c r="H598" s="410" t="s">
        <v>872</v>
      </c>
      <c r="I598" s="410" t="s">
        <v>897</v>
      </c>
      <c r="J598" s="410">
        <v>1707422291</v>
      </c>
      <c r="K598" s="410">
        <v>58945795</v>
      </c>
      <c r="L598" s="410" t="s">
        <v>874</v>
      </c>
      <c r="M598" s="406">
        <f t="shared" si="121"/>
        <v>0</v>
      </c>
      <c r="Q598" s="406">
        <f>E598</f>
        <v>19.28</v>
      </c>
    </row>
    <row r="599" spans="1:21">
      <c r="A599" s="407">
        <v>45818</v>
      </c>
      <c r="B599" s="408">
        <v>0</v>
      </c>
      <c r="C599" s="409">
        <v>2</v>
      </c>
      <c r="D599" s="409">
        <v>0.2</v>
      </c>
      <c r="E599" s="409">
        <f t="shared" si="120"/>
        <v>1.76</v>
      </c>
      <c r="F599" s="409">
        <v>1.8</v>
      </c>
      <c r="G599" s="409">
        <f t="shared" si="119"/>
        <v>0.04</v>
      </c>
      <c r="H599" s="410" t="s">
        <v>872</v>
      </c>
      <c r="I599" s="410" t="s">
        <v>873</v>
      </c>
      <c r="J599" s="410">
        <v>1707422291</v>
      </c>
      <c r="K599" s="410">
        <v>58945799</v>
      </c>
      <c r="L599" s="410" t="s">
        <v>874</v>
      </c>
      <c r="M599" s="406">
        <f t="shared" si="121"/>
        <v>0</v>
      </c>
      <c r="Q599" s="406"/>
      <c r="U599" s="406">
        <f t="shared" ref="U599:U600" si="125">E599</f>
        <v>1.76</v>
      </c>
    </row>
    <row r="600" spans="1:21">
      <c r="A600" s="407">
        <v>45818</v>
      </c>
      <c r="B600" s="408">
        <v>0</v>
      </c>
      <c r="C600" s="409">
        <v>2</v>
      </c>
      <c r="D600" s="409">
        <v>0.2</v>
      </c>
      <c r="E600" s="409">
        <f t="shared" si="120"/>
        <v>1.76</v>
      </c>
      <c r="F600" s="409">
        <v>1.8</v>
      </c>
      <c r="G600" s="409">
        <f t="shared" si="119"/>
        <v>0.04</v>
      </c>
      <c r="H600" s="410" t="s">
        <v>872</v>
      </c>
      <c r="I600" s="410" t="s">
        <v>873</v>
      </c>
      <c r="J600" s="410">
        <v>1707422291</v>
      </c>
      <c r="K600" s="410">
        <v>58945794</v>
      </c>
      <c r="L600" s="410" t="s">
        <v>874</v>
      </c>
      <c r="M600" s="406">
        <f t="shared" si="121"/>
        <v>0</v>
      </c>
      <c r="T600" s="406"/>
      <c r="U600" s="406">
        <f t="shared" si="125"/>
        <v>1.76</v>
      </c>
    </row>
    <row r="601" spans="1:21">
      <c r="A601" s="407">
        <v>45818</v>
      </c>
      <c r="B601" s="408">
        <v>0</v>
      </c>
      <c r="C601" s="409">
        <v>18</v>
      </c>
      <c r="D601" s="409">
        <v>0.65</v>
      </c>
      <c r="E601" s="409">
        <f t="shared" si="120"/>
        <v>17.350000000000001</v>
      </c>
      <c r="F601" s="409">
        <v>17.350000000000001</v>
      </c>
      <c r="G601" s="409">
        <f t="shared" si="119"/>
        <v>0</v>
      </c>
      <c r="H601" s="410" t="s">
        <v>872</v>
      </c>
      <c r="I601" s="410" t="s">
        <v>899</v>
      </c>
      <c r="J601" s="410">
        <v>1707422291</v>
      </c>
      <c r="K601" s="410">
        <v>58945796</v>
      </c>
      <c r="L601" s="410" t="s">
        <v>874</v>
      </c>
      <c r="M601" s="406">
        <f t="shared" si="121"/>
        <v>0</v>
      </c>
      <c r="N601" s="406">
        <f>E601</f>
        <v>17.350000000000001</v>
      </c>
      <c r="Q601" s="406"/>
    </row>
    <row r="602" spans="1:21">
      <c r="A602" s="407">
        <v>45818</v>
      </c>
      <c r="B602" s="408">
        <v>0</v>
      </c>
      <c r="C602" s="409">
        <v>2</v>
      </c>
      <c r="D602" s="409">
        <v>0.2</v>
      </c>
      <c r="E602" s="409">
        <f t="shared" si="120"/>
        <v>1.76</v>
      </c>
      <c r="F602" s="409">
        <v>1.8</v>
      </c>
      <c r="G602" s="409">
        <f t="shared" si="119"/>
        <v>0.04</v>
      </c>
      <c r="H602" s="410" t="s">
        <v>872</v>
      </c>
      <c r="I602" s="410" t="s">
        <v>873</v>
      </c>
      <c r="J602" s="410">
        <v>1707422291</v>
      </c>
      <c r="K602" s="410">
        <v>58945793</v>
      </c>
      <c r="L602" s="410" t="s">
        <v>874</v>
      </c>
      <c r="M602" s="406">
        <f t="shared" si="121"/>
        <v>0</v>
      </c>
      <c r="P602" s="406"/>
      <c r="U602" s="406">
        <f>E602</f>
        <v>1.76</v>
      </c>
    </row>
    <row r="603" spans="1:21">
      <c r="A603" s="407">
        <v>45814</v>
      </c>
      <c r="B603" s="408">
        <v>0</v>
      </c>
      <c r="C603" s="409">
        <v>3</v>
      </c>
      <c r="D603" s="409">
        <v>0.2</v>
      </c>
      <c r="E603" s="409">
        <f t="shared" si="120"/>
        <v>2.76</v>
      </c>
      <c r="F603" s="409">
        <v>2.8</v>
      </c>
      <c r="G603" s="409">
        <f t="shared" si="119"/>
        <v>0.04</v>
      </c>
      <c r="H603" s="410" t="s">
        <v>872</v>
      </c>
      <c r="I603" s="410" t="s">
        <v>895</v>
      </c>
      <c r="J603" s="410">
        <v>878476511</v>
      </c>
      <c r="K603" s="410">
        <v>58910835</v>
      </c>
      <c r="L603" s="410" t="s">
        <v>874</v>
      </c>
      <c r="M603" s="406">
        <f t="shared" si="121"/>
        <v>0</v>
      </c>
      <c r="P603" s="406">
        <f t="shared" ref="P603:P604" si="126">E603</f>
        <v>2.76</v>
      </c>
      <c r="Q603" s="406"/>
    </row>
    <row r="604" spans="1:21">
      <c r="A604" s="407">
        <v>45814</v>
      </c>
      <c r="B604" s="408">
        <v>0</v>
      </c>
      <c r="C604" s="409">
        <v>3</v>
      </c>
      <c r="D604" s="409">
        <v>0.2</v>
      </c>
      <c r="E604" s="409">
        <f t="shared" si="120"/>
        <v>2.76</v>
      </c>
      <c r="F604" s="409">
        <v>2.8</v>
      </c>
      <c r="G604" s="409">
        <f t="shared" si="119"/>
        <v>0.04</v>
      </c>
      <c r="H604" s="410" t="s">
        <v>872</v>
      </c>
      <c r="I604" s="410" t="s">
        <v>895</v>
      </c>
      <c r="J604" s="410">
        <v>878476511</v>
      </c>
      <c r="K604" s="410">
        <v>58910829</v>
      </c>
      <c r="L604" s="410" t="s">
        <v>874</v>
      </c>
      <c r="M604" s="406">
        <f t="shared" si="121"/>
        <v>0</v>
      </c>
      <c r="O604" s="406"/>
      <c r="P604" s="406">
        <f t="shared" si="126"/>
        <v>2.76</v>
      </c>
    </row>
    <row r="605" spans="1:21">
      <c r="A605" s="407">
        <v>45814</v>
      </c>
      <c r="B605" s="408">
        <v>0</v>
      </c>
      <c r="C605" s="409">
        <v>19</v>
      </c>
      <c r="D605" s="409">
        <v>0.68</v>
      </c>
      <c r="E605" s="409">
        <f t="shared" si="120"/>
        <v>18.32</v>
      </c>
      <c r="F605" s="409">
        <v>18.32</v>
      </c>
      <c r="G605" s="409">
        <f t="shared" si="119"/>
        <v>0</v>
      </c>
      <c r="H605" s="410" t="s">
        <v>872</v>
      </c>
      <c r="I605" s="410" t="s">
        <v>900</v>
      </c>
      <c r="J605" s="410">
        <v>878476511</v>
      </c>
      <c r="K605" s="410">
        <v>58910830</v>
      </c>
      <c r="L605" s="410" t="s">
        <v>874</v>
      </c>
      <c r="M605" s="406">
        <f t="shared" si="121"/>
        <v>0</v>
      </c>
      <c r="N605" s="406">
        <f t="shared" ref="N605:N606" si="127">E605</f>
        <v>18.32</v>
      </c>
    </row>
    <row r="606" spans="1:21">
      <c r="A606" s="407">
        <v>45814</v>
      </c>
      <c r="B606" s="408">
        <v>0</v>
      </c>
      <c r="C606" s="409">
        <v>19</v>
      </c>
      <c r="D606" s="409">
        <v>0.68</v>
      </c>
      <c r="E606" s="409">
        <f t="shared" si="120"/>
        <v>18.32</v>
      </c>
      <c r="F606" s="409">
        <v>18.32</v>
      </c>
      <c r="G606" s="409">
        <f t="shared" si="119"/>
        <v>0</v>
      </c>
      <c r="H606" s="410" t="s">
        <v>872</v>
      </c>
      <c r="I606" s="410" t="s">
        <v>900</v>
      </c>
      <c r="J606" s="410">
        <v>878476511</v>
      </c>
      <c r="K606" s="410">
        <v>58910833</v>
      </c>
      <c r="L606" s="410" t="s">
        <v>874</v>
      </c>
      <c r="M606" s="406">
        <f t="shared" si="121"/>
        <v>0</v>
      </c>
      <c r="N606" s="406">
        <f t="shared" si="127"/>
        <v>18.32</v>
      </c>
      <c r="U606" s="406"/>
    </row>
    <row r="607" spans="1:21">
      <c r="A607" s="407">
        <v>45814</v>
      </c>
      <c r="B607" s="408">
        <v>0</v>
      </c>
      <c r="C607" s="409">
        <v>3</v>
      </c>
      <c r="D607" s="409">
        <v>0.2</v>
      </c>
      <c r="E607" s="409">
        <f t="shared" si="120"/>
        <v>2.76</v>
      </c>
      <c r="F607" s="409">
        <v>2.8</v>
      </c>
      <c r="G607" s="409">
        <f t="shared" si="119"/>
        <v>0.04</v>
      </c>
      <c r="H607" s="410" t="s">
        <v>872</v>
      </c>
      <c r="I607" s="410" t="s">
        <v>895</v>
      </c>
      <c r="J607" s="410">
        <v>878476511</v>
      </c>
      <c r="K607" s="410">
        <v>58910834</v>
      </c>
      <c r="L607" s="410" t="s">
        <v>874</v>
      </c>
      <c r="M607" s="406">
        <f t="shared" si="121"/>
        <v>0</v>
      </c>
      <c r="P607" s="406">
        <f>E607</f>
        <v>2.76</v>
      </c>
    </row>
    <row r="608" spans="1:21">
      <c r="A608" s="407">
        <v>45814</v>
      </c>
      <c r="B608" s="408">
        <v>0</v>
      </c>
      <c r="C608" s="409">
        <v>18</v>
      </c>
      <c r="D608" s="409">
        <v>0.65</v>
      </c>
      <c r="E608" s="409">
        <f t="shared" si="120"/>
        <v>17.350000000000001</v>
      </c>
      <c r="F608" s="409">
        <v>17.350000000000001</v>
      </c>
      <c r="G608" s="409">
        <f t="shared" si="119"/>
        <v>0</v>
      </c>
      <c r="H608" s="410" t="s">
        <v>872</v>
      </c>
      <c r="I608" s="410" t="s">
        <v>901</v>
      </c>
      <c r="J608" s="410">
        <v>878476511</v>
      </c>
      <c r="K608" s="410">
        <v>58910831</v>
      </c>
      <c r="L608" s="410" t="s">
        <v>874</v>
      </c>
      <c r="M608" s="406">
        <f t="shared" si="121"/>
        <v>0</v>
      </c>
      <c r="O608" s="406">
        <f>E608</f>
        <v>17.350000000000001</v>
      </c>
      <c r="U608" s="406"/>
    </row>
    <row r="609" spans="1:21">
      <c r="A609" s="407">
        <v>45814</v>
      </c>
      <c r="B609" s="408">
        <v>0</v>
      </c>
      <c r="C609" s="409">
        <v>3</v>
      </c>
      <c r="D609" s="409">
        <v>0.2</v>
      </c>
      <c r="E609" s="409">
        <f t="shared" si="120"/>
        <v>2.76</v>
      </c>
      <c r="F609" s="409">
        <v>2.8</v>
      </c>
      <c r="G609" s="409">
        <f t="shared" si="119"/>
        <v>0.04</v>
      </c>
      <c r="H609" s="410" t="s">
        <v>872</v>
      </c>
      <c r="I609" s="410" t="s">
        <v>895</v>
      </c>
      <c r="J609" s="410">
        <v>878476511</v>
      </c>
      <c r="K609" s="410">
        <v>58910836</v>
      </c>
      <c r="L609" s="410" t="s">
        <v>874</v>
      </c>
      <c r="M609" s="406">
        <f t="shared" si="121"/>
        <v>0</v>
      </c>
      <c r="P609" s="406">
        <f t="shared" ref="P609:P610" si="128">E609</f>
        <v>2.76</v>
      </c>
    </row>
    <row r="610" spans="1:21">
      <c r="A610" s="407">
        <v>45814</v>
      </c>
      <c r="B610" s="408">
        <v>0</v>
      </c>
      <c r="C610" s="409">
        <v>3</v>
      </c>
      <c r="D610" s="409">
        <v>0.2</v>
      </c>
      <c r="E610" s="409">
        <f t="shared" si="120"/>
        <v>2.76</v>
      </c>
      <c r="F610" s="409">
        <v>2.8</v>
      </c>
      <c r="G610" s="409">
        <f t="shared" si="119"/>
        <v>0.04</v>
      </c>
      <c r="H610" s="410" t="s">
        <v>872</v>
      </c>
      <c r="I610" s="410" t="s">
        <v>895</v>
      </c>
      <c r="J610" s="410">
        <v>878476511</v>
      </c>
      <c r="K610" s="410">
        <v>58910828</v>
      </c>
      <c r="L610" s="410" t="s">
        <v>874</v>
      </c>
      <c r="M610" s="406">
        <f t="shared" si="121"/>
        <v>0</v>
      </c>
      <c r="P610" s="406">
        <f t="shared" si="128"/>
        <v>2.76</v>
      </c>
    </row>
    <row r="611" spans="1:21">
      <c r="A611" s="407">
        <v>45814</v>
      </c>
      <c r="B611" s="408">
        <v>0</v>
      </c>
      <c r="C611" s="409">
        <v>18</v>
      </c>
      <c r="D611" s="409">
        <v>0.65</v>
      </c>
      <c r="E611" s="409">
        <f t="shared" si="120"/>
        <v>17.350000000000001</v>
      </c>
      <c r="F611" s="409">
        <v>17.350000000000001</v>
      </c>
      <c r="G611" s="409">
        <f t="shared" si="119"/>
        <v>0</v>
      </c>
      <c r="H611" s="410" t="s">
        <v>872</v>
      </c>
      <c r="I611" s="410" t="s">
        <v>901</v>
      </c>
      <c r="J611" s="410">
        <v>878476511</v>
      </c>
      <c r="K611" s="410">
        <v>58910832</v>
      </c>
      <c r="L611" s="410" t="s">
        <v>874</v>
      </c>
      <c r="M611" s="406">
        <f t="shared" si="121"/>
        <v>0</v>
      </c>
      <c r="O611" s="406">
        <f>E611</f>
        <v>17.350000000000001</v>
      </c>
      <c r="P611" s="406"/>
    </row>
    <row r="612" spans="1:21">
      <c r="A612" s="407">
        <v>45813</v>
      </c>
      <c r="B612" s="408">
        <v>0</v>
      </c>
      <c r="C612" s="409">
        <v>19</v>
      </c>
      <c r="D612" s="409">
        <v>0.68</v>
      </c>
      <c r="E612" s="409">
        <f t="shared" si="120"/>
        <v>18.32</v>
      </c>
      <c r="F612" s="409">
        <v>18.32</v>
      </c>
      <c r="G612" s="409">
        <f t="shared" si="119"/>
        <v>0</v>
      </c>
      <c r="H612" s="410" t="s">
        <v>872</v>
      </c>
      <c r="I612" s="410" t="s">
        <v>900</v>
      </c>
      <c r="J612" s="410">
        <v>1959290973</v>
      </c>
      <c r="K612" s="410">
        <v>58892263</v>
      </c>
      <c r="L612" s="410" t="s">
        <v>874</v>
      </c>
      <c r="M612" s="406">
        <f t="shared" si="121"/>
        <v>0</v>
      </c>
      <c r="N612" s="406">
        <f>E612</f>
        <v>18.32</v>
      </c>
      <c r="P612" s="406"/>
    </row>
    <row r="613" spans="1:21">
      <c r="A613" s="407">
        <v>45813</v>
      </c>
      <c r="B613" s="408">
        <v>0</v>
      </c>
      <c r="C613" s="409">
        <v>4</v>
      </c>
      <c r="D613" s="409">
        <v>0.2</v>
      </c>
      <c r="E613" s="409">
        <f t="shared" si="120"/>
        <v>3.76</v>
      </c>
      <c r="F613" s="409">
        <v>3.8</v>
      </c>
      <c r="G613" s="409">
        <f t="shared" si="119"/>
        <v>0.04</v>
      </c>
      <c r="H613" s="410" t="s">
        <v>872</v>
      </c>
      <c r="I613" s="410" t="s">
        <v>873</v>
      </c>
      <c r="J613" s="410">
        <v>1959290973</v>
      </c>
      <c r="K613" s="410">
        <v>58892265</v>
      </c>
      <c r="L613" s="410" t="s">
        <v>874</v>
      </c>
      <c r="M613" s="406">
        <f t="shared" si="121"/>
        <v>0</v>
      </c>
      <c r="Q613" s="406"/>
      <c r="U613" s="406">
        <f t="shared" ref="U613:U616" si="129">E613</f>
        <v>3.76</v>
      </c>
    </row>
    <row r="614" spans="1:21">
      <c r="A614" s="407">
        <v>45813</v>
      </c>
      <c r="B614" s="408">
        <v>0</v>
      </c>
      <c r="C614" s="409">
        <v>2</v>
      </c>
      <c r="D614" s="409">
        <v>0.2</v>
      </c>
      <c r="E614" s="409">
        <f t="shared" si="120"/>
        <v>1.76</v>
      </c>
      <c r="F614" s="409">
        <v>1.8</v>
      </c>
      <c r="G614" s="409">
        <f t="shared" si="119"/>
        <v>0.04</v>
      </c>
      <c r="H614" s="410" t="s">
        <v>872</v>
      </c>
      <c r="I614" s="410" t="s">
        <v>873</v>
      </c>
      <c r="J614" s="410">
        <v>1959290973</v>
      </c>
      <c r="K614" s="410">
        <v>58892260</v>
      </c>
      <c r="L614" s="410" t="s">
        <v>874</v>
      </c>
      <c r="M614" s="406">
        <f t="shared" si="121"/>
        <v>0</v>
      </c>
      <c r="Q614" s="406"/>
      <c r="U614" s="406">
        <f t="shared" si="129"/>
        <v>1.76</v>
      </c>
    </row>
    <row r="615" spans="1:21">
      <c r="A615" s="407">
        <v>45813</v>
      </c>
      <c r="B615" s="408">
        <v>0</v>
      </c>
      <c r="C615" s="409">
        <v>10</v>
      </c>
      <c r="D615" s="409">
        <v>0.36</v>
      </c>
      <c r="E615" s="409">
        <f t="shared" si="120"/>
        <v>9.64</v>
      </c>
      <c r="F615" s="409">
        <v>9.64</v>
      </c>
      <c r="G615" s="409">
        <f t="shared" si="119"/>
        <v>0</v>
      </c>
      <c r="H615" s="410" t="s">
        <v>872</v>
      </c>
      <c r="I615" s="410" t="s">
        <v>873</v>
      </c>
      <c r="J615" s="410">
        <v>1959290973</v>
      </c>
      <c r="K615" s="410">
        <v>58892264</v>
      </c>
      <c r="L615" s="410" t="s">
        <v>874</v>
      </c>
      <c r="M615" s="406">
        <f t="shared" si="121"/>
        <v>0</v>
      </c>
      <c r="Q615" s="406"/>
      <c r="U615" s="406">
        <f t="shared" si="129"/>
        <v>9.64</v>
      </c>
    </row>
    <row r="616" spans="1:21">
      <c r="A616" s="407">
        <v>45813</v>
      </c>
      <c r="B616" s="408">
        <v>0</v>
      </c>
      <c r="C616" s="409">
        <v>4</v>
      </c>
      <c r="D616" s="409">
        <v>0.2</v>
      </c>
      <c r="E616" s="409">
        <f t="shared" si="120"/>
        <v>3.76</v>
      </c>
      <c r="F616" s="409">
        <v>3.8</v>
      </c>
      <c r="G616" s="409">
        <f t="shared" si="119"/>
        <v>0.04</v>
      </c>
      <c r="H616" s="410" t="s">
        <v>872</v>
      </c>
      <c r="I616" s="410" t="s">
        <v>873</v>
      </c>
      <c r="J616" s="410">
        <v>1959290973</v>
      </c>
      <c r="K616" s="410">
        <v>58892261</v>
      </c>
      <c r="L616" s="410" t="s">
        <v>874</v>
      </c>
      <c r="M616" s="406">
        <f t="shared" si="121"/>
        <v>0</v>
      </c>
      <c r="Q616" s="406"/>
      <c r="U616" s="406">
        <f t="shared" si="129"/>
        <v>3.76</v>
      </c>
    </row>
    <row r="617" spans="1:21">
      <c r="A617" s="407">
        <v>45813</v>
      </c>
      <c r="B617" s="408">
        <v>0</v>
      </c>
      <c r="C617" s="409">
        <v>3</v>
      </c>
      <c r="D617" s="409">
        <v>0.2</v>
      </c>
      <c r="E617" s="409">
        <f t="shared" si="120"/>
        <v>2.76</v>
      </c>
      <c r="F617" s="409">
        <v>2.8</v>
      </c>
      <c r="G617" s="409">
        <f t="shared" si="119"/>
        <v>0.04</v>
      </c>
      <c r="H617" s="410" t="s">
        <v>872</v>
      </c>
      <c r="I617" s="410" t="s">
        <v>895</v>
      </c>
      <c r="J617" s="410">
        <v>1959290973</v>
      </c>
      <c r="K617" s="410">
        <v>58892262</v>
      </c>
      <c r="L617" s="410" t="s">
        <v>874</v>
      </c>
      <c r="M617" s="406">
        <f t="shared" si="121"/>
        <v>0</v>
      </c>
      <c r="P617" s="406">
        <f>E617</f>
        <v>2.76</v>
      </c>
      <c r="Q617" s="406"/>
    </row>
    <row r="618" spans="1:21">
      <c r="A618" s="407">
        <v>45812</v>
      </c>
      <c r="B618" s="408">
        <v>0</v>
      </c>
      <c r="C618" s="409">
        <v>13.5</v>
      </c>
      <c r="D618" s="409">
        <v>0.49</v>
      </c>
      <c r="E618" s="409">
        <f t="shared" si="120"/>
        <v>13.01</v>
      </c>
      <c r="F618" s="409">
        <v>13.01</v>
      </c>
      <c r="G618" s="409">
        <f t="shared" si="119"/>
        <v>0</v>
      </c>
      <c r="H618" s="410" t="s">
        <v>872</v>
      </c>
      <c r="I618" s="410" t="s">
        <v>876</v>
      </c>
      <c r="J618" s="410">
        <v>370309204</v>
      </c>
      <c r="K618" s="410">
        <v>58661995</v>
      </c>
      <c r="L618" s="410" t="s">
        <v>874</v>
      </c>
      <c r="M618" s="406">
        <f t="shared" si="121"/>
        <v>0</v>
      </c>
      <c r="O618" s="406"/>
      <c r="T618" s="406">
        <f>E618</f>
        <v>13.01</v>
      </c>
    </row>
    <row r="619" spans="1:21">
      <c r="A619" s="407">
        <v>45812</v>
      </c>
      <c r="B619" s="408">
        <v>0</v>
      </c>
      <c r="C619" s="409">
        <v>2</v>
      </c>
      <c r="D619" s="409">
        <v>0.2</v>
      </c>
      <c r="E619" s="409">
        <f t="shared" si="120"/>
        <v>1.76</v>
      </c>
      <c r="F619" s="409">
        <v>1.8</v>
      </c>
      <c r="G619" s="409">
        <f t="shared" si="119"/>
        <v>0.04</v>
      </c>
      <c r="H619" s="410" t="s">
        <v>872</v>
      </c>
      <c r="I619" s="410" t="s">
        <v>873</v>
      </c>
      <c r="J619" s="410">
        <v>370309204</v>
      </c>
      <c r="K619" s="410">
        <v>58661994</v>
      </c>
      <c r="L619" s="410" t="s">
        <v>874</v>
      </c>
      <c r="M619" s="406">
        <f t="shared" si="121"/>
        <v>0</v>
      </c>
      <c r="Q619" s="406"/>
      <c r="U619" s="406">
        <f>E619</f>
        <v>1.76</v>
      </c>
    </row>
    <row r="620" spans="1:21">
      <c r="A620" s="407">
        <v>45812</v>
      </c>
      <c r="B620" s="408">
        <v>0</v>
      </c>
      <c r="C620" s="409">
        <v>24</v>
      </c>
      <c r="D620" s="409">
        <v>0.87</v>
      </c>
      <c r="E620" s="409">
        <f t="shared" si="120"/>
        <v>23.13</v>
      </c>
      <c r="F620" s="409">
        <v>23.13</v>
      </c>
      <c r="G620" s="409">
        <f t="shared" si="119"/>
        <v>0</v>
      </c>
      <c r="H620" s="410" t="s">
        <v>872</v>
      </c>
      <c r="I620" s="410" t="s">
        <v>901</v>
      </c>
      <c r="J620" s="410">
        <v>370309204</v>
      </c>
      <c r="K620" s="410">
        <v>58661996</v>
      </c>
      <c r="L620" s="410" t="s">
        <v>874</v>
      </c>
      <c r="M620" s="406">
        <f t="shared" si="121"/>
        <v>0</v>
      </c>
      <c r="O620" s="406">
        <f>E620</f>
        <v>23.13</v>
      </c>
    </row>
    <row r="621" spans="1:21">
      <c r="A621" s="407">
        <v>45812</v>
      </c>
      <c r="B621" s="408">
        <v>0</v>
      </c>
      <c r="C621" s="409">
        <v>19</v>
      </c>
      <c r="D621" s="409">
        <v>0.68</v>
      </c>
      <c r="E621" s="409">
        <f t="shared" si="120"/>
        <v>18.32</v>
      </c>
      <c r="F621" s="409">
        <v>18.32</v>
      </c>
      <c r="G621" s="409">
        <f t="shared" si="119"/>
        <v>0</v>
      </c>
      <c r="H621" s="410" t="s">
        <v>872</v>
      </c>
      <c r="I621" s="410" t="s">
        <v>900</v>
      </c>
      <c r="J621" s="410">
        <v>370309204</v>
      </c>
      <c r="K621" s="410">
        <v>58661996</v>
      </c>
      <c r="L621" s="410" t="s">
        <v>874</v>
      </c>
      <c r="M621" s="406">
        <f t="shared" si="121"/>
        <v>0</v>
      </c>
      <c r="N621" s="406">
        <f>E621</f>
        <v>18.32</v>
      </c>
    </row>
    <row r="622" spans="1:21">
      <c r="A622" s="407">
        <v>45811</v>
      </c>
      <c r="B622" s="408">
        <v>0</v>
      </c>
      <c r="C622" s="409">
        <v>2</v>
      </c>
      <c r="D622" s="409">
        <v>0.2</v>
      </c>
      <c r="E622" s="409">
        <f t="shared" si="120"/>
        <v>1.76</v>
      </c>
      <c r="F622" s="409">
        <v>1.8</v>
      </c>
      <c r="G622" s="409">
        <f t="shared" si="119"/>
        <v>0.04</v>
      </c>
      <c r="H622" s="410" t="s">
        <v>872</v>
      </c>
      <c r="I622" s="410" t="s">
        <v>873</v>
      </c>
      <c r="J622" s="410">
        <v>1975916934</v>
      </c>
      <c r="K622" s="410">
        <v>58652650</v>
      </c>
      <c r="L622" s="410" t="s">
        <v>874</v>
      </c>
      <c r="M622" s="406">
        <f t="shared" si="121"/>
        <v>0</v>
      </c>
      <c r="O622" s="406"/>
      <c r="U622" s="406">
        <f>E622</f>
        <v>1.76</v>
      </c>
    </row>
    <row r="623" spans="1:21">
      <c r="A623" s="407">
        <v>45811</v>
      </c>
      <c r="B623" s="408">
        <v>0</v>
      </c>
      <c r="C623" s="409">
        <v>18</v>
      </c>
      <c r="D623" s="409">
        <v>0.65</v>
      </c>
      <c r="E623" s="409">
        <f t="shared" si="120"/>
        <v>17.350000000000001</v>
      </c>
      <c r="F623" s="409">
        <v>17.350000000000001</v>
      </c>
      <c r="G623" s="409">
        <f t="shared" si="119"/>
        <v>0</v>
      </c>
      <c r="H623" s="410" t="s">
        <v>872</v>
      </c>
      <c r="I623" s="410" t="s">
        <v>899</v>
      </c>
      <c r="J623" s="410">
        <v>1975916934</v>
      </c>
      <c r="K623" s="410">
        <v>58652652</v>
      </c>
      <c r="L623" s="410" t="s">
        <v>874</v>
      </c>
      <c r="M623" s="406">
        <f t="shared" si="121"/>
        <v>0</v>
      </c>
      <c r="N623" s="406">
        <f>E623</f>
        <v>17.350000000000001</v>
      </c>
      <c r="Q623" s="406"/>
    </row>
    <row r="624" spans="1:21">
      <c r="A624" s="407">
        <v>45811</v>
      </c>
      <c r="B624" s="408">
        <v>0</v>
      </c>
      <c r="C624" s="409">
        <v>13.5</v>
      </c>
      <c r="D624" s="409">
        <v>0.49</v>
      </c>
      <c r="E624" s="409">
        <f t="shared" si="120"/>
        <v>13.01</v>
      </c>
      <c r="F624" s="409">
        <v>13.01</v>
      </c>
      <c r="G624" s="409">
        <f t="shared" si="119"/>
        <v>0</v>
      </c>
      <c r="H624" s="410" t="s">
        <v>872</v>
      </c>
      <c r="I624" s="410" t="s">
        <v>876</v>
      </c>
      <c r="J624" s="410">
        <v>1975916934</v>
      </c>
      <c r="K624" s="410">
        <v>58652651</v>
      </c>
      <c r="L624" s="410" t="s">
        <v>874</v>
      </c>
      <c r="M624" s="406">
        <f t="shared" si="121"/>
        <v>0</v>
      </c>
      <c r="Q624" s="406"/>
      <c r="T624" s="406">
        <f>E624</f>
        <v>13.01</v>
      </c>
    </row>
    <row r="625" spans="1:21">
      <c r="A625" s="407">
        <v>45810</v>
      </c>
      <c r="B625" s="408">
        <v>0</v>
      </c>
      <c r="C625" s="409">
        <v>3</v>
      </c>
      <c r="D625" s="409">
        <v>0.2</v>
      </c>
      <c r="E625" s="409">
        <f t="shared" si="120"/>
        <v>2.76</v>
      </c>
      <c r="F625" s="409">
        <v>2.8</v>
      </c>
      <c r="G625" s="409">
        <f t="shared" si="119"/>
        <v>0.04</v>
      </c>
      <c r="H625" s="410" t="s">
        <v>872</v>
      </c>
      <c r="I625" s="410" t="s">
        <v>895</v>
      </c>
      <c r="J625" s="410">
        <v>1711027834</v>
      </c>
      <c r="K625" s="410">
        <v>58633468</v>
      </c>
      <c r="L625" s="410" t="s">
        <v>874</v>
      </c>
      <c r="M625" s="406">
        <f t="shared" si="121"/>
        <v>0</v>
      </c>
      <c r="N625" s="406"/>
      <c r="P625" s="406">
        <f>E625</f>
        <v>2.76</v>
      </c>
    </row>
    <row r="626" spans="1:21">
      <c r="A626" s="407">
        <v>45810</v>
      </c>
      <c r="B626" s="408">
        <v>0</v>
      </c>
      <c r="C626" s="409">
        <v>2</v>
      </c>
      <c r="D626" s="409">
        <v>0.2</v>
      </c>
      <c r="E626" s="409">
        <f t="shared" si="120"/>
        <v>1.76</v>
      </c>
      <c r="F626" s="409">
        <v>1.8</v>
      </c>
      <c r="G626" s="409">
        <f t="shared" si="119"/>
        <v>0.04</v>
      </c>
      <c r="H626" s="410" t="s">
        <v>872</v>
      </c>
      <c r="I626" s="410" t="s">
        <v>873</v>
      </c>
      <c r="J626" s="410">
        <v>1711027834</v>
      </c>
      <c r="K626" s="410">
        <v>58633464</v>
      </c>
      <c r="L626" s="410" t="s">
        <v>874</v>
      </c>
      <c r="M626" s="406">
        <f t="shared" si="121"/>
        <v>0</v>
      </c>
      <c r="N626" s="406"/>
      <c r="U626" s="406">
        <f>E626</f>
        <v>1.76</v>
      </c>
    </row>
    <row r="627" spans="1:21">
      <c r="A627" s="407">
        <v>45810</v>
      </c>
      <c r="B627" s="408">
        <v>0</v>
      </c>
      <c r="C627" s="409">
        <v>3</v>
      </c>
      <c r="D627" s="409">
        <v>0.11</v>
      </c>
      <c r="E627" s="409">
        <f t="shared" si="120"/>
        <v>2.85</v>
      </c>
      <c r="F627" s="409">
        <v>2.89</v>
      </c>
      <c r="G627" s="409">
        <f t="shared" si="119"/>
        <v>0.04</v>
      </c>
      <c r="H627" s="410" t="s">
        <v>872</v>
      </c>
      <c r="I627" s="410" t="s">
        <v>895</v>
      </c>
      <c r="J627" s="410">
        <v>1711027834</v>
      </c>
      <c r="K627" s="410">
        <v>58633467</v>
      </c>
      <c r="L627" s="410" t="s">
        <v>874</v>
      </c>
      <c r="M627" s="406">
        <f t="shared" si="121"/>
        <v>0</v>
      </c>
      <c r="P627" s="406">
        <f t="shared" ref="P627:P633" si="130">E627</f>
        <v>2.85</v>
      </c>
      <c r="Q627" s="406"/>
    </row>
    <row r="628" spans="1:21">
      <c r="A628" s="407">
        <v>45810</v>
      </c>
      <c r="B628" s="408">
        <v>0</v>
      </c>
      <c r="C628" s="409">
        <v>3</v>
      </c>
      <c r="D628" s="409">
        <v>0.11</v>
      </c>
      <c r="E628" s="409">
        <f t="shared" si="120"/>
        <v>2.85</v>
      </c>
      <c r="F628" s="409">
        <v>2.89</v>
      </c>
      <c r="G628" s="409">
        <f t="shared" si="119"/>
        <v>0.04</v>
      </c>
      <c r="H628" s="410" t="s">
        <v>872</v>
      </c>
      <c r="I628" s="410" t="s">
        <v>895</v>
      </c>
      <c r="J628" s="410">
        <v>1711027834</v>
      </c>
      <c r="K628" s="410">
        <v>58633467</v>
      </c>
      <c r="L628" s="410" t="s">
        <v>874</v>
      </c>
      <c r="M628" s="406">
        <f t="shared" si="121"/>
        <v>0</v>
      </c>
      <c r="P628" s="406">
        <f t="shared" si="130"/>
        <v>2.85</v>
      </c>
      <c r="Q628" s="406"/>
    </row>
    <row r="629" spans="1:21">
      <c r="A629" s="407">
        <v>45810</v>
      </c>
      <c r="B629" s="408">
        <v>0</v>
      </c>
      <c r="C629" s="409">
        <v>3</v>
      </c>
      <c r="D629" s="409">
        <v>0.2</v>
      </c>
      <c r="E629" s="409">
        <f t="shared" si="120"/>
        <v>2.76</v>
      </c>
      <c r="F629" s="409">
        <v>2.8</v>
      </c>
      <c r="G629" s="409">
        <f t="shared" si="119"/>
        <v>0.04</v>
      </c>
      <c r="H629" s="410" t="s">
        <v>872</v>
      </c>
      <c r="I629" s="410" t="s">
        <v>895</v>
      </c>
      <c r="J629" s="410">
        <v>1711027834</v>
      </c>
      <c r="K629" s="410">
        <v>58633463</v>
      </c>
      <c r="L629" s="410" t="s">
        <v>874</v>
      </c>
      <c r="M629" s="406">
        <f t="shared" si="121"/>
        <v>0</v>
      </c>
      <c r="P629" s="406">
        <f t="shared" si="130"/>
        <v>2.76</v>
      </c>
      <c r="Q629" s="406"/>
    </row>
    <row r="630" spans="1:21">
      <c r="A630" s="407">
        <v>45810</v>
      </c>
      <c r="B630" s="408">
        <v>0</v>
      </c>
      <c r="C630" s="409">
        <v>3</v>
      </c>
      <c r="D630" s="409">
        <v>0.2</v>
      </c>
      <c r="E630" s="409">
        <f t="shared" si="120"/>
        <v>2.76</v>
      </c>
      <c r="F630" s="409">
        <v>2.8</v>
      </c>
      <c r="G630" s="409">
        <f t="shared" si="119"/>
        <v>0.04</v>
      </c>
      <c r="H630" s="410" t="s">
        <v>872</v>
      </c>
      <c r="I630" s="410" t="s">
        <v>895</v>
      </c>
      <c r="J630" s="410">
        <v>1711027834</v>
      </c>
      <c r="K630" s="410">
        <v>58633466</v>
      </c>
      <c r="L630" s="410" t="s">
        <v>874</v>
      </c>
      <c r="M630" s="406">
        <f t="shared" si="121"/>
        <v>0</v>
      </c>
      <c r="P630" s="406">
        <f t="shared" si="130"/>
        <v>2.76</v>
      </c>
      <c r="Q630" s="406"/>
    </row>
    <row r="631" spans="1:21">
      <c r="A631" s="407">
        <v>45810</v>
      </c>
      <c r="B631" s="408">
        <v>0</v>
      </c>
      <c r="C631" s="409">
        <v>3</v>
      </c>
      <c r="D631" s="409">
        <v>0.2</v>
      </c>
      <c r="E631" s="409">
        <f t="shared" si="120"/>
        <v>2.76</v>
      </c>
      <c r="F631" s="409">
        <v>2.8</v>
      </c>
      <c r="G631" s="409">
        <f t="shared" si="119"/>
        <v>0.04</v>
      </c>
      <c r="H631" s="410" t="s">
        <v>872</v>
      </c>
      <c r="I631" s="410" t="s">
        <v>895</v>
      </c>
      <c r="J631" s="410">
        <v>1711027834</v>
      </c>
      <c r="K631" s="410">
        <v>58633465</v>
      </c>
      <c r="L631" s="410" t="s">
        <v>874</v>
      </c>
      <c r="M631" s="406">
        <f t="shared" si="121"/>
        <v>0</v>
      </c>
      <c r="P631" s="406">
        <f t="shared" si="130"/>
        <v>2.76</v>
      </c>
      <c r="Q631" s="406"/>
    </row>
    <row r="632" spans="1:21">
      <c r="A632" s="407">
        <v>45810</v>
      </c>
      <c r="B632" s="408">
        <v>0</v>
      </c>
      <c r="C632" s="409">
        <v>3</v>
      </c>
      <c r="D632" s="409">
        <v>0.2</v>
      </c>
      <c r="E632" s="409">
        <f t="shared" si="120"/>
        <v>2.76</v>
      </c>
      <c r="F632" s="409">
        <v>2.8</v>
      </c>
      <c r="G632" s="409">
        <f t="shared" si="119"/>
        <v>0.04</v>
      </c>
      <c r="H632" s="410" t="s">
        <v>872</v>
      </c>
      <c r="I632" s="410" t="s">
        <v>895</v>
      </c>
      <c r="J632" s="410">
        <v>1711027834</v>
      </c>
      <c r="K632" s="410">
        <v>58633461</v>
      </c>
      <c r="L632" s="410" t="s">
        <v>874</v>
      </c>
      <c r="M632" s="406">
        <f t="shared" si="121"/>
        <v>0</v>
      </c>
      <c r="P632" s="406">
        <f t="shared" si="130"/>
        <v>2.76</v>
      </c>
      <c r="Q632" s="406"/>
    </row>
    <row r="633" spans="1:21">
      <c r="A633" s="407">
        <v>45810</v>
      </c>
      <c r="B633" s="408">
        <v>0</v>
      </c>
      <c r="C633" s="409">
        <v>3</v>
      </c>
      <c r="D633" s="409">
        <v>0.2</v>
      </c>
      <c r="E633" s="409">
        <f t="shared" si="120"/>
        <v>2.76</v>
      </c>
      <c r="F633" s="409">
        <v>2.8</v>
      </c>
      <c r="G633" s="409">
        <f t="shared" si="119"/>
        <v>0.04</v>
      </c>
      <c r="H633" s="410" t="s">
        <v>872</v>
      </c>
      <c r="I633" s="410" t="s">
        <v>895</v>
      </c>
      <c r="J633" s="410">
        <v>1711027834</v>
      </c>
      <c r="K633" s="410">
        <v>58633462</v>
      </c>
      <c r="L633" s="410" t="s">
        <v>874</v>
      </c>
      <c r="M633" s="406">
        <f t="shared" si="121"/>
        <v>0</v>
      </c>
      <c r="P633" s="406">
        <f t="shared" si="130"/>
        <v>2.76</v>
      </c>
      <c r="U633" s="406"/>
    </row>
    <row r="634" spans="1:21">
      <c r="A634" s="407">
        <v>45807</v>
      </c>
      <c r="B634" s="408">
        <v>0</v>
      </c>
      <c r="C634" s="409">
        <v>13.5</v>
      </c>
      <c r="D634" s="409">
        <v>0.49</v>
      </c>
      <c r="E634" s="409">
        <f t="shared" si="120"/>
        <v>13.01</v>
      </c>
      <c r="F634" s="409">
        <v>13.01</v>
      </c>
      <c r="G634" s="409">
        <f t="shared" si="119"/>
        <v>0</v>
      </c>
      <c r="H634" s="410" t="s">
        <v>872</v>
      </c>
      <c r="I634" s="410" t="s">
        <v>876</v>
      </c>
      <c r="J634" s="410">
        <v>1602466567</v>
      </c>
      <c r="K634" s="410">
        <v>58621798</v>
      </c>
      <c r="L634" s="410" t="s">
        <v>874</v>
      </c>
      <c r="M634" s="406">
        <f t="shared" si="121"/>
        <v>0</v>
      </c>
      <c r="Q634" s="406"/>
      <c r="T634" s="406">
        <f t="shared" ref="T634:T636" si="131">E634</f>
        <v>13.01</v>
      </c>
    </row>
    <row r="635" spans="1:21">
      <c r="A635" s="407">
        <v>45807</v>
      </c>
      <c r="B635" s="408">
        <v>0</v>
      </c>
      <c r="C635" s="409">
        <v>13.5</v>
      </c>
      <c r="D635" s="409">
        <v>0.49</v>
      </c>
      <c r="E635" s="409">
        <f t="shared" si="120"/>
        <v>13.01</v>
      </c>
      <c r="F635" s="409">
        <v>13.01</v>
      </c>
      <c r="G635" s="409">
        <f t="shared" si="119"/>
        <v>0</v>
      </c>
      <c r="H635" s="410" t="s">
        <v>872</v>
      </c>
      <c r="I635" s="410" t="s">
        <v>876</v>
      </c>
      <c r="J635" s="410">
        <v>1602466567</v>
      </c>
      <c r="K635" s="410">
        <v>58621799</v>
      </c>
      <c r="L635" s="410" t="s">
        <v>874</v>
      </c>
      <c r="M635" s="406">
        <f t="shared" si="121"/>
        <v>0</v>
      </c>
      <c r="Q635" s="406"/>
      <c r="T635" s="406">
        <f t="shared" si="131"/>
        <v>13.01</v>
      </c>
    </row>
    <row r="636" spans="1:21">
      <c r="A636" s="407">
        <v>45807</v>
      </c>
      <c r="B636" s="408">
        <v>0</v>
      </c>
      <c r="C636" s="409">
        <v>13.5</v>
      </c>
      <c r="D636" s="409">
        <v>0.49</v>
      </c>
      <c r="E636" s="409">
        <f t="shared" si="120"/>
        <v>13.01</v>
      </c>
      <c r="F636" s="409">
        <v>13.01</v>
      </c>
      <c r="G636" s="409">
        <f t="shared" si="119"/>
        <v>0</v>
      </c>
      <c r="H636" s="410" t="s">
        <v>872</v>
      </c>
      <c r="I636" s="410" t="s">
        <v>876</v>
      </c>
      <c r="J636" s="410">
        <v>1602466567</v>
      </c>
      <c r="K636" s="410">
        <v>58621800</v>
      </c>
      <c r="L636" s="410" t="s">
        <v>874</v>
      </c>
      <c r="M636" s="406">
        <f t="shared" si="121"/>
        <v>0</v>
      </c>
      <c r="N636" s="406"/>
      <c r="T636" s="406">
        <f t="shared" si="131"/>
        <v>13.01</v>
      </c>
    </row>
    <row r="637" spans="1:21">
      <c r="A637" s="407">
        <v>45807</v>
      </c>
      <c r="B637" s="408">
        <v>0</v>
      </c>
      <c r="C637" s="409">
        <v>2</v>
      </c>
      <c r="D637" s="409">
        <v>0.2</v>
      </c>
      <c r="E637" s="409">
        <f t="shared" si="120"/>
        <v>1.76</v>
      </c>
      <c r="F637" s="409">
        <v>1.8</v>
      </c>
      <c r="G637" s="409">
        <f t="shared" si="119"/>
        <v>0.04</v>
      </c>
      <c r="H637" s="410" t="s">
        <v>872</v>
      </c>
      <c r="I637" s="410" t="s">
        <v>873</v>
      </c>
      <c r="J637" s="410">
        <v>1602466567</v>
      </c>
      <c r="K637" s="410">
        <v>58621797</v>
      </c>
      <c r="L637" s="410" t="s">
        <v>874</v>
      </c>
      <c r="M637" s="406">
        <f t="shared" si="121"/>
        <v>0</v>
      </c>
      <c r="Q637" s="406"/>
      <c r="U637" s="406">
        <f t="shared" ref="U637:U640" si="132">E637</f>
        <v>1.76</v>
      </c>
    </row>
    <row r="638" spans="1:21">
      <c r="A638" s="407">
        <v>45806</v>
      </c>
      <c r="B638" s="408">
        <v>0</v>
      </c>
      <c r="C638" s="409">
        <v>2</v>
      </c>
      <c r="D638" s="409">
        <v>0.2</v>
      </c>
      <c r="E638" s="409">
        <f t="shared" si="120"/>
        <v>1.76</v>
      </c>
      <c r="F638" s="409">
        <v>1.8</v>
      </c>
      <c r="G638" s="409">
        <f t="shared" si="119"/>
        <v>0.04</v>
      </c>
      <c r="H638" s="410" t="s">
        <v>872</v>
      </c>
      <c r="I638" s="410" t="s">
        <v>873</v>
      </c>
      <c r="J638" s="410">
        <v>1023616072</v>
      </c>
      <c r="K638" s="410">
        <v>58592606</v>
      </c>
      <c r="L638" s="410" t="s">
        <v>874</v>
      </c>
      <c r="M638" s="406">
        <f t="shared" si="121"/>
        <v>0</v>
      </c>
      <c r="U638" s="406">
        <f t="shared" si="132"/>
        <v>1.76</v>
      </c>
    </row>
    <row r="639" spans="1:21">
      <c r="A639" s="407">
        <v>45806</v>
      </c>
      <c r="B639" s="408">
        <v>0</v>
      </c>
      <c r="C639" s="409">
        <v>2</v>
      </c>
      <c r="D639" s="409">
        <v>0.2</v>
      </c>
      <c r="E639" s="409">
        <f t="shared" si="120"/>
        <v>1.76</v>
      </c>
      <c r="F639" s="409">
        <v>1.8</v>
      </c>
      <c r="G639" s="409">
        <f t="shared" si="119"/>
        <v>0.04</v>
      </c>
      <c r="H639" s="410" t="s">
        <v>872</v>
      </c>
      <c r="I639" s="410" t="s">
        <v>873</v>
      </c>
      <c r="J639" s="410">
        <v>1023616072</v>
      </c>
      <c r="K639" s="410">
        <v>58592608</v>
      </c>
      <c r="L639" s="410" t="s">
        <v>874</v>
      </c>
      <c r="M639" s="406">
        <f t="shared" si="121"/>
        <v>0</v>
      </c>
      <c r="Q639" s="406"/>
      <c r="U639" s="406">
        <f t="shared" si="132"/>
        <v>1.76</v>
      </c>
    </row>
    <row r="640" spans="1:21">
      <c r="A640" s="407">
        <v>45806</v>
      </c>
      <c r="B640" s="408">
        <v>0</v>
      </c>
      <c r="C640" s="409">
        <v>2</v>
      </c>
      <c r="D640" s="409">
        <v>0.2</v>
      </c>
      <c r="E640" s="409">
        <f t="shared" si="120"/>
        <v>1.76</v>
      </c>
      <c r="F640" s="409">
        <v>1.8</v>
      </c>
      <c r="G640" s="409">
        <f t="shared" si="119"/>
        <v>0.04</v>
      </c>
      <c r="H640" s="410" t="s">
        <v>872</v>
      </c>
      <c r="I640" s="410" t="s">
        <v>873</v>
      </c>
      <c r="J640" s="410">
        <v>1023616072</v>
      </c>
      <c r="K640" s="410">
        <v>58592607</v>
      </c>
      <c r="L640" s="410" t="s">
        <v>874</v>
      </c>
      <c r="M640" s="406">
        <f t="shared" si="121"/>
        <v>0</v>
      </c>
      <c r="Q640" s="406"/>
      <c r="U640" s="406">
        <f t="shared" si="132"/>
        <v>1.76</v>
      </c>
    </row>
    <row r="641" spans="1:21">
      <c r="A641" s="407">
        <v>45806</v>
      </c>
      <c r="B641" s="408">
        <v>0</v>
      </c>
      <c r="C641" s="409">
        <v>24</v>
      </c>
      <c r="D641" s="409">
        <v>0.87</v>
      </c>
      <c r="E641" s="409">
        <f t="shared" si="120"/>
        <v>23.13</v>
      </c>
      <c r="F641" s="409">
        <v>23.13</v>
      </c>
      <c r="G641" s="409">
        <f t="shared" si="119"/>
        <v>0</v>
      </c>
      <c r="H641" s="410" t="s">
        <v>872</v>
      </c>
      <c r="I641" s="410" t="s">
        <v>901</v>
      </c>
      <c r="J641" s="410">
        <v>1023616072</v>
      </c>
      <c r="K641" s="410">
        <v>58592605</v>
      </c>
      <c r="L641" s="410" t="s">
        <v>874</v>
      </c>
      <c r="M641" s="406">
        <f t="shared" si="121"/>
        <v>0</v>
      </c>
      <c r="O641" s="406">
        <f>E641</f>
        <v>23.13</v>
      </c>
      <c r="Q641" s="406"/>
    </row>
    <row r="642" spans="1:21">
      <c r="A642" s="407">
        <v>45806</v>
      </c>
      <c r="B642" s="408">
        <v>0</v>
      </c>
      <c r="C642" s="409">
        <v>19</v>
      </c>
      <c r="D642" s="409">
        <v>0.68</v>
      </c>
      <c r="E642" s="409">
        <f t="shared" si="120"/>
        <v>18.32</v>
      </c>
      <c r="F642" s="409">
        <v>18.32</v>
      </c>
      <c r="G642" s="409">
        <f t="shared" si="119"/>
        <v>0</v>
      </c>
      <c r="H642" s="410" t="s">
        <v>872</v>
      </c>
      <c r="I642" s="410" t="s">
        <v>900</v>
      </c>
      <c r="J642" s="410">
        <v>1023616072</v>
      </c>
      <c r="K642" s="410">
        <v>58592605</v>
      </c>
      <c r="L642" s="410" t="s">
        <v>874</v>
      </c>
      <c r="M642" s="406">
        <f t="shared" si="121"/>
        <v>0</v>
      </c>
      <c r="N642" s="406">
        <f>E642</f>
        <v>18.32</v>
      </c>
      <c r="U642" s="406"/>
    </row>
    <row r="643" spans="1:21">
      <c r="A643" s="407">
        <v>45805</v>
      </c>
      <c r="B643" s="408">
        <v>0</v>
      </c>
      <c r="C643" s="409">
        <v>2</v>
      </c>
      <c r="D643" s="409">
        <v>0.2</v>
      </c>
      <c r="E643" s="409">
        <f t="shared" si="120"/>
        <v>1.76</v>
      </c>
      <c r="F643" s="409">
        <v>1.8</v>
      </c>
      <c r="G643" s="409">
        <f t="shared" ref="G643:G706" si="133">IF(D643&gt;0.2,0,0.04)</f>
        <v>0.04</v>
      </c>
      <c r="H643" s="410" t="s">
        <v>872</v>
      </c>
      <c r="I643" s="410" t="s">
        <v>873</v>
      </c>
      <c r="J643" s="410">
        <v>1394467168</v>
      </c>
      <c r="K643" s="410">
        <v>58581634</v>
      </c>
      <c r="L643" s="410" t="s">
        <v>874</v>
      </c>
      <c r="M643" s="406">
        <f t="shared" si="121"/>
        <v>0</v>
      </c>
      <c r="Q643" s="406"/>
      <c r="U643" s="406">
        <f>E643</f>
        <v>1.76</v>
      </c>
    </row>
    <row r="644" spans="1:21">
      <c r="A644" s="407">
        <v>45805</v>
      </c>
      <c r="B644" s="408">
        <v>0</v>
      </c>
      <c r="C644" s="409">
        <v>13.5</v>
      </c>
      <c r="D644" s="409">
        <v>0.49</v>
      </c>
      <c r="E644" s="409">
        <f t="shared" ref="E644:E707" si="134">C644-D644-G644</f>
        <v>13.01</v>
      </c>
      <c r="F644" s="409">
        <v>13.01</v>
      </c>
      <c r="G644" s="409">
        <f t="shared" si="133"/>
        <v>0</v>
      </c>
      <c r="H644" s="410" t="s">
        <v>872</v>
      </c>
      <c r="I644" s="410" t="s">
        <v>876</v>
      </c>
      <c r="J644" s="410">
        <v>1394467168</v>
      </c>
      <c r="K644" s="410">
        <v>58581637</v>
      </c>
      <c r="L644" s="410" t="s">
        <v>874</v>
      </c>
      <c r="M644" s="406">
        <f t="shared" ref="M644:M707" si="135">SUM(N644:AA644)-E644</f>
        <v>0</v>
      </c>
      <c r="Q644" s="406"/>
      <c r="T644" s="406">
        <f>E644</f>
        <v>13.01</v>
      </c>
    </row>
    <row r="645" spans="1:21">
      <c r="A645" s="407">
        <v>45805</v>
      </c>
      <c r="B645" s="408">
        <v>0</v>
      </c>
      <c r="C645" s="409">
        <v>2</v>
      </c>
      <c r="D645" s="409">
        <v>0.2</v>
      </c>
      <c r="E645" s="409">
        <f t="shared" si="134"/>
        <v>1.76</v>
      </c>
      <c r="F645" s="409">
        <v>1.8</v>
      </c>
      <c r="G645" s="409">
        <f t="shared" si="133"/>
        <v>0.04</v>
      </c>
      <c r="H645" s="410" t="s">
        <v>872</v>
      </c>
      <c r="I645" s="410" t="s">
        <v>873</v>
      </c>
      <c r="J645" s="410">
        <v>1394467168</v>
      </c>
      <c r="K645" s="410">
        <v>58581638</v>
      </c>
      <c r="L645" s="410" t="s">
        <v>874</v>
      </c>
      <c r="M645" s="406">
        <f t="shared" si="135"/>
        <v>0</v>
      </c>
      <c r="Q645" s="406"/>
      <c r="U645" s="406">
        <f t="shared" ref="U645:U646" si="136">E645</f>
        <v>1.76</v>
      </c>
    </row>
    <row r="646" spans="1:21">
      <c r="A646" s="407">
        <v>45805</v>
      </c>
      <c r="B646" s="408">
        <v>0</v>
      </c>
      <c r="C646" s="409">
        <v>2</v>
      </c>
      <c r="D646" s="409">
        <v>0.2</v>
      </c>
      <c r="E646" s="409">
        <f t="shared" si="134"/>
        <v>1.76</v>
      </c>
      <c r="F646" s="409">
        <v>1.8</v>
      </c>
      <c r="G646" s="409">
        <f t="shared" si="133"/>
        <v>0.04</v>
      </c>
      <c r="H646" s="410" t="s">
        <v>872</v>
      </c>
      <c r="I646" s="410" t="s">
        <v>873</v>
      </c>
      <c r="J646" s="410">
        <v>1394467168</v>
      </c>
      <c r="K646" s="410">
        <v>58581639</v>
      </c>
      <c r="L646" s="410" t="s">
        <v>874</v>
      </c>
      <c r="M646" s="406">
        <f t="shared" si="135"/>
        <v>0</v>
      </c>
      <c r="Q646" s="406"/>
      <c r="U646" s="406">
        <f t="shared" si="136"/>
        <v>1.76</v>
      </c>
    </row>
    <row r="647" spans="1:21">
      <c r="A647" s="407">
        <v>45805</v>
      </c>
      <c r="B647" s="408">
        <v>0</v>
      </c>
      <c r="C647" s="409">
        <v>13.5</v>
      </c>
      <c r="D647" s="409">
        <v>0.49</v>
      </c>
      <c r="E647" s="409">
        <f t="shared" si="134"/>
        <v>13.01</v>
      </c>
      <c r="F647" s="409">
        <v>13.01</v>
      </c>
      <c r="G647" s="409">
        <f t="shared" si="133"/>
        <v>0</v>
      </c>
      <c r="H647" s="410" t="s">
        <v>872</v>
      </c>
      <c r="I647" s="410" t="s">
        <v>876</v>
      </c>
      <c r="J647" s="410">
        <v>1394467168</v>
      </c>
      <c r="K647" s="410">
        <v>58581635</v>
      </c>
      <c r="L647" s="410" t="s">
        <v>874</v>
      </c>
      <c r="M647" s="406">
        <f t="shared" si="135"/>
        <v>0</v>
      </c>
      <c r="T647" s="406">
        <f t="shared" ref="T647:T648" si="137">E647</f>
        <v>13.01</v>
      </c>
      <c r="U647" s="406"/>
    </row>
    <row r="648" spans="1:21">
      <c r="A648" s="407">
        <v>45805</v>
      </c>
      <c r="B648" s="408">
        <v>0</v>
      </c>
      <c r="C648" s="409">
        <v>17.5</v>
      </c>
      <c r="D648" s="409">
        <v>0.63</v>
      </c>
      <c r="E648" s="409">
        <f t="shared" si="134"/>
        <v>16.87</v>
      </c>
      <c r="F648" s="409">
        <v>16.87</v>
      </c>
      <c r="G648" s="409">
        <f t="shared" si="133"/>
        <v>0</v>
      </c>
      <c r="H648" s="410" t="s">
        <v>872</v>
      </c>
      <c r="I648" s="410" t="s">
        <v>879</v>
      </c>
      <c r="J648" s="410">
        <v>1394467168</v>
      </c>
      <c r="K648" s="410">
        <v>58581636</v>
      </c>
      <c r="L648" s="410" t="s">
        <v>874</v>
      </c>
      <c r="M648" s="406">
        <f t="shared" si="135"/>
        <v>0</v>
      </c>
      <c r="Q648" s="406"/>
      <c r="T648" s="406">
        <f t="shared" si="137"/>
        <v>16.87</v>
      </c>
    </row>
    <row r="649" spans="1:21">
      <c r="A649" s="407">
        <v>45804</v>
      </c>
      <c r="B649" s="408">
        <v>0</v>
      </c>
      <c r="C649" s="409">
        <v>27</v>
      </c>
      <c r="D649" s="409">
        <v>0.97</v>
      </c>
      <c r="E649" s="409">
        <f t="shared" si="134"/>
        <v>26.03</v>
      </c>
      <c r="F649" s="409">
        <v>26.03</v>
      </c>
      <c r="G649" s="409">
        <f t="shared" si="133"/>
        <v>0</v>
      </c>
      <c r="H649" s="410" t="s">
        <v>872</v>
      </c>
      <c r="I649" s="410" t="s">
        <v>901</v>
      </c>
      <c r="J649" s="410">
        <v>949810327</v>
      </c>
      <c r="K649" s="410">
        <v>58540261</v>
      </c>
      <c r="L649" s="410" t="s">
        <v>874</v>
      </c>
      <c r="M649" s="406">
        <f t="shared" si="135"/>
        <v>0</v>
      </c>
      <c r="O649" s="406">
        <f>E649</f>
        <v>26.03</v>
      </c>
      <c r="Q649" s="406"/>
    </row>
    <row r="650" spans="1:21">
      <c r="A650" s="407">
        <v>45804</v>
      </c>
      <c r="B650" s="408">
        <v>0</v>
      </c>
      <c r="C650" s="409">
        <v>19</v>
      </c>
      <c r="D650" s="409">
        <v>0.69</v>
      </c>
      <c r="E650" s="409">
        <f t="shared" si="134"/>
        <v>18.309999999999999</v>
      </c>
      <c r="F650" s="409">
        <v>18.309999999999999</v>
      </c>
      <c r="G650" s="409">
        <f t="shared" si="133"/>
        <v>0</v>
      </c>
      <c r="H650" s="410" t="s">
        <v>872</v>
      </c>
      <c r="I650" s="410" t="s">
        <v>900</v>
      </c>
      <c r="J650" s="410">
        <v>949810327</v>
      </c>
      <c r="K650" s="410">
        <v>58540261</v>
      </c>
      <c r="L650" s="410" t="s">
        <v>874</v>
      </c>
      <c r="M650" s="406">
        <f t="shared" si="135"/>
        <v>0</v>
      </c>
      <c r="N650" s="406">
        <f>E650</f>
        <v>18.309999999999999</v>
      </c>
      <c r="Q650" s="406"/>
    </row>
    <row r="651" spans="1:21">
      <c r="A651" s="407">
        <v>45804</v>
      </c>
      <c r="B651" s="408">
        <v>0</v>
      </c>
      <c r="C651" s="409">
        <v>3</v>
      </c>
      <c r="D651" s="409">
        <v>0.2</v>
      </c>
      <c r="E651" s="409">
        <f t="shared" si="134"/>
        <v>2.76</v>
      </c>
      <c r="F651" s="409">
        <v>2.8</v>
      </c>
      <c r="G651" s="409">
        <f t="shared" si="133"/>
        <v>0.04</v>
      </c>
      <c r="H651" s="410" t="s">
        <v>872</v>
      </c>
      <c r="I651" s="410" t="s">
        <v>895</v>
      </c>
      <c r="J651" s="410">
        <v>949810327</v>
      </c>
      <c r="K651" s="410">
        <v>58540258</v>
      </c>
      <c r="L651" s="410" t="s">
        <v>874</v>
      </c>
      <c r="M651" s="406">
        <f t="shared" si="135"/>
        <v>0</v>
      </c>
      <c r="P651" s="406">
        <f>E651</f>
        <v>2.76</v>
      </c>
    </row>
    <row r="652" spans="1:21">
      <c r="A652" s="407">
        <v>45804</v>
      </c>
      <c r="B652" s="408">
        <v>0</v>
      </c>
      <c r="C652" s="409">
        <v>24</v>
      </c>
      <c r="D652" s="409">
        <v>0.87</v>
      </c>
      <c r="E652" s="409">
        <f t="shared" si="134"/>
        <v>23.13</v>
      </c>
      <c r="F652" s="409">
        <v>23.13</v>
      </c>
      <c r="G652" s="409">
        <f t="shared" si="133"/>
        <v>0</v>
      </c>
      <c r="H652" s="410" t="s">
        <v>872</v>
      </c>
      <c r="I652" s="410" t="s">
        <v>901</v>
      </c>
      <c r="J652" s="410">
        <v>949810327</v>
      </c>
      <c r="K652" s="410">
        <v>58540262</v>
      </c>
      <c r="L652" s="410" t="s">
        <v>874</v>
      </c>
      <c r="M652" s="406">
        <f t="shared" si="135"/>
        <v>0</v>
      </c>
      <c r="O652" s="406">
        <f>E652</f>
        <v>23.13</v>
      </c>
      <c r="P652" s="406"/>
    </row>
    <row r="653" spans="1:21">
      <c r="A653" s="407">
        <v>45804</v>
      </c>
      <c r="B653" s="408">
        <v>0</v>
      </c>
      <c r="C653" s="409">
        <v>19</v>
      </c>
      <c r="D653" s="409">
        <v>0.68</v>
      </c>
      <c r="E653" s="409">
        <f t="shared" si="134"/>
        <v>18.32</v>
      </c>
      <c r="F653" s="409">
        <v>18.32</v>
      </c>
      <c r="G653" s="409">
        <f t="shared" si="133"/>
        <v>0</v>
      </c>
      <c r="H653" s="410" t="s">
        <v>872</v>
      </c>
      <c r="I653" s="410" t="s">
        <v>900</v>
      </c>
      <c r="J653" s="410">
        <v>949810327</v>
      </c>
      <c r="K653" s="410">
        <v>58540262</v>
      </c>
      <c r="L653" s="410" t="s">
        <v>874</v>
      </c>
      <c r="M653" s="406">
        <f t="shared" si="135"/>
        <v>0</v>
      </c>
      <c r="N653" s="406">
        <f>E653</f>
        <v>18.32</v>
      </c>
      <c r="Q653" s="406"/>
    </row>
    <row r="654" spans="1:21">
      <c r="A654" s="407">
        <v>45804</v>
      </c>
      <c r="B654" s="408">
        <v>0</v>
      </c>
      <c r="C654" s="409">
        <v>2</v>
      </c>
      <c r="D654" s="409">
        <v>0.2</v>
      </c>
      <c r="E654" s="409">
        <f t="shared" si="134"/>
        <v>1.76</v>
      </c>
      <c r="F654" s="409">
        <v>1.8</v>
      </c>
      <c r="G654" s="409">
        <f t="shared" si="133"/>
        <v>0.04</v>
      </c>
      <c r="H654" s="410" t="s">
        <v>872</v>
      </c>
      <c r="I654" s="410" t="s">
        <v>873</v>
      </c>
      <c r="J654" s="410">
        <v>949810327</v>
      </c>
      <c r="K654" s="410">
        <v>58540263</v>
      </c>
      <c r="L654" s="410" t="s">
        <v>874</v>
      </c>
      <c r="M654" s="406">
        <f t="shared" si="135"/>
        <v>0</v>
      </c>
      <c r="P654" s="406"/>
      <c r="U654" s="406">
        <f>E654</f>
        <v>1.76</v>
      </c>
    </row>
    <row r="655" spans="1:21">
      <c r="A655" s="407">
        <v>45804</v>
      </c>
      <c r="B655" s="408">
        <v>0</v>
      </c>
      <c r="C655" s="409">
        <v>13.5</v>
      </c>
      <c r="D655" s="409">
        <v>0.49</v>
      </c>
      <c r="E655" s="409">
        <f t="shared" si="134"/>
        <v>13.01</v>
      </c>
      <c r="F655" s="409">
        <v>13.01</v>
      </c>
      <c r="G655" s="409">
        <f t="shared" si="133"/>
        <v>0</v>
      </c>
      <c r="H655" s="410" t="s">
        <v>872</v>
      </c>
      <c r="I655" s="410" t="s">
        <v>876</v>
      </c>
      <c r="J655" s="410">
        <v>949810327</v>
      </c>
      <c r="K655" s="410">
        <v>58540259</v>
      </c>
      <c r="L655" s="410" t="s">
        <v>874</v>
      </c>
      <c r="M655" s="406">
        <f t="shared" si="135"/>
        <v>0</v>
      </c>
      <c r="N655" s="406"/>
      <c r="T655" s="406">
        <f>E655</f>
        <v>13.01</v>
      </c>
    </row>
    <row r="656" spans="1:21">
      <c r="A656" s="407">
        <v>45804</v>
      </c>
      <c r="B656" s="408">
        <v>0</v>
      </c>
      <c r="C656" s="409">
        <v>24</v>
      </c>
      <c r="D656" s="409">
        <v>0.87</v>
      </c>
      <c r="E656" s="409">
        <f t="shared" si="134"/>
        <v>23.13</v>
      </c>
      <c r="F656" s="409">
        <v>23.13</v>
      </c>
      <c r="G656" s="409">
        <f t="shared" si="133"/>
        <v>0</v>
      </c>
      <c r="H656" s="410" t="s">
        <v>872</v>
      </c>
      <c r="I656" s="410" t="s">
        <v>901</v>
      </c>
      <c r="J656" s="410">
        <v>949810327</v>
      </c>
      <c r="K656" s="410">
        <v>58540260</v>
      </c>
      <c r="L656" s="410" t="s">
        <v>874</v>
      </c>
      <c r="M656" s="406">
        <f t="shared" si="135"/>
        <v>0</v>
      </c>
      <c r="O656" s="406">
        <f>E656</f>
        <v>23.13</v>
      </c>
      <c r="Q656" s="406"/>
    </row>
    <row r="657" spans="1:21">
      <c r="A657" s="407">
        <v>45804</v>
      </c>
      <c r="B657" s="408">
        <v>0</v>
      </c>
      <c r="C657" s="409">
        <v>19</v>
      </c>
      <c r="D657" s="409">
        <v>0.68</v>
      </c>
      <c r="E657" s="409">
        <f t="shared" si="134"/>
        <v>18.32</v>
      </c>
      <c r="F657" s="409">
        <v>18.32</v>
      </c>
      <c r="G657" s="409">
        <f t="shared" si="133"/>
        <v>0</v>
      </c>
      <c r="H657" s="410" t="s">
        <v>872</v>
      </c>
      <c r="I657" s="410" t="s">
        <v>900</v>
      </c>
      <c r="J657" s="410">
        <v>949810327</v>
      </c>
      <c r="K657" s="410">
        <v>58540260</v>
      </c>
      <c r="L657" s="410" t="s">
        <v>874</v>
      </c>
      <c r="M657" s="406">
        <f t="shared" si="135"/>
        <v>0</v>
      </c>
      <c r="N657" s="406">
        <f>E657</f>
        <v>18.32</v>
      </c>
      <c r="U657" s="406"/>
    </row>
    <row r="658" spans="1:21">
      <c r="A658" s="407">
        <v>45800</v>
      </c>
      <c r="B658" s="408">
        <v>0</v>
      </c>
      <c r="C658" s="409">
        <v>3</v>
      </c>
      <c r="D658" s="409">
        <v>0.2</v>
      </c>
      <c r="E658" s="409">
        <f t="shared" si="134"/>
        <v>2.76</v>
      </c>
      <c r="F658" s="409">
        <v>2.8</v>
      </c>
      <c r="G658" s="409">
        <f t="shared" si="133"/>
        <v>0.04</v>
      </c>
      <c r="H658" s="410" t="s">
        <v>872</v>
      </c>
      <c r="I658" s="410" t="s">
        <v>895</v>
      </c>
      <c r="J658" s="410">
        <v>1555807109</v>
      </c>
      <c r="K658" s="410">
        <v>58497685</v>
      </c>
      <c r="L658" s="410" t="s">
        <v>874</v>
      </c>
      <c r="M658" s="406">
        <f t="shared" si="135"/>
        <v>0</v>
      </c>
      <c r="O658" s="406"/>
      <c r="P658" s="406">
        <f>E658</f>
        <v>2.76</v>
      </c>
    </row>
    <row r="659" spans="1:21">
      <c r="A659" s="407">
        <v>45800</v>
      </c>
      <c r="B659" s="408">
        <v>0</v>
      </c>
      <c r="C659" s="409">
        <v>27</v>
      </c>
      <c r="D659" s="409">
        <v>0.97</v>
      </c>
      <c r="E659" s="409">
        <f t="shared" si="134"/>
        <v>26.03</v>
      </c>
      <c r="F659" s="409">
        <v>26.03</v>
      </c>
      <c r="G659" s="409">
        <f t="shared" si="133"/>
        <v>0</v>
      </c>
      <c r="H659" s="410" t="s">
        <v>872</v>
      </c>
      <c r="I659" s="410" t="s">
        <v>901</v>
      </c>
      <c r="J659" s="410">
        <v>1555807109</v>
      </c>
      <c r="K659" s="410">
        <v>58497700</v>
      </c>
      <c r="L659" s="410" t="s">
        <v>874</v>
      </c>
      <c r="M659" s="406">
        <f t="shared" si="135"/>
        <v>0</v>
      </c>
      <c r="O659" s="406">
        <f>E659</f>
        <v>26.03</v>
      </c>
      <c r="Q659" s="406"/>
    </row>
    <row r="660" spans="1:21">
      <c r="A660" s="407">
        <v>45800</v>
      </c>
      <c r="B660" s="408">
        <v>0</v>
      </c>
      <c r="C660" s="409">
        <v>19</v>
      </c>
      <c r="D660" s="409">
        <v>0.69</v>
      </c>
      <c r="E660" s="409">
        <f t="shared" si="134"/>
        <v>18.309999999999999</v>
      </c>
      <c r="F660" s="409">
        <v>18.309999999999999</v>
      </c>
      <c r="G660" s="409">
        <f t="shared" si="133"/>
        <v>0</v>
      </c>
      <c r="H660" s="410" t="s">
        <v>872</v>
      </c>
      <c r="I660" s="410" t="s">
        <v>900</v>
      </c>
      <c r="J660" s="410">
        <v>1555807109</v>
      </c>
      <c r="K660" s="410">
        <v>58497700</v>
      </c>
      <c r="L660" s="410" t="s">
        <v>874</v>
      </c>
      <c r="M660" s="406">
        <f t="shared" si="135"/>
        <v>0</v>
      </c>
      <c r="N660" s="406">
        <f>E660</f>
        <v>18.309999999999999</v>
      </c>
      <c r="U660" s="406"/>
    </row>
    <row r="661" spans="1:21">
      <c r="A661" s="407">
        <v>45800</v>
      </c>
      <c r="B661" s="408">
        <v>0</v>
      </c>
      <c r="C661" s="409">
        <v>3</v>
      </c>
      <c r="D661" s="409">
        <v>0.2</v>
      </c>
      <c r="E661" s="409">
        <f t="shared" si="134"/>
        <v>2.76</v>
      </c>
      <c r="F661" s="409">
        <v>2.8</v>
      </c>
      <c r="G661" s="409">
        <f t="shared" si="133"/>
        <v>0.04</v>
      </c>
      <c r="H661" s="410" t="s">
        <v>872</v>
      </c>
      <c r="I661" s="410" t="s">
        <v>895</v>
      </c>
      <c r="J661" s="410">
        <v>1555807109</v>
      </c>
      <c r="K661" s="410">
        <v>58497703</v>
      </c>
      <c r="L661" s="410" t="s">
        <v>874</v>
      </c>
      <c r="M661" s="406">
        <f t="shared" si="135"/>
        <v>0</v>
      </c>
      <c r="P661" s="406">
        <f t="shared" ref="P661:P662" si="138">E661</f>
        <v>2.76</v>
      </c>
      <c r="Q661" s="406"/>
    </row>
    <row r="662" spans="1:21">
      <c r="A662" s="407">
        <v>45800</v>
      </c>
      <c r="B662" s="408">
        <v>0</v>
      </c>
      <c r="C662" s="409">
        <v>3</v>
      </c>
      <c r="D662" s="409">
        <v>0.2</v>
      </c>
      <c r="E662" s="409">
        <f t="shared" si="134"/>
        <v>2.76</v>
      </c>
      <c r="F662" s="409">
        <v>2.8</v>
      </c>
      <c r="G662" s="409">
        <f t="shared" si="133"/>
        <v>0.04</v>
      </c>
      <c r="H662" s="410" t="s">
        <v>872</v>
      </c>
      <c r="I662" s="410" t="s">
        <v>895</v>
      </c>
      <c r="J662" s="410">
        <v>1555807109</v>
      </c>
      <c r="K662" s="410">
        <v>58497686</v>
      </c>
      <c r="L662" s="410" t="s">
        <v>874</v>
      </c>
      <c r="M662" s="406">
        <f t="shared" si="135"/>
        <v>0</v>
      </c>
      <c r="P662" s="406">
        <f t="shared" si="138"/>
        <v>2.76</v>
      </c>
      <c r="U662" s="406"/>
    </row>
    <row r="663" spans="1:21">
      <c r="A663" s="407">
        <v>45800</v>
      </c>
      <c r="B663" s="408">
        <v>0</v>
      </c>
      <c r="C663" s="409">
        <v>13.5</v>
      </c>
      <c r="D663" s="409">
        <v>0.49</v>
      </c>
      <c r="E663" s="409">
        <f t="shared" si="134"/>
        <v>13.01</v>
      </c>
      <c r="F663" s="409">
        <v>13.01</v>
      </c>
      <c r="G663" s="409">
        <f t="shared" si="133"/>
        <v>0</v>
      </c>
      <c r="H663" s="410" t="s">
        <v>872</v>
      </c>
      <c r="I663" s="410" t="s">
        <v>876</v>
      </c>
      <c r="J663" s="410">
        <v>1555807109</v>
      </c>
      <c r="K663" s="410">
        <v>58497689</v>
      </c>
      <c r="L663" s="410" t="s">
        <v>874</v>
      </c>
      <c r="M663" s="406">
        <f t="shared" si="135"/>
        <v>0</v>
      </c>
      <c r="Q663" s="406"/>
      <c r="T663" s="406">
        <f>E663</f>
        <v>13.01</v>
      </c>
    </row>
    <row r="664" spans="1:21">
      <c r="A664" s="407">
        <v>45800</v>
      </c>
      <c r="B664" s="408">
        <v>0</v>
      </c>
      <c r="C664" s="409">
        <v>19</v>
      </c>
      <c r="D664" s="409">
        <v>0.68</v>
      </c>
      <c r="E664" s="409">
        <f t="shared" si="134"/>
        <v>18.32</v>
      </c>
      <c r="F664" s="409">
        <v>18.32</v>
      </c>
      <c r="G664" s="409">
        <f t="shared" si="133"/>
        <v>0</v>
      </c>
      <c r="H664" s="410" t="s">
        <v>872</v>
      </c>
      <c r="I664" s="410" t="s">
        <v>900</v>
      </c>
      <c r="J664" s="410">
        <v>1555807109</v>
      </c>
      <c r="K664" s="410">
        <v>58497692</v>
      </c>
      <c r="L664" s="410" t="s">
        <v>874</v>
      </c>
      <c r="M664" s="406">
        <f t="shared" si="135"/>
        <v>0</v>
      </c>
      <c r="N664" s="406">
        <f>E664</f>
        <v>18.32</v>
      </c>
      <c r="T664" s="406"/>
    </row>
    <row r="665" spans="1:21">
      <c r="A665" s="407">
        <v>45800</v>
      </c>
      <c r="B665" s="408">
        <v>0</v>
      </c>
      <c r="C665" s="409">
        <v>3</v>
      </c>
      <c r="D665" s="409">
        <v>0.2</v>
      </c>
      <c r="E665" s="409">
        <f t="shared" si="134"/>
        <v>2.76</v>
      </c>
      <c r="F665" s="409">
        <v>2.8</v>
      </c>
      <c r="G665" s="409">
        <f t="shared" si="133"/>
        <v>0.04</v>
      </c>
      <c r="H665" s="410" t="s">
        <v>872</v>
      </c>
      <c r="I665" s="410" t="s">
        <v>895</v>
      </c>
      <c r="J665" s="410">
        <v>1555807109</v>
      </c>
      <c r="K665" s="410">
        <v>58497704</v>
      </c>
      <c r="L665" s="410" t="s">
        <v>874</v>
      </c>
      <c r="M665" s="406">
        <f t="shared" si="135"/>
        <v>0</v>
      </c>
      <c r="P665" s="406">
        <f>E665</f>
        <v>2.76</v>
      </c>
      <c r="Q665" s="406"/>
    </row>
    <row r="666" spans="1:21">
      <c r="A666" s="407">
        <v>45800</v>
      </c>
      <c r="B666" s="408">
        <v>0</v>
      </c>
      <c r="C666" s="409">
        <v>13.5</v>
      </c>
      <c r="D666" s="409">
        <v>0.49</v>
      </c>
      <c r="E666" s="409">
        <f t="shared" si="134"/>
        <v>13.01</v>
      </c>
      <c r="F666" s="409">
        <v>13.01</v>
      </c>
      <c r="G666" s="409">
        <f t="shared" si="133"/>
        <v>0</v>
      </c>
      <c r="H666" s="410" t="s">
        <v>872</v>
      </c>
      <c r="I666" s="410" t="s">
        <v>876</v>
      </c>
      <c r="J666" s="410">
        <v>1555807109</v>
      </c>
      <c r="K666" s="410">
        <v>58497696</v>
      </c>
      <c r="L666" s="410" t="s">
        <v>874</v>
      </c>
      <c r="M666" s="406">
        <f t="shared" si="135"/>
        <v>0</v>
      </c>
      <c r="T666" s="406">
        <f>E666</f>
        <v>13.01</v>
      </c>
      <c r="U666" s="406"/>
    </row>
    <row r="667" spans="1:21">
      <c r="A667" s="407">
        <v>45800</v>
      </c>
      <c r="B667" s="408">
        <v>0</v>
      </c>
      <c r="C667" s="409">
        <v>3</v>
      </c>
      <c r="D667" s="409">
        <v>0.2</v>
      </c>
      <c r="E667" s="409">
        <f t="shared" si="134"/>
        <v>2.76</v>
      </c>
      <c r="F667" s="409">
        <v>2.8</v>
      </c>
      <c r="G667" s="409">
        <f t="shared" si="133"/>
        <v>0.04</v>
      </c>
      <c r="H667" s="410" t="s">
        <v>872</v>
      </c>
      <c r="I667" s="410" t="s">
        <v>895</v>
      </c>
      <c r="J667" s="410">
        <v>1555807109</v>
      </c>
      <c r="K667" s="410">
        <v>58497688</v>
      </c>
      <c r="L667" s="410" t="s">
        <v>874</v>
      </c>
      <c r="M667" s="406">
        <f t="shared" si="135"/>
        <v>0</v>
      </c>
      <c r="P667" s="406">
        <f t="shared" ref="P667:P668" si="139">E667</f>
        <v>2.76</v>
      </c>
      <c r="Q667" s="406"/>
    </row>
    <row r="668" spans="1:21">
      <c r="A668" s="407">
        <v>45800</v>
      </c>
      <c r="B668" s="408">
        <v>0</v>
      </c>
      <c r="C668" s="409">
        <v>3</v>
      </c>
      <c r="D668" s="409">
        <v>0.2</v>
      </c>
      <c r="E668" s="409">
        <f t="shared" si="134"/>
        <v>2.76</v>
      </c>
      <c r="F668" s="409">
        <v>2.8</v>
      </c>
      <c r="G668" s="409">
        <f t="shared" si="133"/>
        <v>0.04</v>
      </c>
      <c r="H668" s="410" t="s">
        <v>872</v>
      </c>
      <c r="I668" s="410" t="s">
        <v>895</v>
      </c>
      <c r="J668" s="410">
        <v>1555807109</v>
      </c>
      <c r="K668" s="410">
        <v>58497702</v>
      </c>
      <c r="L668" s="410" t="s">
        <v>874</v>
      </c>
      <c r="M668" s="406">
        <f t="shared" si="135"/>
        <v>0</v>
      </c>
      <c r="P668" s="406">
        <f t="shared" si="139"/>
        <v>2.76</v>
      </c>
      <c r="Q668" s="406"/>
    </row>
    <row r="669" spans="1:21">
      <c r="A669" s="407">
        <v>45800</v>
      </c>
      <c r="B669" s="408">
        <v>0</v>
      </c>
      <c r="C669" s="409">
        <v>24</v>
      </c>
      <c r="D669" s="409">
        <v>0.87</v>
      </c>
      <c r="E669" s="409">
        <f t="shared" si="134"/>
        <v>23.13</v>
      </c>
      <c r="F669" s="409">
        <v>23.13</v>
      </c>
      <c r="G669" s="409">
        <f t="shared" si="133"/>
        <v>0</v>
      </c>
      <c r="H669" s="410" t="s">
        <v>872</v>
      </c>
      <c r="I669" s="410" t="s">
        <v>901</v>
      </c>
      <c r="J669" s="410">
        <v>1555807109</v>
      </c>
      <c r="K669" s="410">
        <v>58497693</v>
      </c>
      <c r="L669" s="410" t="s">
        <v>874</v>
      </c>
      <c r="M669" s="406">
        <f t="shared" si="135"/>
        <v>0</v>
      </c>
      <c r="O669" s="406">
        <f>E669</f>
        <v>23.13</v>
      </c>
      <c r="Q669" s="406"/>
    </row>
    <row r="670" spans="1:21">
      <c r="A670" s="407">
        <v>45800</v>
      </c>
      <c r="B670" s="408">
        <v>0</v>
      </c>
      <c r="C670" s="409">
        <v>19</v>
      </c>
      <c r="D670" s="409">
        <v>0.68</v>
      </c>
      <c r="E670" s="409">
        <f t="shared" si="134"/>
        <v>18.32</v>
      </c>
      <c r="F670" s="409">
        <v>18.32</v>
      </c>
      <c r="G670" s="409">
        <f t="shared" si="133"/>
        <v>0</v>
      </c>
      <c r="H670" s="410" t="s">
        <v>872</v>
      </c>
      <c r="I670" s="410" t="s">
        <v>900</v>
      </c>
      <c r="J670" s="410">
        <v>1555807109</v>
      </c>
      <c r="K670" s="410">
        <v>58497693</v>
      </c>
      <c r="L670" s="410" t="s">
        <v>874</v>
      </c>
      <c r="M670" s="406">
        <f t="shared" si="135"/>
        <v>0</v>
      </c>
      <c r="N670" s="406">
        <f>E670</f>
        <v>18.32</v>
      </c>
      <c r="Q670" s="406"/>
    </row>
    <row r="671" spans="1:21">
      <c r="A671" s="407">
        <v>45800</v>
      </c>
      <c r="B671" s="408">
        <v>0</v>
      </c>
      <c r="C671" s="409">
        <v>27</v>
      </c>
      <c r="D671" s="409">
        <v>0.97</v>
      </c>
      <c r="E671" s="409">
        <f t="shared" si="134"/>
        <v>26.03</v>
      </c>
      <c r="F671" s="409">
        <v>26.03</v>
      </c>
      <c r="G671" s="409">
        <f t="shared" si="133"/>
        <v>0</v>
      </c>
      <c r="H671" s="410" t="s">
        <v>872</v>
      </c>
      <c r="I671" s="410" t="s">
        <v>901</v>
      </c>
      <c r="J671" s="410">
        <v>1555807109</v>
      </c>
      <c r="K671" s="410">
        <v>58497695</v>
      </c>
      <c r="L671" s="410" t="s">
        <v>874</v>
      </c>
      <c r="M671" s="406">
        <f t="shared" si="135"/>
        <v>0</v>
      </c>
      <c r="O671" s="406">
        <f>E671</f>
        <v>26.03</v>
      </c>
      <c r="Q671" s="406"/>
    </row>
    <row r="672" spans="1:21">
      <c r="A672" s="407">
        <v>45800</v>
      </c>
      <c r="B672" s="408">
        <v>0</v>
      </c>
      <c r="C672" s="409">
        <v>19</v>
      </c>
      <c r="D672" s="409">
        <v>0.69</v>
      </c>
      <c r="E672" s="409">
        <f t="shared" si="134"/>
        <v>18.309999999999999</v>
      </c>
      <c r="F672" s="409">
        <v>18.309999999999999</v>
      </c>
      <c r="G672" s="409">
        <f t="shared" si="133"/>
        <v>0</v>
      </c>
      <c r="H672" s="410" t="s">
        <v>872</v>
      </c>
      <c r="I672" s="410" t="s">
        <v>900</v>
      </c>
      <c r="J672" s="410">
        <v>1555807109</v>
      </c>
      <c r="K672" s="410">
        <v>58497695</v>
      </c>
      <c r="L672" s="410" t="s">
        <v>874</v>
      </c>
      <c r="M672" s="406">
        <f t="shared" si="135"/>
        <v>0</v>
      </c>
      <c r="N672" s="406">
        <f>E672</f>
        <v>18.309999999999999</v>
      </c>
      <c r="U672" s="406"/>
    </row>
    <row r="673" spans="1:25">
      <c r="A673" s="407">
        <v>45800</v>
      </c>
      <c r="B673" s="408">
        <v>0</v>
      </c>
      <c r="C673" s="409">
        <v>3</v>
      </c>
      <c r="D673" s="409">
        <v>0.2</v>
      </c>
      <c r="E673" s="409">
        <f t="shared" si="134"/>
        <v>2.76</v>
      </c>
      <c r="F673" s="409">
        <v>2.8</v>
      </c>
      <c r="G673" s="409">
        <f t="shared" si="133"/>
        <v>0.04</v>
      </c>
      <c r="H673" s="410" t="s">
        <v>872</v>
      </c>
      <c r="I673" s="410" t="s">
        <v>895</v>
      </c>
      <c r="J673" s="410">
        <v>1555807109</v>
      </c>
      <c r="K673" s="410">
        <v>58497687</v>
      </c>
      <c r="L673" s="410" t="s">
        <v>874</v>
      </c>
      <c r="M673" s="406">
        <f t="shared" si="135"/>
        <v>0</v>
      </c>
      <c r="P673" s="406">
        <f>E673</f>
        <v>2.76</v>
      </c>
      <c r="Q673" s="406"/>
    </row>
    <row r="674" spans="1:25">
      <c r="A674" s="407">
        <v>45800</v>
      </c>
      <c r="B674" s="408">
        <v>0</v>
      </c>
      <c r="C674" s="409">
        <v>24</v>
      </c>
      <c r="D674" s="409">
        <v>0.87</v>
      </c>
      <c r="E674" s="409">
        <f t="shared" si="134"/>
        <v>23.13</v>
      </c>
      <c r="F674" s="409">
        <v>23.13</v>
      </c>
      <c r="G674" s="409">
        <f t="shared" si="133"/>
        <v>0</v>
      </c>
      <c r="H674" s="410" t="s">
        <v>872</v>
      </c>
      <c r="I674" s="410" t="s">
        <v>901</v>
      </c>
      <c r="J674" s="410">
        <v>1555807109</v>
      </c>
      <c r="K674" s="410">
        <v>58497694</v>
      </c>
      <c r="L674" s="410" t="s">
        <v>874</v>
      </c>
      <c r="M674" s="406">
        <f t="shared" si="135"/>
        <v>0</v>
      </c>
      <c r="O674" s="406">
        <f>E674</f>
        <v>23.13</v>
      </c>
      <c r="Q674" s="406"/>
    </row>
    <row r="675" spans="1:25">
      <c r="A675" s="407">
        <v>45800</v>
      </c>
      <c r="B675" s="408">
        <v>0</v>
      </c>
      <c r="C675" s="409">
        <v>19</v>
      </c>
      <c r="D675" s="409">
        <v>0.68</v>
      </c>
      <c r="E675" s="409">
        <f t="shared" si="134"/>
        <v>18.32</v>
      </c>
      <c r="F675" s="409">
        <v>18.32</v>
      </c>
      <c r="G675" s="409">
        <f t="shared" si="133"/>
        <v>0</v>
      </c>
      <c r="H675" s="410" t="s">
        <v>872</v>
      </c>
      <c r="I675" s="410" t="s">
        <v>900</v>
      </c>
      <c r="J675" s="410">
        <v>1555807109</v>
      </c>
      <c r="K675" s="410">
        <v>58497694</v>
      </c>
      <c r="L675" s="410" t="s">
        <v>874</v>
      </c>
      <c r="M675" s="406">
        <f t="shared" si="135"/>
        <v>0</v>
      </c>
      <c r="N675" s="406">
        <f>E675</f>
        <v>18.32</v>
      </c>
      <c r="Q675" s="406"/>
    </row>
    <row r="676" spans="1:25">
      <c r="A676" s="407">
        <v>45800</v>
      </c>
      <c r="B676" s="408">
        <v>0</v>
      </c>
      <c r="C676" s="409">
        <v>13.5</v>
      </c>
      <c r="D676" s="409">
        <v>0.49</v>
      </c>
      <c r="E676" s="409">
        <f t="shared" si="134"/>
        <v>13.01</v>
      </c>
      <c r="F676" s="409">
        <v>13.01</v>
      </c>
      <c r="G676" s="409">
        <f t="shared" si="133"/>
        <v>0</v>
      </c>
      <c r="H676" s="410" t="s">
        <v>872</v>
      </c>
      <c r="I676" s="410" t="s">
        <v>876</v>
      </c>
      <c r="J676" s="410">
        <v>1555807109</v>
      </c>
      <c r="K676" s="410">
        <v>58497690</v>
      </c>
      <c r="L676" s="410" t="s">
        <v>874</v>
      </c>
      <c r="M676" s="406">
        <f t="shared" si="135"/>
        <v>0</v>
      </c>
      <c r="T676" s="406">
        <f>E676</f>
        <v>13.01</v>
      </c>
      <c r="U676" s="406"/>
    </row>
    <row r="677" spans="1:25">
      <c r="A677" s="407">
        <v>45800</v>
      </c>
      <c r="B677" s="408">
        <v>0</v>
      </c>
      <c r="C677" s="409">
        <v>21</v>
      </c>
      <c r="D677" s="409">
        <v>0.76</v>
      </c>
      <c r="E677" s="409">
        <f t="shared" si="134"/>
        <v>20.239999999999998</v>
      </c>
      <c r="F677" s="409">
        <v>20.239999999999998</v>
      </c>
      <c r="G677" s="409">
        <f t="shared" si="133"/>
        <v>0</v>
      </c>
      <c r="H677" s="410" t="s">
        <v>872</v>
      </c>
      <c r="I677" s="410" t="s">
        <v>901</v>
      </c>
      <c r="J677" s="410">
        <v>1555807109</v>
      </c>
      <c r="K677" s="410">
        <v>58497698</v>
      </c>
      <c r="L677" s="410" t="s">
        <v>874</v>
      </c>
      <c r="M677" s="406">
        <f t="shared" si="135"/>
        <v>0</v>
      </c>
      <c r="N677" s="406"/>
      <c r="O677" s="406">
        <f>E677</f>
        <v>20.239999999999998</v>
      </c>
    </row>
    <row r="678" spans="1:25">
      <c r="A678" s="407">
        <v>45800</v>
      </c>
      <c r="B678" s="408">
        <v>0</v>
      </c>
      <c r="C678" s="409">
        <v>19</v>
      </c>
      <c r="D678" s="409">
        <v>0.68</v>
      </c>
      <c r="E678" s="409">
        <f t="shared" si="134"/>
        <v>18.32</v>
      </c>
      <c r="F678" s="409">
        <v>18.32</v>
      </c>
      <c r="G678" s="409">
        <f t="shared" si="133"/>
        <v>0</v>
      </c>
      <c r="H678" s="410" t="s">
        <v>872</v>
      </c>
      <c r="I678" s="410" t="s">
        <v>900</v>
      </c>
      <c r="J678" s="410">
        <v>1555807109</v>
      </c>
      <c r="K678" s="410">
        <v>58497698</v>
      </c>
      <c r="L678" s="410" t="s">
        <v>874</v>
      </c>
      <c r="M678" s="406">
        <f t="shared" si="135"/>
        <v>0</v>
      </c>
      <c r="N678" s="406">
        <f>E678</f>
        <v>18.32</v>
      </c>
      <c r="O678" s="406"/>
    </row>
    <row r="679" spans="1:25">
      <c r="A679" s="407">
        <v>45800</v>
      </c>
      <c r="B679" s="408">
        <v>0</v>
      </c>
      <c r="C679" s="409">
        <v>3</v>
      </c>
      <c r="D679" s="409">
        <v>0.2</v>
      </c>
      <c r="E679" s="409">
        <f t="shared" si="134"/>
        <v>2.76</v>
      </c>
      <c r="F679" s="409">
        <v>2.8</v>
      </c>
      <c r="G679" s="409">
        <f t="shared" si="133"/>
        <v>0.04</v>
      </c>
      <c r="H679" s="410" t="s">
        <v>872</v>
      </c>
      <c r="I679" s="410" t="s">
        <v>895</v>
      </c>
      <c r="J679" s="410">
        <v>1555807109</v>
      </c>
      <c r="K679" s="410">
        <v>58497684</v>
      </c>
      <c r="L679" s="410" t="s">
        <v>874</v>
      </c>
      <c r="M679" s="406">
        <f t="shared" si="135"/>
        <v>0</v>
      </c>
      <c r="P679" s="406">
        <f>E679</f>
        <v>2.76</v>
      </c>
      <c r="U679" s="406"/>
    </row>
    <row r="680" spans="1:25">
      <c r="A680" s="407">
        <v>45800</v>
      </c>
      <c r="B680" s="408">
        <v>0</v>
      </c>
      <c r="C680" s="409">
        <v>19</v>
      </c>
      <c r="D680" s="409">
        <v>0.68</v>
      </c>
      <c r="E680" s="409">
        <f t="shared" si="134"/>
        <v>18.32</v>
      </c>
      <c r="F680" s="409">
        <v>18.32</v>
      </c>
      <c r="G680" s="409">
        <f t="shared" si="133"/>
        <v>0</v>
      </c>
      <c r="H680" s="410" t="s">
        <v>872</v>
      </c>
      <c r="I680" s="410" t="s">
        <v>900</v>
      </c>
      <c r="J680" s="410">
        <v>1555807109</v>
      </c>
      <c r="K680" s="410">
        <v>58497699</v>
      </c>
      <c r="L680" s="410" t="s">
        <v>874</v>
      </c>
      <c r="M680" s="406">
        <f t="shared" si="135"/>
        <v>0</v>
      </c>
      <c r="N680" s="406">
        <f>E680</f>
        <v>18.32</v>
      </c>
      <c r="X680" s="406"/>
      <c r="Y680" s="406"/>
    </row>
    <row r="681" spans="1:25">
      <c r="A681" s="407">
        <v>45800</v>
      </c>
      <c r="B681" s="408">
        <v>0</v>
      </c>
      <c r="C681" s="409">
        <v>21</v>
      </c>
      <c r="D681" s="409">
        <v>0.76</v>
      </c>
      <c r="E681" s="409">
        <f t="shared" si="134"/>
        <v>20.239999999999998</v>
      </c>
      <c r="F681" s="409">
        <v>20.239999999999998</v>
      </c>
      <c r="G681" s="409">
        <f t="shared" si="133"/>
        <v>0</v>
      </c>
      <c r="H681" s="410" t="s">
        <v>872</v>
      </c>
      <c r="I681" s="410" t="s">
        <v>901</v>
      </c>
      <c r="J681" s="410">
        <v>1555807109</v>
      </c>
      <c r="K681" s="410">
        <v>58497699</v>
      </c>
      <c r="L681" s="410" t="s">
        <v>874</v>
      </c>
      <c r="M681" s="406">
        <f t="shared" si="135"/>
        <v>0</v>
      </c>
      <c r="O681" s="406">
        <f>E681</f>
        <v>20.239999999999998</v>
      </c>
      <c r="P681" s="406"/>
    </row>
    <row r="682" spans="1:25">
      <c r="A682" s="407">
        <v>45800</v>
      </c>
      <c r="B682" s="408">
        <v>0</v>
      </c>
      <c r="C682" s="409">
        <v>13.5</v>
      </c>
      <c r="D682" s="409">
        <v>0.49</v>
      </c>
      <c r="E682" s="409">
        <f t="shared" si="134"/>
        <v>13.01</v>
      </c>
      <c r="F682" s="409">
        <v>13.01</v>
      </c>
      <c r="G682" s="409">
        <f t="shared" si="133"/>
        <v>0</v>
      </c>
      <c r="H682" s="410" t="s">
        <v>872</v>
      </c>
      <c r="I682" s="410" t="s">
        <v>876</v>
      </c>
      <c r="J682" s="410">
        <v>1555807109</v>
      </c>
      <c r="K682" s="410">
        <v>58497701</v>
      </c>
      <c r="L682" s="410" t="s">
        <v>874</v>
      </c>
      <c r="M682" s="406">
        <f t="shared" si="135"/>
        <v>0</v>
      </c>
      <c r="P682" s="406"/>
      <c r="T682" s="406">
        <f>E682</f>
        <v>13.01</v>
      </c>
    </row>
    <row r="683" spans="1:25">
      <c r="A683" s="407">
        <v>45800</v>
      </c>
      <c r="B683" s="408">
        <v>0</v>
      </c>
      <c r="C683" s="409">
        <v>40</v>
      </c>
      <c r="D683" s="409">
        <v>1.44</v>
      </c>
      <c r="E683" s="409">
        <f t="shared" si="134"/>
        <v>38.56</v>
      </c>
      <c r="F683" s="409">
        <v>38.56</v>
      </c>
      <c r="G683" s="409">
        <f t="shared" si="133"/>
        <v>0</v>
      </c>
      <c r="H683" s="410" t="s">
        <v>872</v>
      </c>
      <c r="I683" s="410" t="s">
        <v>901</v>
      </c>
      <c r="J683" s="410">
        <v>1555807109</v>
      </c>
      <c r="K683" s="410">
        <v>58497697</v>
      </c>
      <c r="L683" s="410" t="s">
        <v>874</v>
      </c>
      <c r="M683" s="406">
        <f t="shared" si="135"/>
        <v>0</v>
      </c>
      <c r="O683" s="406">
        <f>E683</f>
        <v>38.56</v>
      </c>
      <c r="P683" s="406"/>
    </row>
    <row r="684" spans="1:25">
      <c r="A684" s="407">
        <v>45800</v>
      </c>
      <c r="B684" s="408">
        <v>0</v>
      </c>
      <c r="C684" s="409">
        <v>19</v>
      </c>
      <c r="D684" s="409">
        <v>0.68</v>
      </c>
      <c r="E684" s="409">
        <f t="shared" si="134"/>
        <v>18.32</v>
      </c>
      <c r="F684" s="409">
        <v>18.32</v>
      </c>
      <c r="G684" s="409">
        <f t="shared" si="133"/>
        <v>0</v>
      </c>
      <c r="H684" s="410" t="s">
        <v>872</v>
      </c>
      <c r="I684" s="410" t="s">
        <v>900</v>
      </c>
      <c r="J684" s="410">
        <v>1555807109</v>
      </c>
      <c r="K684" s="410">
        <v>58497697</v>
      </c>
      <c r="L684" s="410" t="s">
        <v>874</v>
      </c>
      <c r="M684" s="406">
        <f t="shared" si="135"/>
        <v>0</v>
      </c>
      <c r="N684" s="406">
        <f>E684</f>
        <v>18.32</v>
      </c>
      <c r="P684" s="406"/>
    </row>
    <row r="685" spans="1:25">
      <c r="A685" s="407">
        <v>45800</v>
      </c>
      <c r="B685" s="408">
        <v>0</v>
      </c>
      <c r="C685" s="409">
        <v>13.5</v>
      </c>
      <c r="D685" s="409">
        <v>0.49</v>
      </c>
      <c r="E685" s="409">
        <f t="shared" si="134"/>
        <v>13.01</v>
      </c>
      <c r="F685" s="409">
        <v>13.01</v>
      </c>
      <c r="G685" s="409">
        <f t="shared" si="133"/>
        <v>0</v>
      </c>
      <c r="H685" s="410" t="s">
        <v>872</v>
      </c>
      <c r="I685" s="410" t="s">
        <v>876</v>
      </c>
      <c r="J685" s="410">
        <v>1555807109</v>
      </c>
      <c r="K685" s="410">
        <v>58497691</v>
      </c>
      <c r="L685" s="410" t="s">
        <v>874</v>
      </c>
      <c r="M685" s="406">
        <f t="shared" si="135"/>
        <v>0</v>
      </c>
      <c r="P685" s="406"/>
      <c r="T685" s="406">
        <f>E685</f>
        <v>13.01</v>
      </c>
    </row>
    <row r="686" spans="1:25">
      <c r="A686" s="407">
        <v>45799</v>
      </c>
      <c r="B686" s="408">
        <v>0</v>
      </c>
      <c r="C686" s="409">
        <v>12</v>
      </c>
      <c r="D686" s="409">
        <v>0.43</v>
      </c>
      <c r="E686" s="409">
        <f t="shared" si="134"/>
        <v>11.57</v>
      </c>
      <c r="F686" s="409">
        <v>11.57</v>
      </c>
      <c r="G686" s="409">
        <f t="shared" si="133"/>
        <v>0</v>
      </c>
      <c r="H686" s="410" t="s">
        <v>872</v>
      </c>
      <c r="I686" s="410" t="s">
        <v>901</v>
      </c>
      <c r="J686" s="410">
        <v>872827284</v>
      </c>
      <c r="K686" s="410">
        <v>58489869</v>
      </c>
      <c r="L686" s="410" t="s">
        <v>874</v>
      </c>
      <c r="M686" s="406">
        <f t="shared" si="135"/>
        <v>0</v>
      </c>
      <c r="O686" s="406">
        <f>E686</f>
        <v>11.57</v>
      </c>
      <c r="P686" s="406"/>
    </row>
    <row r="687" spans="1:25">
      <c r="A687" s="407">
        <v>45798</v>
      </c>
      <c r="B687" s="408">
        <v>0</v>
      </c>
      <c r="C687" s="409">
        <v>2</v>
      </c>
      <c r="D687" s="409">
        <v>0.2</v>
      </c>
      <c r="E687" s="409">
        <f t="shared" si="134"/>
        <v>1.76</v>
      </c>
      <c r="F687" s="409">
        <v>1.8</v>
      </c>
      <c r="G687" s="409">
        <f t="shared" si="133"/>
        <v>0.04</v>
      </c>
      <c r="H687" s="410" t="s">
        <v>872</v>
      </c>
      <c r="I687" s="410" t="s">
        <v>873</v>
      </c>
      <c r="J687" s="410">
        <v>836062314</v>
      </c>
      <c r="K687" s="410">
        <v>58474619</v>
      </c>
      <c r="L687" s="410" t="s">
        <v>874</v>
      </c>
      <c r="M687" s="406">
        <f t="shared" si="135"/>
        <v>0</v>
      </c>
      <c r="P687" s="406"/>
      <c r="U687" s="406">
        <f>E687</f>
        <v>1.76</v>
      </c>
    </row>
    <row r="688" spans="1:25">
      <c r="A688" s="407">
        <v>45798</v>
      </c>
      <c r="B688" s="408">
        <v>0</v>
      </c>
      <c r="C688" s="409">
        <v>17.5</v>
      </c>
      <c r="D688" s="409">
        <v>0.63</v>
      </c>
      <c r="E688" s="409">
        <f t="shared" si="134"/>
        <v>16.87</v>
      </c>
      <c r="F688" s="409">
        <v>16.87</v>
      </c>
      <c r="G688" s="409">
        <f t="shared" si="133"/>
        <v>0</v>
      </c>
      <c r="H688" s="410" t="s">
        <v>872</v>
      </c>
      <c r="I688" s="410" t="s">
        <v>879</v>
      </c>
      <c r="J688" s="410">
        <v>836062314</v>
      </c>
      <c r="K688" s="410">
        <v>58474618</v>
      </c>
      <c r="L688" s="410" t="s">
        <v>874</v>
      </c>
      <c r="M688" s="406">
        <f t="shared" si="135"/>
        <v>0</v>
      </c>
      <c r="T688" s="406">
        <f>E688</f>
        <v>16.87</v>
      </c>
      <c r="U688" s="406"/>
    </row>
    <row r="689" spans="1:21">
      <c r="A689" s="407">
        <v>45797</v>
      </c>
      <c r="B689" s="408">
        <v>0</v>
      </c>
      <c r="C689" s="409">
        <v>27</v>
      </c>
      <c r="D689" s="409">
        <v>0.97</v>
      </c>
      <c r="E689" s="409">
        <f t="shared" si="134"/>
        <v>26.03</v>
      </c>
      <c r="F689" s="409">
        <v>26.03</v>
      </c>
      <c r="G689" s="409">
        <f t="shared" si="133"/>
        <v>0</v>
      </c>
      <c r="H689" s="410" t="s">
        <v>872</v>
      </c>
      <c r="I689" s="410" t="s">
        <v>901</v>
      </c>
      <c r="J689" s="410">
        <v>1575890042</v>
      </c>
      <c r="K689" s="410">
        <v>58448995</v>
      </c>
      <c r="L689" s="410" t="s">
        <v>874</v>
      </c>
      <c r="M689" s="406">
        <f t="shared" si="135"/>
        <v>0</v>
      </c>
      <c r="O689" s="406">
        <f>E689</f>
        <v>26.03</v>
      </c>
      <c r="Q689" s="406"/>
    </row>
    <row r="690" spans="1:21">
      <c r="A690" s="407">
        <v>45797</v>
      </c>
      <c r="B690" s="408">
        <v>0</v>
      </c>
      <c r="C690" s="409">
        <v>2</v>
      </c>
      <c r="D690" s="409">
        <v>0.2</v>
      </c>
      <c r="E690" s="409">
        <f t="shared" si="134"/>
        <v>1.76</v>
      </c>
      <c r="F690" s="409">
        <v>1.8</v>
      </c>
      <c r="G690" s="409">
        <f t="shared" si="133"/>
        <v>0.04</v>
      </c>
      <c r="H690" s="410" t="s">
        <v>872</v>
      </c>
      <c r="I690" s="410" t="s">
        <v>873</v>
      </c>
      <c r="J690" s="410">
        <v>1575890042</v>
      </c>
      <c r="K690" s="410">
        <v>58449000</v>
      </c>
      <c r="L690" s="410" t="s">
        <v>874</v>
      </c>
      <c r="M690" s="406">
        <f t="shared" si="135"/>
        <v>0</v>
      </c>
      <c r="P690" s="406"/>
      <c r="U690" s="406">
        <f>E690</f>
        <v>1.76</v>
      </c>
    </row>
    <row r="691" spans="1:21">
      <c r="A691" s="407">
        <v>45797</v>
      </c>
      <c r="B691" s="408">
        <v>0</v>
      </c>
      <c r="C691" s="409">
        <v>19</v>
      </c>
      <c r="D691" s="409">
        <v>0.68</v>
      </c>
      <c r="E691" s="409">
        <f t="shared" si="134"/>
        <v>18.32</v>
      </c>
      <c r="F691" s="409">
        <v>18.32</v>
      </c>
      <c r="G691" s="409">
        <f t="shared" si="133"/>
        <v>0</v>
      </c>
      <c r="H691" s="410" t="s">
        <v>872</v>
      </c>
      <c r="I691" s="410" t="s">
        <v>900</v>
      </c>
      <c r="J691" s="410">
        <v>1575890042</v>
      </c>
      <c r="K691" s="410">
        <v>58448997</v>
      </c>
      <c r="L691" s="410" t="s">
        <v>874</v>
      </c>
      <c r="M691" s="406">
        <f t="shared" si="135"/>
        <v>0</v>
      </c>
      <c r="N691" s="406">
        <f t="shared" ref="N691:N692" si="140">E691</f>
        <v>18.32</v>
      </c>
      <c r="Q691" s="406"/>
    </row>
    <row r="692" spans="1:21">
      <c r="A692" s="407">
        <v>45797</v>
      </c>
      <c r="B692" s="408">
        <v>0</v>
      </c>
      <c r="C692" s="409">
        <v>19</v>
      </c>
      <c r="D692" s="409">
        <v>0.68</v>
      </c>
      <c r="E692" s="409">
        <f t="shared" si="134"/>
        <v>18.32</v>
      </c>
      <c r="F692" s="409">
        <v>18.32</v>
      </c>
      <c r="G692" s="409">
        <f t="shared" si="133"/>
        <v>0</v>
      </c>
      <c r="H692" s="410" t="s">
        <v>872</v>
      </c>
      <c r="I692" s="410" t="s">
        <v>900</v>
      </c>
      <c r="J692" s="410">
        <v>1575890042</v>
      </c>
      <c r="K692" s="410">
        <v>58448996</v>
      </c>
      <c r="L692" s="410" t="s">
        <v>874</v>
      </c>
      <c r="M692" s="406">
        <f t="shared" si="135"/>
        <v>0</v>
      </c>
      <c r="N692" s="406">
        <f t="shared" si="140"/>
        <v>18.32</v>
      </c>
      <c r="U692" s="406"/>
    </row>
    <row r="693" spans="1:21">
      <c r="A693" s="407">
        <v>45797</v>
      </c>
      <c r="B693" s="408">
        <v>0</v>
      </c>
      <c r="C693" s="409">
        <v>2</v>
      </c>
      <c r="D693" s="409">
        <v>0.2</v>
      </c>
      <c r="E693" s="409">
        <f t="shared" si="134"/>
        <v>1.76</v>
      </c>
      <c r="F693" s="409">
        <v>1.8</v>
      </c>
      <c r="G693" s="409">
        <f t="shared" si="133"/>
        <v>0.04</v>
      </c>
      <c r="H693" s="410" t="s">
        <v>872</v>
      </c>
      <c r="I693" s="410" t="s">
        <v>873</v>
      </c>
      <c r="J693" s="410">
        <v>1575890042</v>
      </c>
      <c r="K693" s="410">
        <v>58448999</v>
      </c>
      <c r="L693" s="410" t="s">
        <v>874</v>
      </c>
      <c r="M693" s="406">
        <f t="shared" si="135"/>
        <v>0</v>
      </c>
      <c r="Q693" s="406"/>
      <c r="U693" s="406">
        <f>E693</f>
        <v>1.76</v>
      </c>
    </row>
    <row r="694" spans="1:21">
      <c r="A694" s="407">
        <v>45797</v>
      </c>
      <c r="B694" s="408">
        <v>0</v>
      </c>
      <c r="C694" s="409">
        <v>21</v>
      </c>
      <c r="D694" s="409">
        <v>0.76</v>
      </c>
      <c r="E694" s="409">
        <f t="shared" si="134"/>
        <v>20.239999999999998</v>
      </c>
      <c r="F694" s="409">
        <v>20.239999999999998</v>
      </c>
      <c r="G694" s="409">
        <f t="shared" si="133"/>
        <v>0</v>
      </c>
      <c r="H694" s="410" t="s">
        <v>872</v>
      </c>
      <c r="I694" s="410" t="s">
        <v>901</v>
      </c>
      <c r="J694" s="410">
        <v>1575890042</v>
      </c>
      <c r="K694" s="410">
        <v>58448998</v>
      </c>
      <c r="L694" s="410" t="s">
        <v>874</v>
      </c>
      <c r="M694" s="406">
        <f t="shared" si="135"/>
        <v>0</v>
      </c>
      <c r="O694" s="406">
        <f t="shared" ref="O694:O696" si="141">E694</f>
        <v>20.239999999999998</v>
      </c>
      <c r="U694" s="406"/>
    </row>
    <row r="695" spans="1:21">
      <c r="A695" s="407">
        <v>45797</v>
      </c>
      <c r="B695" s="408">
        <v>0</v>
      </c>
      <c r="C695" s="409">
        <v>27</v>
      </c>
      <c r="D695" s="409">
        <v>0.97</v>
      </c>
      <c r="E695" s="409">
        <f t="shared" si="134"/>
        <v>26.03</v>
      </c>
      <c r="F695" s="409">
        <v>26.03</v>
      </c>
      <c r="G695" s="409">
        <f t="shared" si="133"/>
        <v>0</v>
      </c>
      <c r="H695" s="410" t="s">
        <v>872</v>
      </c>
      <c r="I695" s="410" t="s">
        <v>901</v>
      </c>
      <c r="J695" s="410">
        <v>1575890042</v>
      </c>
      <c r="K695" s="410">
        <v>58448994</v>
      </c>
      <c r="L695" s="410" t="s">
        <v>874</v>
      </c>
      <c r="M695" s="406">
        <f t="shared" si="135"/>
        <v>0</v>
      </c>
      <c r="O695" s="406">
        <f t="shared" si="141"/>
        <v>26.03</v>
      </c>
      <c r="Q695" s="406"/>
    </row>
    <row r="696" spans="1:21">
      <c r="A696" s="407">
        <v>45797</v>
      </c>
      <c r="B696" s="408">
        <v>0</v>
      </c>
      <c r="C696" s="409">
        <v>6</v>
      </c>
      <c r="D696" s="409">
        <v>0.22</v>
      </c>
      <c r="E696" s="409">
        <f t="shared" si="134"/>
        <v>5.78</v>
      </c>
      <c r="F696" s="409">
        <v>5.78</v>
      </c>
      <c r="G696" s="409">
        <f t="shared" si="133"/>
        <v>0</v>
      </c>
      <c r="H696" s="410" t="s">
        <v>872</v>
      </c>
      <c r="I696" s="410" t="s">
        <v>901</v>
      </c>
      <c r="J696" s="410">
        <v>1575890042</v>
      </c>
      <c r="K696" s="410">
        <v>58448992</v>
      </c>
      <c r="L696" s="410" t="s">
        <v>874</v>
      </c>
      <c r="M696" s="406">
        <f t="shared" si="135"/>
        <v>0</v>
      </c>
      <c r="O696" s="406">
        <f t="shared" si="141"/>
        <v>5.78</v>
      </c>
      <c r="U696" s="406"/>
    </row>
    <row r="697" spans="1:21">
      <c r="A697" s="407">
        <v>45797</v>
      </c>
      <c r="B697" s="408">
        <v>0</v>
      </c>
      <c r="C697" s="409">
        <v>19</v>
      </c>
      <c r="D697" s="409">
        <v>0.68</v>
      </c>
      <c r="E697" s="409">
        <f t="shared" si="134"/>
        <v>18.32</v>
      </c>
      <c r="F697" s="409">
        <v>18.32</v>
      </c>
      <c r="G697" s="409">
        <f t="shared" si="133"/>
        <v>0</v>
      </c>
      <c r="H697" s="410" t="s">
        <v>872</v>
      </c>
      <c r="I697" s="410" t="s">
        <v>900</v>
      </c>
      <c r="J697" s="410">
        <v>1575890042</v>
      </c>
      <c r="K697" s="410">
        <v>58448993</v>
      </c>
      <c r="L697" s="410" t="s">
        <v>874</v>
      </c>
      <c r="M697" s="406">
        <f t="shared" si="135"/>
        <v>0</v>
      </c>
      <c r="N697" s="406">
        <f>E697</f>
        <v>18.32</v>
      </c>
      <c r="Q697" s="406"/>
    </row>
    <row r="698" spans="1:21">
      <c r="A698" s="407">
        <v>45796</v>
      </c>
      <c r="B698" s="408">
        <v>0</v>
      </c>
      <c r="C698" s="409">
        <v>3</v>
      </c>
      <c r="D698" s="409">
        <v>0.2</v>
      </c>
      <c r="E698" s="409">
        <f t="shared" si="134"/>
        <v>2.76</v>
      </c>
      <c r="F698" s="409">
        <v>2.8</v>
      </c>
      <c r="G698" s="409">
        <f t="shared" si="133"/>
        <v>0.04</v>
      </c>
      <c r="H698" s="410" t="s">
        <v>872</v>
      </c>
      <c r="I698" s="410" t="s">
        <v>895</v>
      </c>
      <c r="J698" s="410">
        <v>50805454</v>
      </c>
      <c r="K698" s="410">
        <v>58422672</v>
      </c>
      <c r="L698" s="410" t="s">
        <v>874</v>
      </c>
      <c r="M698" s="406">
        <f t="shared" si="135"/>
        <v>0</v>
      </c>
      <c r="P698" s="406">
        <f>E698</f>
        <v>2.76</v>
      </c>
      <c r="U698" s="406"/>
    </row>
    <row r="699" spans="1:21">
      <c r="A699" s="407">
        <v>45796</v>
      </c>
      <c r="B699" s="408">
        <v>0</v>
      </c>
      <c r="C699" s="409">
        <v>2</v>
      </c>
      <c r="D699" s="409">
        <v>0.2</v>
      </c>
      <c r="E699" s="409">
        <f t="shared" si="134"/>
        <v>1.76</v>
      </c>
      <c r="F699" s="409">
        <v>1.8</v>
      </c>
      <c r="G699" s="409">
        <f t="shared" si="133"/>
        <v>0.04</v>
      </c>
      <c r="H699" s="410" t="s">
        <v>872</v>
      </c>
      <c r="I699" s="410" t="s">
        <v>873</v>
      </c>
      <c r="J699" s="410">
        <v>50805454</v>
      </c>
      <c r="K699" s="410">
        <v>58422673</v>
      </c>
      <c r="L699" s="410" t="s">
        <v>874</v>
      </c>
      <c r="M699" s="406">
        <f t="shared" si="135"/>
        <v>0</v>
      </c>
      <c r="P699" s="406"/>
      <c r="U699" s="406">
        <f>E699</f>
        <v>1.76</v>
      </c>
    </row>
    <row r="700" spans="1:21">
      <c r="A700" s="407">
        <v>45793</v>
      </c>
      <c r="B700" s="408">
        <v>0</v>
      </c>
      <c r="C700" s="409">
        <v>3</v>
      </c>
      <c r="D700" s="409">
        <v>0.2</v>
      </c>
      <c r="E700" s="409">
        <f t="shared" si="134"/>
        <v>2.76</v>
      </c>
      <c r="F700" s="409">
        <v>2.8</v>
      </c>
      <c r="G700" s="409">
        <f t="shared" si="133"/>
        <v>0.04</v>
      </c>
      <c r="H700" s="410" t="s">
        <v>872</v>
      </c>
      <c r="I700" s="410" t="s">
        <v>895</v>
      </c>
      <c r="J700" s="410">
        <v>210073469</v>
      </c>
      <c r="K700" s="410">
        <v>58409584</v>
      </c>
      <c r="L700" s="410" t="s">
        <v>874</v>
      </c>
      <c r="M700" s="406">
        <f t="shared" si="135"/>
        <v>0</v>
      </c>
      <c r="P700" s="406">
        <f t="shared" ref="P700:P703" si="142">E700</f>
        <v>2.76</v>
      </c>
      <c r="Q700" s="406"/>
    </row>
    <row r="701" spans="1:21">
      <c r="A701" s="407">
        <v>45793</v>
      </c>
      <c r="B701" s="408">
        <v>0</v>
      </c>
      <c r="C701" s="409">
        <v>3</v>
      </c>
      <c r="D701" s="409">
        <v>0.2</v>
      </c>
      <c r="E701" s="409">
        <f t="shared" si="134"/>
        <v>2.76</v>
      </c>
      <c r="F701" s="409">
        <v>2.8</v>
      </c>
      <c r="G701" s="409">
        <f t="shared" si="133"/>
        <v>0.04</v>
      </c>
      <c r="H701" s="410" t="s">
        <v>872</v>
      </c>
      <c r="I701" s="410" t="s">
        <v>895</v>
      </c>
      <c r="J701" s="410">
        <v>210073469</v>
      </c>
      <c r="K701" s="410">
        <v>58409589</v>
      </c>
      <c r="L701" s="410" t="s">
        <v>874</v>
      </c>
      <c r="M701" s="406">
        <f t="shared" si="135"/>
        <v>0</v>
      </c>
      <c r="P701" s="406">
        <f t="shared" si="142"/>
        <v>2.76</v>
      </c>
      <c r="U701" s="406"/>
    </row>
    <row r="702" spans="1:21">
      <c r="A702" s="407">
        <v>45793</v>
      </c>
      <c r="B702" s="408">
        <v>0</v>
      </c>
      <c r="C702" s="409">
        <v>3</v>
      </c>
      <c r="D702" s="409">
        <v>0.2</v>
      </c>
      <c r="E702" s="409">
        <f t="shared" si="134"/>
        <v>2.76</v>
      </c>
      <c r="F702" s="409">
        <v>2.8</v>
      </c>
      <c r="G702" s="409">
        <f t="shared" si="133"/>
        <v>0.04</v>
      </c>
      <c r="H702" s="410" t="s">
        <v>872</v>
      </c>
      <c r="I702" s="410" t="s">
        <v>895</v>
      </c>
      <c r="J702" s="410">
        <v>210073469</v>
      </c>
      <c r="K702" s="410">
        <v>58409585</v>
      </c>
      <c r="L702" s="410" t="s">
        <v>874</v>
      </c>
      <c r="M702" s="406">
        <f t="shared" si="135"/>
        <v>0</v>
      </c>
      <c r="O702" s="406"/>
      <c r="P702" s="406">
        <f t="shared" si="142"/>
        <v>2.76</v>
      </c>
    </row>
    <row r="703" spans="1:21">
      <c r="A703" s="407">
        <v>45793</v>
      </c>
      <c r="B703" s="408">
        <v>0</v>
      </c>
      <c r="C703" s="409">
        <v>3</v>
      </c>
      <c r="D703" s="409">
        <v>0.2</v>
      </c>
      <c r="E703" s="409">
        <f t="shared" si="134"/>
        <v>2.76</v>
      </c>
      <c r="F703" s="409">
        <v>2.8</v>
      </c>
      <c r="G703" s="409">
        <f t="shared" si="133"/>
        <v>0.04</v>
      </c>
      <c r="H703" s="410" t="s">
        <v>872</v>
      </c>
      <c r="I703" s="410" t="s">
        <v>895</v>
      </c>
      <c r="J703" s="410">
        <v>210073469</v>
      </c>
      <c r="K703" s="410">
        <v>58409581</v>
      </c>
      <c r="L703" s="410" t="s">
        <v>874</v>
      </c>
      <c r="M703" s="406">
        <f t="shared" si="135"/>
        <v>0</v>
      </c>
      <c r="N703" s="406"/>
      <c r="P703" s="406">
        <f t="shared" si="142"/>
        <v>2.76</v>
      </c>
    </row>
    <row r="704" spans="1:21">
      <c r="A704" s="407">
        <v>45793</v>
      </c>
      <c r="B704" s="408">
        <v>0</v>
      </c>
      <c r="C704" s="409">
        <v>18</v>
      </c>
      <c r="D704" s="409">
        <v>0.65</v>
      </c>
      <c r="E704" s="409">
        <f t="shared" si="134"/>
        <v>17.350000000000001</v>
      </c>
      <c r="F704" s="409">
        <v>17.350000000000001</v>
      </c>
      <c r="G704" s="409">
        <f t="shared" si="133"/>
        <v>0</v>
      </c>
      <c r="H704" s="410" t="s">
        <v>872</v>
      </c>
      <c r="I704" s="410" t="s">
        <v>900</v>
      </c>
      <c r="J704" s="410">
        <v>210073469</v>
      </c>
      <c r="K704" s="410">
        <v>58409586</v>
      </c>
      <c r="L704" s="410" t="s">
        <v>874</v>
      </c>
      <c r="M704" s="406">
        <f t="shared" si="135"/>
        <v>0</v>
      </c>
      <c r="N704" s="406">
        <f>E704</f>
        <v>17.350000000000001</v>
      </c>
      <c r="O704" s="406"/>
    </row>
    <row r="705" spans="1:21">
      <c r="A705" s="407">
        <v>45793</v>
      </c>
      <c r="B705" s="408">
        <v>0</v>
      </c>
      <c r="C705" s="409">
        <v>55</v>
      </c>
      <c r="D705" s="409">
        <v>1.98</v>
      </c>
      <c r="E705" s="409">
        <f t="shared" si="134"/>
        <v>53.02</v>
      </c>
      <c r="F705" s="409">
        <v>53.02</v>
      </c>
      <c r="G705" s="409">
        <f t="shared" si="133"/>
        <v>0</v>
      </c>
      <c r="H705" s="410" t="s">
        <v>872</v>
      </c>
      <c r="I705" s="410" t="s">
        <v>901</v>
      </c>
      <c r="J705" s="410">
        <v>210073469</v>
      </c>
      <c r="K705" s="410">
        <v>58409586</v>
      </c>
      <c r="L705" s="410" t="s">
        <v>874</v>
      </c>
      <c r="M705" s="406">
        <f t="shared" si="135"/>
        <v>0</v>
      </c>
      <c r="O705" s="406">
        <f>E705</f>
        <v>53.02</v>
      </c>
    </row>
    <row r="706" spans="1:21">
      <c r="A706" s="407">
        <v>45793</v>
      </c>
      <c r="B706" s="408">
        <v>0</v>
      </c>
      <c r="C706" s="409">
        <v>3</v>
      </c>
      <c r="D706" s="409">
        <v>0.2</v>
      </c>
      <c r="E706" s="409">
        <f t="shared" si="134"/>
        <v>2.76</v>
      </c>
      <c r="F706" s="409">
        <v>2.8</v>
      </c>
      <c r="G706" s="409">
        <f t="shared" si="133"/>
        <v>0.04</v>
      </c>
      <c r="H706" s="410" t="s">
        <v>872</v>
      </c>
      <c r="I706" s="410" t="s">
        <v>895</v>
      </c>
      <c r="J706" s="410">
        <v>210073469</v>
      </c>
      <c r="K706" s="410">
        <v>58409583</v>
      </c>
      <c r="L706" s="410" t="s">
        <v>874</v>
      </c>
      <c r="M706" s="406">
        <f t="shared" si="135"/>
        <v>0</v>
      </c>
      <c r="O706" s="406"/>
      <c r="P706" s="406">
        <f>E706</f>
        <v>2.76</v>
      </c>
    </row>
    <row r="707" spans="1:21">
      <c r="A707" s="407">
        <v>45793</v>
      </c>
      <c r="B707" s="408">
        <v>0</v>
      </c>
      <c r="C707" s="409">
        <v>2</v>
      </c>
      <c r="D707" s="409">
        <v>0.2</v>
      </c>
      <c r="E707" s="409">
        <f t="shared" si="134"/>
        <v>1.76</v>
      </c>
      <c r="F707" s="409">
        <v>1.8</v>
      </c>
      <c r="G707" s="409">
        <f t="shared" ref="G707:G770" si="143">IF(D707&gt;0.2,0,0.04)</f>
        <v>0.04</v>
      </c>
      <c r="H707" s="410" t="s">
        <v>872</v>
      </c>
      <c r="I707" s="410" t="s">
        <v>873</v>
      </c>
      <c r="J707" s="410">
        <v>210073469</v>
      </c>
      <c r="K707" s="410">
        <v>58409588</v>
      </c>
      <c r="L707" s="410" t="s">
        <v>874</v>
      </c>
      <c r="M707" s="406">
        <f t="shared" si="135"/>
        <v>0</v>
      </c>
      <c r="N707" s="406"/>
      <c r="U707" s="406">
        <f>E707</f>
        <v>1.76</v>
      </c>
    </row>
    <row r="708" spans="1:21">
      <c r="A708" s="407">
        <v>45793</v>
      </c>
      <c r="B708" s="408">
        <v>0</v>
      </c>
      <c r="C708" s="409">
        <v>3</v>
      </c>
      <c r="D708" s="409">
        <v>0.2</v>
      </c>
      <c r="E708" s="409">
        <f t="shared" ref="E708:E771" si="144">C708-D708-G708</f>
        <v>2.76</v>
      </c>
      <c r="F708" s="409">
        <v>2.8</v>
      </c>
      <c r="G708" s="409">
        <f t="shared" si="143"/>
        <v>0.04</v>
      </c>
      <c r="H708" s="410" t="s">
        <v>872</v>
      </c>
      <c r="I708" s="410" t="s">
        <v>895</v>
      </c>
      <c r="J708" s="410">
        <v>210073469</v>
      </c>
      <c r="K708" s="410">
        <v>58409590</v>
      </c>
      <c r="L708" s="410" t="s">
        <v>874</v>
      </c>
      <c r="M708" s="406">
        <f t="shared" ref="M708:M771" si="145">SUM(N708:AA708)-E708</f>
        <v>0</v>
      </c>
      <c r="P708" s="406">
        <f t="shared" ref="P708:P710" si="146">E708</f>
        <v>2.76</v>
      </c>
      <c r="U708" s="406"/>
    </row>
    <row r="709" spans="1:21">
      <c r="A709" s="407">
        <v>45793</v>
      </c>
      <c r="B709" s="408">
        <v>0</v>
      </c>
      <c r="C709" s="409">
        <v>3</v>
      </c>
      <c r="D709" s="409">
        <v>0.2</v>
      </c>
      <c r="E709" s="409">
        <f t="shared" si="144"/>
        <v>2.76</v>
      </c>
      <c r="F709" s="409">
        <v>2.8</v>
      </c>
      <c r="G709" s="409">
        <f t="shared" si="143"/>
        <v>0.04</v>
      </c>
      <c r="H709" s="410" t="s">
        <v>872</v>
      </c>
      <c r="I709" s="410" t="s">
        <v>895</v>
      </c>
      <c r="J709" s="410">
        <v>210073469</v>
      </c>
      <c r="K709" s="410">
        <v>58409587</v>
      </c>
      <c r="L709" s="410" t="s">
        <v>874</v>
      </c>
      <c r="M709" s="406">
        <f t="shared" si="145"/>
        <v>0</v>
      </c>
      <c r="P709" s="406">
        <f t="shared" si="146"/>
        <v>2.76</v>
      </c>
      <c r="U709" s="406"/>
    </row>
    <row r="710" spans="1:21">
      <c r="A710" s="407">
        <v>45793</v>
      </c>
      <c r="B710" s="408">
        <v>0</v>
      </c>
      <c r="C710" s="409">
        <v>3</v>
      </c>
      <c r="D710" s="409">
        <v>0.2</v>
      </c>
      <c r="E710" s="409">
        <f t="shared" si="144"/>
        <v>2.76</v>
      </c>
      <c r="F710" s="409">
        <v>2.8</v>
      </c>
      <c r="G710" s="409">
        <f t="shared" si="143"/>
        <v>0.04</v>
      </c>
      <c r="H710" s="410" t="s">
        <v>872</v>
      </c>
      <c r="I710" s="410" t="s">
        <v>895</v>
      </c>
      <c r="J710" s="410">
        <v>210073469</v>
      </c>
      <c r="K710" s="410">
        <v>58409582</v>
      </c>
      <c r="L710" s="410" t="s">
        <v>874</v>
      </c>
      <c r="M710" s="406">
        <f t="shared" si="145"/>
        <v>0</v>
      </c>
      <c r="O710" s="406"/>
      <c r="P710" s="406">
        <f t="shared" si="146"/>
        <v>2.76</v>
      </c>
    </row>
    <row r="711" spans="1:21">
      <c r="A711" s="407">
        <v>45792</v>
      </c>
      <c r="B711" s="408">
        <v>0</v>
      </c>
      <c r="C711" s="409">
        <v>4</v>
      </c>
      <c r="D711" s="409">
        <v>0.2</v>
      </c>
      <c r="E711" s="409">
        <f t="shared" si="144"/>
        <v>3.76</v>
      </c>
      <c r="F711" s="409">
        <v>3.8</v>
      </c>
      <c r="G711" s="409">
        <f t="shared" si="143"/>
        <v>0.04</v>
      </c>
      <c r="H711" s="410" t="s">
        <v>872</v>
      </c>
      <c r="I711" s="410" t="s">
        <v>873</v>
      </c>
      <c r="J711" s="410">
        <v>1530941300</v>
      </c>
      <c r="K711" s="410">
        <v>58401913</v>
      </c>
      <c r="L711" s="410" t="s">
        <v>874</v>
      </c>
      <c r="M711" s="406">
        <f t="shared" si="145"/>
        <v>0</v>
      </c>
      <c r="P711" s="406"/>
      <c r="U711" s="406">
        <f>E711</f>
        <v>3.76</v>
      </c>
    </row>
    <row r="712" spans="1:21">
      <c r="A712" s="407">
        <v>45792</v>
      </c>
      <c r="B712" s="408">
        <v>0</v>
      </c>
      <c r="C712" s="409">
        <v>18</v>
      </c>
      <c r="D712" s="409">
        <v>0.65</v>
      </c>
      <c r="E712" s="409">
        <f t="shared" si="144"/>
        <v>17.350000000000001</v>
      </c>
      <c r="F712" s="409">
        <v>17.350000000000001</v>
      </c>
      <c r="G712" s="409">
        <f t="shared" si="143"/>
        <v>0</v>
      </c>
      <c r="H712" s="410" t="s">
        <v>872</v>
      </c>
      <c r="I712" s="410" t="s">
        <v>899</v>
      </c>
      <c r="J712" s="410">
        <v>1530941300</v>
      </c>
      <c r="K712" s="410">
        <v>58401911</v>
      </c>
      <c r="L712" s="410" t="s">
        <v>874</v>
      </c>
      <c r="M712" s="406">
        <f t="shared" si="145"/>
        <v>0</v>
      </c>
      <c r="N712" s="406">
        <f>E712</f>
        <v>17.350000000000001</v>
      </c>
      <c r="U712" s="406"/>
    </row>
    <row r="713" spans="1:21">
      <c r="A713" s="407">
        <v>45792</v>
      </c>
      <c r="B713" s="408">
        <v>0</v>
      </c>
      <c r="C713" s="409">
        <v>2</v>
      </c>
      <c r="D713" s="409">
        <v>0.2</v>
      </c>
      <c r="E713" s="409">
        <f t="shared" si="144"/>
        <v>1.76</v>
      </c>
      <c r="F713" s="409">
        <v>1.8</v>
      </c>
      <c r="G713" s="409">
        <f t="shared" si="143"/>
        <v>0.04</v>
      </c>
      <c r="H713" s="410" t="s">
        <v>872</v>
      </c>
      <c r="I713" s="410" t="s">
        <v>873</v>
      </c>
      <c r="J713" s="410">
        <v>1530941300</v>
      </c>
      <c r="K713" s="410">
        <v>58401912</v>
      </c>
      <c r="L713" s="410" t="s">
        <v>874</v>
      </c>
      <c r="M713" s="406">
        <f t="shared" si="145"/>
        <v>0</v>
      </c>
      <c r="U713" s="406">
        <f t="shared" ref="U713:U714" si="147">E713</f>
        <v>1.76</v>
      </c>
    </row>
    <row r="714" spans="1:21">
      <c r="A714" s="407">
        <v>45791</v>
      </c>
      <c r="B714" s="408">
        <v>0</v>
      </c>
      <c r="C714" s="409">
        <v>2</v>
      </c>
      <c r="D714" s="409">
        <v>0.2</v>
      </c>
      <c r="E714" s="409">
        <f t="shared" si="144"/>
        <v>1.76</v>
      </c>
      <c r="F714" s="409">
        <v>1.8</v>
      </c>
      <c r="G714" s="409">
        <f t="shared" si="143"/>
        <v>0.04</v>
      </c>
      <c r="H714" s="410" t="s">
        <v>872</v>
      </c>
      <c r="I714" s="410" t="s">
        <v>873</v>
      </c>
      <c r="J714" s="410">
        <v>1198289850</v>
      </c>
      <c r="K714" s="410">
        <v>58374320</v>
      </c>
      <c r="L714" s="410" t="s">
        <v>874</v>
      </c>
      <c r="M714" s="406">
        <f t="shared" si="145"/>
        <v>0</v>
      </c>
      <c r="U714" s="406">
        <f t="shared" si="147"/>
        <v>1.76</v>
      </c>
    </row>
    <row r="715" spans="1:21">
      <c r="A715" s="407">
        <v>45791</v>
      </c>
      <c r="B715" s="408">
        <v>0</v>
      </c>
      <c r="C715" s="409">
        <v>3</v>
      </c>
      <c r="D715" s="409">
        <v>0.2</v>
      </c>
      <c r="E715" s="409">
        <f t="shared" si="144"/>
        <v>2.76</v>
      </c>
      <c r="F715" s="409">
        <v>2.8</v>
      </c>
      <c r="G715" s="409">
        <f t="shared" si="143"/>
        <v>0.04</v>
      </c>
      <c r="H715" s="410" t="s">
        <v>872</v>
      </c>
      <c r="I715" s="410" t="s">
        <v>895</v>
      </c>
      <c r="J715" s="410">
        <v>1198289850</v>
      </c>
      <c r="K715" s="410">
        <v>58374321</v>
      </c>
      <c r="L715" s="410" t="s">
        <v>874</v>
      </c>
      <c r="M715" s="406">
        <f t="shared" si="145"/>
        <v>0</v>
      </c>
      <c r="O715" s="406"/>
      <c r="P715" s="406">
        <f>E715</f>
        <v>2.76</v>
      </c>
    </row>
    <row r="716" spans="1:21">
      <c r="A716" s="407">
        <v>45791</v>
      </c>
      <c r="B716" s="408">
        <v>0</v>
      </c>
      <c r="C716" s="409">
        <v>2</v>
      </c>
      <c r="D716" s="409">
        <v>0.2</v>
      </c>
      <c r="E716" s="409">
        <f t="shared" si="144"/>
        <v>1.76</v>
      </c>
      <c r="F716" s="409">
        <v>1.8</v>
      </c>
      <c r="G716" s="409">
        <f t="shared" si="143"/>
        <v>0.04</v>
      </c>
      <c r="H716" s="410" t="s">
        <v>872</v>
      </c>
      <c r="I716" s="410" t="s">
        <v>873</v>
      </c>
      <c r="J716" s="410">
        <v>1198289850</v>
      </c>
      <c r="K716" s="410">
        <v>58374323</v>
      </c>
      <c r="L716" s="410" t="s">
        <v>874</v>
      </c>
      <c r="M716" s="406">
        <f t="shared" si="145"/>
        <v>0</v>
      </c>
      <c r="U716" s="406">
        <f t="shared" ref="U716:U718" si="148">E716</f>
        <v>1.76</v>
      </c>
    </row>
    <row r="717" spans="1:21">
      <c r="A717" s="407">
        <v>45791</v>
      </c>
      <c r="B717" s="408">
        <v>0</v>
      </c>
      <c r="C717" s="409">
        <v>2</v>
      </c>
      <c r="D717" s="409">
        <v>0.2</v>
      </c>
      <c r="E717" s="409">
        <f t="shared" si="144"/>
        <v>1.76</v>
      </c>
      <c r="F717" s="409">
        <v>1.8</v>
      </c>
      <c r="G717" s="409">
        <f t="shared" si="143"/>
        <v>0.04</v>
      </c>
      <c r="H717" s="410" t="s">
        <v>872</v>
      </c>
      <c r="I717" s="410" t="s">
        <v>873</v>
      </c>
      <c r="J717" s="410">
        <v>1198289850</v>
      </c>
      <c r="K717" s="410">
        <v>58374319</v>
      </c>
      <c r="L717" s="410" t="s">
        <v>874</v>
      </c>
      <c r="M717" s="406">
        <f t="shared" si="145"/>
        <v>0</v>
      </c>
      <c r="P717" s="406"/>
      <c r="U717" s="406">
        <f t="shared" si="148"/>
        <v>1.76</v>
      </c>
    </row>
    <row r="718" spans="1:21">
      <c r="A718" s="407">
        <v>45791</v>
      </c>
      <c r="B718" s="408">
        <v>0</v>
      </c>
      <c r="C718" s="409">
        <v>2</v>
      </c>
      <c r="D718" s="409">
        <v>0.2</v>
      </c>
      <c r="E718" s="409">
        <f t="shared" si="144"/>
        <v>1.76</v>
      </c>
      <c r="F718" s="409">
        <v>1.8</v>
      </c>
      <c r="G718" s="409">
        <f t="shared" si="143"/>
        <v>0.04</v>
      </c>
      <c r="H718" s="410" t="s">
        <v>872</v>
      </c>
      <c r="I718" s="410" t="s">
        <v>873</v>
      </c>
      <c r="J718" s="410">
        <v>1198289850</v>
      </c>
      <c r="K718" s="410">
        <v>58374318</v>
      </c>
      <c r="L718" s="410" t="s">
        <v>874</v>
      </c>
      <c r="M718" s="406">
        <f t="shared" si="145"/>
        <v>0</v>
      </c>
      <c r="Q718" s="406"/>
      <c r="U718" s="406">
        <f t="shared" si="148"/>
        <v>1.76</v>
      </c>
    </row>
    <row r="719" spans="1:21">
      <c r="A719" s="407">
        <v>45791</v>
      </c>
      <c r="B719" s="408">
        <v>0</v>
      </c>
      <c r="C719" s="409">
        <v>13.5</v>
      </c>
      <c r="D719" s="409">
        <v>0.49</v>
      </c>
      <c r="E719" s="409">
        <f t="shared" si="144"/>
        <v>13.01</v>
      </c>
      <c r="F719" s="409">
        <v>13.01</v>
      </c>
      <c r="G719" s="409">
        <f t="shared" si="143"/>
        <v>0</v>
      </c>
      <c r="H719" s="410" t="s">
        <v>872</v>
      </c>
      <c r="I719" s="410" t="s">
        <v>876</v>
      </c>
      <c r="J719" s="410">
        <v>1198289850</v>
      </c>
      <c r="K719" s="410">
        <v>58374322</v>
      </c>
      <c r="L719" s="410" t="s">
        <v>874</v>
      </c>
      <c r="M719" s="406">
        <f t="shared" si="145"/>
        <v>0</v>
      </c>
      <c r="Q719" s="406"/>
      <c r="T719" s="406">
        <f>E719</f>
        <v>13.01</v>
      </c>
    </row>
    <row r="720" spans="1:21">
      <c r="A720" s="407">
        <v>45790</v>
      </c>
      <c r="B720" s="408">
        <v>0</v>
      </c>
      <c r="C720" s="409">
        <v>18</v>
      </c>
      <c r="D720" s="409">
        <v>0.65</v>
      </c>
      <c r="E720" s="409">
        <f t="shared" si="144"/>
        <v>17.350000000000001</v>
      </c>
      <c r="F720" s="409">
        <v>17.350000000000001</v>
      </c>
      <c r="G720" s="409">
        <f t="shared" si="143"/>
        <v>0</v>
      </c>
      <c r="H720" s="410" t="s">
        <v>872</v>
      </c>
      <c r="I720" s="410" t="s">
        <v>899</v>
      </c>
      <c r="J720" s="410">
        <v>987875832</v>
      </c>
      <c r="K720" s="410">
        <v>58363010</v>
      </c>
      <c r="L720" s="410" t="s">
        <v>874</v>
      </c>
      <c r="M720" s="406">
        <f t="shared" si="145"/>
        <v>0</v>
      </c>
      <c r="N720" s="406">
        <f>E720</f>
        <v>17.350000000000001</v>
      </c>
      <c r="T720" s="406"/>
    </row>
    <row r="721" spans="1:21">
      <c r="A721" s="407">
        <v>45790</v>
      </c>
      <c r="B721" s="408">
        <v>0</v>
      </c>
      <c r="C721" s="409">
        <v>4</v>
      </c>
      <c r="D721" s="409">
        <v>0.2</v>
      </c>
      <c r="E721" s="409">
        <f t="shared" si="144"/>
        <v>3.76</v>
      </c>
      <c r="F721" s="409">
        <v>3.8</v>
      </c>
      <c r="G721" s="409">
        <f t="shared" si="143"/>
        <v>0.04</v>
      </c>
      <c r="H721" s="410" t="s">
        <v>872</v>
      </c>
      <c r="I721" s="410" t="s">
        <v>873</v>
      </c>
      <c r="J721" s="410">
        <v>987875832</v>
      </c>
      <c r="K721" s="410">
        <v>58363011</v>
      </c>
      <c r="L721" s="410" t="s">
        <v>874</v>
      </c>
      <c r="M721" s="406">
        <f t="shared" si="145"/>
        <v>0</v>
      </c>
      <c r="Q721" s="406"/>
      <c r="U721" s="406">
        <f t="shared" ref="U721:U722" si="149">E721</f>
        <v>3.76</v>
      </c>
    </row>
    <row r="722" spans="1:21">
      <c r="A722" s="407">
        <v>45790</v>
      </c>
      <c r="B722" s="408">
        <v>0</v>
      </c>
      <c r="C722" s="409">
        <v>2</v>
      </c>
      <c r="D722" s="409">
        <v>0.2</v>
      </c>
      <c r="E722" s="409">
        <f t="shared" si="144"/>
        <v>1.76</v>
      </c>
      <c r="F722" s="409">
        <v>1.8</v>
      </c>
      <c r="G722" s="409">
        <f t="shared" si="143"/>
        <v>0.04</v>
      </c>
      <c r="H722" s="410" t="s">
        <v>872</v>
      </c>
      <c r="I722" s="410" t="s">
        <v>873</v>
      </c>
      <c r="J722" s="410">
        <v>987875832</v>
      </c>
      <c r="K722" s="410">
        <v>58363008</v>
      </c>
      <c r="L722" s="410" t="s">
        <v>874</v>
      </c>
      <c r="M722" s="406">
        <f t="shared" si="145"/>
        <v>0</v>
      </c>
      <c r="Q722" s="406"/>
      <c r="U722" s="406">
        <f t="shared" si="149"/>
        <v>1.76</v>
      </c>
    </row>
    <row r="723" spans="1:21">
      <c r="A723" s="407">
        <v>45790</v>
      </c>
      <c r="B723" s="408">
        <v>0</v>
      </c>
      <c r="C723" s="409">
        <v>18</v>
      </c>
      <c r="D723" s="409">
        <v>0.65</v>
      </c>
      <c r="E723" s="409">
        <f t="shared" si="144"/>
        <v>17.350000000000001</v>
      </c>
      <c r="F723" s="409">
        <v>17.350000000000001</v>
      </c>
      <c r="G723" s="409">
        <f t="shared" si="143"/>
        <v>0</v>
      </c>
      <c r="H723" s="410" t="s">
        <v>872</v>
      </c>
      <c r="I723" s="410" t="s">
        <v>900</v>
      </c>
      <c r="J723" s="410">
        <v>987875832</v>
      </c>
      <c r="K723" s="410">
        <v>58363009</v>
      </c>
      <c r="L723" s="410" t="s">
        <v>874</v>
      </c>
      <c r="M723" s="406">
        <f t="shared" si="145"/>
        <v>0</v>
      </c>
      <c r="N723" s="406">
        <f>E723</f>
        <v>17.350000000000001</v>
      </c>
      <c r="P723" s="406"/>
    </row>
    <row r="724" spans="1:21">
      <c r="A724" s="407">
        <v>45790</v>
      </c>
      <c r="B724" s="408">
        <v>0</v>
      </c>
      <c r="C724" s="409">
        <v>30</v>
      </c>
      <c r="D724" s="409">
        <v>1.08</v>
      </c>
      <c r="E724" s="409">
        <f t="shared" si="144"/>
        <v>28.92</v>
      </c>
      <c r="F724" s="409">
        <v>28.92</v>
      </c>
      <c r="G724" s="409">
        <f t="shared" si="143"/>
        <v>0</v>
      </c>
      <c r="H724" s="410" t="s">
        <v>872</v>
      </c>
      <c r="I724" s="410" t="s">
        <v>901</v>
      </c>
      <c r="J724" s="410">
        <v>987875832</v>
      </c>
      <c r="K724" s="410">
        <v>58363009</v>
      </c>
      <c r="L724" s="410" t="s">
        <v>874</v>
      </c>
      <c r="M724" s="406">
        <f t="shared" si="145"/>
        <v>0</v>
      </c>
      <c r="O724" s="406">
        <f>E724</f>
        <v>28.92</v>
      </c>
      <c r="P724" s="406"/>
    </row>
    <row r="725" spans="1:21">
      <c r="A725" s="407">
        <v>45789</v>
      </c>
      <c r="B725" s="408">
        <v>0</v>
      </c>
      <c r="C725" s="409">
        <v>2</v>
      </c>
      <c r="D725" s="409">
        <v>0.2</v>
      </c>
      <c r="E725" s="409">
        <f t="shared" si="144"/>
        <v>1.76</v>
      </c>
      <c r="F725" s="409">
        <v>1.8</v>
      </c>
      <c r="G725" s="409">
        <f t="shared" si="143"/>
        <v>0.04</v>
      </c>
      <c r="H725" s="410" t="s">
        <v>872</v>
      </c>
      <c r="I725" s="410" t="s">
        <v>873</v>
      </c>
      <c r="J725" s="410">
        <v>50512818</v>
      </c>
      <c r="K725" s="410">
        <v>58308220</v>
      </c>
      <c r="L725" s="410" t="s">
        <v>874</v>
      </c>
      <c r="M725" s="406">
        <f t="shared" si="145"/>
        <v>0</v>
      </c>
      <c r="Q725" s="406"/>
      <c r="U725" s="406">
        <f>E725</f>
        <v>1.76</v>
      </c>
    </row>
    <row r="726" spans="1:21">
      <c r="A726" s="407">
        <v>45789</v>
      </c>
      <c r="B726" s="408">
        <v>0</v>
      </c>
      <c r="C726" s="409">
        <v>3</v>
      </c>
      <c r="D726" s="409">
        <v>0.2</v>
      </c>
      <c r="E726" s="409">
        <f t="shared" si="144"/>
        <v>2.76</v>
      </c>
      <c r="F726" s="409">
        <v>2.8</v>
      </c>
      <c r="G726" s="409">
        <f t="shared" si="143"/>
        <v>0.04</v>
      </c>
      <c r="H726" s="410" t="s">
        <v>872</v>
      </c>
      <c r="I726" s="410" t="s">
        <v>895</v>
      </c>
      <c r="J726" s="410">
        <v>50512818</v>
      </c>
      <c r="K726" s="410">
        <v>58308222</v>
      </c>
      <c r="L726" s="410" t="s">
        <v>874</v>
      </c>
      <c r="M726" s="406">
        <f t="shared" si="145"/>
        <v>0</v>
      </c>
      <c r="P726" s="406">
        <f>E726</f>
        <v>2.76</v>
      </c>
      <c r="Q726" s="406"/>
    </row>
    <row r="727" spans="1:21">
      <c r="A727" s="407">
        <v>45789</v>
      </c>
      <c r="B727" s="408">
        <v>0</v>
      </c>
      <c r="C727" s="409">
        <v>50</v>
      </c>
      <c r="D727" s="409">
        <v>1.8</v>
      </c>
      <c r="E727" s="409">
        <f t="shared" si="144"/>
        <v>48.2</v>
      </c>
      <c r="F727" s="409">
        <v>48.2</v>
      </c>
      <c r="G727" s="409">
        <f t="shared" si="143"/>
        <v>0</v>
      </c>
      <c r="H727" s="410" t="s">
        <v>872</v>
      </c>
      <c r="I727" s="410" t="s">
        <v>901</v>
      </c>
      <c r="J727" s="410">
        <v>50512818</v>
      </c>
      <c r="K727" s="410">
        <v>58308219</v>
      </c>
      <c r="L727" s="410" t="s">
        <v>874</v>
      </c>
      <c r="M727" s="406">
        <f t="shared" si="145"/>
        <v>0</v>
      </c>
      <c r="O727" s="406">
        <f t="shared" ref="O727:O728" si="150">E727</f>
        <v>48.2</v>
      </c>
      <c r="Q727" s="406"/>
    </row>
    <row r="728" spans="1:21">
      <c r="A728" s="407">
        <v>45789</v>
      </c>
      <c r="B728" s="408">
        <v>0</v>
      </c>
      <c r="C728" s="409">
        <v>30</v>
      </c>
      <c r="D728" s="409">
        <v>1.08</v>
      </c>
      <c r="E728" s="409">
        <f t="shared" si="144"/>
        <v>28.92</v>
      </c>
      <c r="F728" s="409">
        <v>28.92</v>
      </c>
      <c r="G728" s="409">
        <f t="shared" si="143"/>
        <v>0</v>
      </c>
      <c r="H728" s="410" t="s">
        <v>872</v>
      </c>
      <c r="I728" s="410" t="s">
        <v>901</v>
      </c>
      <c r="J728" s="410">
        <v>50512818</v>
      </c>
      <c r="K728" s="410">
        <v>58308223</v>
      </c>
      <c r="L728" s="410" t="s">
        <v>874</v>
      </c>
      <c r="M728" s="406">
        <f t="shared" si="145"/>
        <v>0</v>
      </c>
      <c r="O728" s="406">
        <f t="shared" si="150"/>
        <v>28.92</v>
      </c>
    </row>
    <row r="729" spans="1:21">
      <c r="A729" s="407">
        <v>45789</v>
      </c>
      <c r="B729" s="408">
        <v>0</v>
      </c>
      <c r="C729" s="409">
        <v>3</v>
      </c>
      <c r="D729" s="409">
        <v>0.2</v>
      </c>
      <c r="E729" s="409">
        <f t="shared" si="144"/>
        <v>2.76</v>
      </c>
      <c r="F729" s="409">
        <v>2.8</v>
      </c>
      <c r="G729" s="409">
        <f t="shared" si="143"/>
        <v>0.04</v>
      </c>
      <c r="H729" s="410" t="s">
        <v>872</v>
      </c>
      <c r="I729" s="410" t="s">
        <v>895</v>
      </c>
      <c r="J729" s="410">
        <v>50512818</v>
      </c>
      <c r="K729" s="410">
        <v>58308225</v>
      </c>
      <c r="L729" s="410" t="s">
        <v>874</v>
      </c>
      <c r="M729" s="406">
        <f t="shared" si="145"/>
        <v>0</v>
      </c>
      <c r="P729" s="406">
        <f>E729</f>
        <v>2.76</v>
      </c>
    </row>
    <row r="730" spans="1:21">
      <c r="A730" s="407">
        <v>45789</v>
      </c>
      <c r="B730" s="408">
        <v>0</v>
      </c>
      <c r="C730" s="409">
        <v>50</v>
      </c>
      <c r="D730" s="409">
        <v>1.8</v>
      </c>
      <c r="E730" s="409">
        <f t="shared" si="144"/>
        <v>48.2</v>
      </c>
      <c r="F730" s="409">
        <v>48.2</v>
      </c>
      <c r="G730" s="409">
        <f t="shared" si="143"/>
        <v>0</v>
      </c>
      <c r="H730" s="410" t="s">
        <v>872</v>
      </c>
      <c r="I730" s="410" t="s">
        <v>901</v>
      </c>
      <c r="J730" s="410">
        <v>50512818</v>
      </c>
      <c r="K730" s="410">
        <v>58308221</v>
      </c>
      <c r="L730" s="410" t="s">
        <v>874</v>
      </c>
      <c r="M730" s="406">
        <f t="shared" si="145"/>
        <v>0</v>
      </c>
      <c r="O730" s="406">
        <f>E730</f>
        <v>48.2</v>
      </c>
      <c r="Q730" s="406"/>
    </row>
    <row r="731" spans="1:21">
      <c r="A731" s="407">
        <v>45789</v>
      </c>
      <c r="B731" s="408">
        <v>0</v>
      </c>
      <c r="C731" s="409">
        <v>2</v>
      </c>
      <c r="D731" s="409">
        <v>0.2</v>
      </c>
      <c r="E731" s="409">
        <f t="shared" si="144"/>
        <v>1.76</v>
      </c>
      <c r="F731" s="409">
        <v>1.8</v>
      </c>
      <c r="G731" s="409">
        <f t="shared" si="143"/>
        <v>0.04</v>
      </c>
      <c r="H731" s="410" t="s">
        <v>872</v>
      </c>
      <c r="I731" s="410" t="s">
        <v>873</v>
      </c>
      <c r="J731" s="410">
        <v>50512818</v>
      </c>
      <c r="K731" s="410">
        <v>58308226</v>
      </c>
      <c r="L731" s="410" t="s">
        <v>874</v>
      </c>
      <c r="M731" s="406">
        <f t="shared" si="145"/>
        <v>0</v>
      </c>
      <c r="O731" s="406"/>
      <c r="U731" s="406">
        <f t="shared" ref="U731:U732" si="151">E731</f>
        <v>1.76</v>
      </c>
    </row>
    <row r="732" spans="1:21">
      <c r="A732" s="407">
        <v>45789</v>
      </c>
      <c r="B732" s="408">
        <v>0</v>
      </c>
      <c r="C732" s="409">
        <v>2</v>
      </c>
      <c r="D732" s="409">
        <v>0.2</v>
      </c>
      <c r="E732" s="409">
        <f t="shared" si="144"/>
        <v>1.76</v>
      </c>
      <c r="F732" s="409">
        <v>1.8</v>
      </c>
      <c r="G732" s="409">
        <f t="shared" si="143"/>
        <v>0.04</v>
      </c>
      <c r="H732" s="410" t="s">
        <v>872</v>
      </c>
      <c r="I732" s="410" t="s">
        <v>873</v>
      </c>
      <c r="J732" s="410">
        <v>50512818</v>
      </c>
      <c r="K732" s="410">
        <v>58308224</v>
      </c>
      <c r="L732" s="410" t="s">
        <v>874</v>
      </c>
      <c r="M732" s="406">
        <f t="shared" si="145"/>
        <v>0</v>
      </c>
      <c r="Q732" s="406"/>
      <c r="U732" s="406">
        <f t="shared" si="151"/>
        <v>1.76</v>
      </c>
    </row>
    <row r="733" spans="1:21">
      <c r="A733" s="407">
        <v>45786</v>
      </c>
      <c r="B733" s="408">
        <v>0</v>
      </c>
      <c r="C733" s="409">
        <v>18</v>
      </c>
      <c r="D733" s="409">
        <v>0.65</v>
      </c>
      <c r="E733" s="409">
        <f t="shared" si="144"/>
        <v>17.350000000000001</v>
      </c>
      <c r="F733" s="409">
        <v>17.350000000000001</v>
      </c>
      <c r="G733" s="409">
        <f t="shared" si="143"/>
        <v>0</v>
      </c>
      <c r="H733" s="410" t="s">
        <v>872</v>
      </c>
      <c r="I733" s="410" t="s">
        <v>900</v>
      </c>
      <c r="J733" s="410">
        <v>981780214</v>
      </c>
      <c r="K733" s="410">
        <v>58271561</v>
      </c>
      <c r="L733" s="410" t="s">
        <v>874</v>
      </c>
      <c r="M733" s="406">
        <f t="shared" si="145"/>
        <v>0</v>
      </c>
      <c r="N733" s="406">
        <f>E733</f>
        <v>17.350000000000001</v>
      </c>
      <c r="Q733" s="406"/>
    </row>
    <row r="734" spans="1:21">
      <c r="A734" s="407">
        <v>45786</v>
      </c>
      <c r="B734" s="408">
        <v>0</v>
      </c>
      <c r="C734" s="409">
        <v>27</v>
      </c>
      <c r="D734" s="409">
        <v>0.97</v>
      </c>
      <c r="E734" s="409">
        <f t="shared" si="144"/>
        <v>26.03</v>
      </c>
      <c r="F734" s="409">
        <v>26.03</v>
      </c>
      <c r="G734" s="409">
        <f t="shared" si="143"/>
        <v>0</v>
      </c>
      <c r="H734" s="410" t="s">
        <v>872</v>
      </c>
      <c r="I734" s="410" t="s">
        <v>901</v>
      </c>
      <c r="J734" s="410">
        <v>981780214</v>
      </c>
      <c r="K734" s="410">
        <v>58271561</v>
      </c>
      <c r="L734" s="410" t="s">
        <v>874</v>
      </c>
      <c r="M734" s="406">
        <f t="shared" si="145"/>
        <v>0</v>
      </c>
      <c r="O734" s="406">
        <f>E734</f>
        <v>26.03</v>
      </c>
      <c r="Q734" s="406"/>
    </row>
    <row r="735" spans="1:21">
      <c r="A735" s="407">
        <v>45786</v>
      </c>
      <c r="B735" s="408">
        <v>0</v>
      </c>
      <c r="C735" s="409">
        <v>3</v>
      </c>
      <c r="D735" s="409">
        <v>0.2</v>
      </c>
      <c r="E735" s="409">
        <f t="shared" si="144"/>
        <v>2.76</v>
      </c>
      <c r="F735" s="409">
        <v>2.8</v>
      </c>
      <c r="G735" s="409">
        <f t="shared" si="143"/>
        <v>0.04</v>
      </c>
      <c r="H735" s="410" t="s">
        <v>872</v>
      </c>
      <c r="I735" s="410" t="s">
        <v>895</v>
      </c>
      <c r="J735" s="410">
        <v>981780214</v>
      </c>
      <c r="K735" s="410">
        <v>58271560</v>
      </c>
      <c r="L735" s="410" t="s">
        <v>874</v>
      </c>
      <c r="M735" s="406">
        <f t="shared" si="145"/>
        <v>0</v>
      </c>
      <c r="P735" s="406">
        <f>E735</f>
        <v>2.76</v>
      </c>
      <c r="Q735" s="406"/>
    </row>
    <row r="736" spans="1:21">
      <c r="A736" s="407">
        <v>45784</v>
      </c>
      <c r="B736" s="408">
        <v>0</v>
      </c>
      <c r="C736" s="409">
        <v>2</v>
      </c>
      <c r="D736" s="409">
        <v>0.2</v>
      </c>
      <c r="E736" s="409">
        <f t="shared" si="144"/>
        <v>1.76</v>
      </c>
      <c r="F736" s="409">
        <v>1.8</v>
      </c>
      <c r="G736" s="409">
        <f t="shared" si="143"/>
        <v>0.04</v>
      </c>
      <c r="H736" s="410" t="s">
        <v>872</v>
      </c>
      <c r="I736" s="410" t="s">
        <v>873</v>
      </c>
      <c r="J736" s="410">
        <v>818730100</v>
      </c>
      <c r="K736" s="410">
        <v>58117434</v>
      </c>
      <c r="L736" s="410" t="s">
        <v>874</v>
      </c>
      <c r="M736" s="406">
        <f t="shared" si="145"/>
        <v>0</v>
      </c>
      <c r="Q736" s="406"/>
      <c r="U736" s="406">
        <f>E736</f>
        <v>1.76</v>
      </c>
    </row>
    <row r="737" spans="1:25">
      <c r="A737" s="407">
        <v>45784</v>
      </c>
      <c r="B737" s="408">
        <v>0</v>
      </c>
      <c r="C737" s="409">
        <v>30</v>
      </c>
      <c r="D737" s="409">
        <v>1.08</v>
      </c>
      <c r="E737" s="409">
        <f t="shared" si="144"/>
        <v>28.92</v>
      </c>
      <c r="F737" s="409">
        <v>28.92</v>
      </c>
      <c r="G737" s="409">
        <f t="shared" si="143"/>
        <v>0</v>
      </c>
      <c r="H737" s="410" t="s">
        <v>872</v>
      </c>
      <c r="I737" s="410" t="s">
        <v>901</v>
      </c>
      <c r="J737" s="410">
        <v>818730100</v>
      </c>
      <c r="K737" s="410">
        <v>58117439</v>
      </c>
      <c r="L737" s="410" t="s">
        <v>874</v>
      </c>
      <c r="M737" s="406">
        <f t="shared" si="145"/>
        <v>0</v>
      </c>
      <c r="O737" s="406">
        <f>E737</f>
        <v>28.92</v>
      </c>
      <c r="T737" s="406"/>
    </row>
    <row r="738" spans="1:25">
      <c r="A738" s="407">
        <v>45784</v>
      </c>
      <c r="B738" s="408">
        <v>0</v>
      </c>
      <c r="C738" s="409">
        <v>4</v>
      </c>
      <c r="D738" s="409">
        <v>0.2</v>
      </c>
      <c r="E738" s="409">
        <f t="shared" si="144"/>
        <v>3.76</v>
      </c>
      <c r="F738" s="409">
        <v>3.8</v>
      </c>
      <c r="G738" s="409">
        <f t="shared" si="143"/>
        <v>0.04</v>
      </c>
      <c r="H738" s="410" t="s">
        <v>872</v>
      </c>
      <c r="I738" s="410" t="s">
        <v>873</v>
      </c>
      <c r="J738" s="410">
        <v>818730100</v>
      </c>
      <c r="K738" s="410">
        <v>58117443</v>
      </c>
      <c r="L738" s="410" t="s">
        <v>874</v>
      </c>
      <c r="M738" s="406">
        <f t="shared" si="145"/>
        <v>0</v>
      </c>
      <c r="P738" s="406"/>
      <c r="U738" s="406">
        <f t="shared" ref="U738:U740" si="152">E738</f>
        <v>3.76</v>
      </c>
    </row>
    <row r="739" spans="1:25">
      <c r="A739" s="407">
        <v>45784</v>
      </c>
      <c r="B739" s="408">
        <v>0</v>
      </c>
      <c r="C739" s="409">
        <v>10</v>
      </c>
      <c r="D739" s="409">
        <v>0.36</v>
      </c>
      <c r="E739" s="409">
        <f t="shared" si="144"/>
        <v>9.64</v>
      </c>
      <c r="F739" s="409">
        <v>9.64</v>
      </c>
      <c r="G739" s="409">
        <f t="shared" si="143"/>
        <v>0</v>
      </c>
      <c r="H739" s="410" t="s">
        <v>872</v>
      </c>
      <c r="I739" s="410" t="s">
        <v>873</v>
      </c>
      <c r="J739" s="410">
        <v>818730100</v>
      </c>
      <c r="K739" s="410">
        <v>58117442</v>
      </c>
      <c r="L739" s="410" t="s">
        <v>874</v>
      </c>
      <c r="M739" s="406">
        <f t="shared" si="145"/>
        <v>0</v>
      </c>
      <c r="U739" s="406">
        <f t="shared" si="152"/>
        <v>9.64</v>
      </c>
    </row>
    <row r="740" spans="1:25">
      <c r="A740" s="407">
        <v>45784</v>
      </c>
      <c r="B740" s="408">
        <v>0</v>
      </c>
      <c r="C740" s="409">
        <v>4</v>
      </c>
      <c r="D740" s="409">
        <v>0.2</v>
      </c>
      <c r="E740" s="409">
        <f t="shared" si="144"/>
        <v>3.76</v>
      </c>
      <c r="F740" s="409">
        <v>3.8</v>
      </c>
      <c r="G740" s="409">
        <f t="shared" si="143"/>
        <v>0.04</v>
      </c>
      <c r="H740" s="410" t="s">
        <v>872</v>
      </c>
      <c r="I740" s="410" t="s">
        <v>873</v>
      </c>
      <c r="J740" s="410">
        <v>818730100</v>
      </c>
      <c r="K740" s="410">
        <v>58117435</v>
      </c>
      <c r="L740" s="410" t="s">
        <v>874</v>
      </c>
      <c r="M740" s="406">
        <f t="shared" si="145"/>
        <v>0</v>
      </c>
      <c r="P740" s="406"/>
      <c r="U740" s="406">
        <f t="shared" si="152"/>
        <v>3.76</v>
      </c>
    </row>
    <row r="741" spans="1:25">
      <c r="A741" s="407">
        <v>45784</v>
      </c>
      <c r="B741" s="408">
        <v>0</v>
      </c>
      <c r="C741" s="409">
        <v>18</v>
      </c>
      <c r="D741" s="409">
        <v>0.65</v>
      </c>
      <c r="E741" s="409">
        <f t="shared" si="144"/>
        <v>17.350000000000001</v>
      </c>
      <c r="F741" s="409">
        <v>17.350000000000001</v>
      </c>
      <c r="G741" s="409">
        <f t="shared" si="143"/>
        <v>0</v>
      </c>
      <c r="H741" s="410" t="s">
        <v>872</v>
      </c>
      <c r="I741" s="410" t="s">
        <v>900</v>
      </c>
      <c r="J741" s="410">
        <v>818730100</v>
      </c>
      <c r="K741" s="410">
        <v>58117440</v>
      </c>
      <c r="L741" s="410" t="s">
        <v>874</v>
      </c>
      <c r="M741" s="406">
        <f t="shared" si="145"/>
        <v>0</v>
      </c>
      <c r="N741" s="406">
        <f>E741</f>
        <v>17.350000000000001</v>
      </c>
      <c r="U741" s="406"/>
    </row>
    <row r="742" spans="1:25">
      <c r="A742" s="407">
        <v>45784</v>
      </c>
      <c r="B742" s="408">
        <v>0</v>
      </c>
      <c r="C742" s="409">
        <v>2</v>
      </c>
      <c r="D742" s="409">
        <v>0.2</v>
      </c>
      <c r="E742" s="409">
        <f t="shared" si="144"/>
        <v>1.76</v>
      </c>
      <c r="F742" s="409">
        <v>1.8</v>
      </c>
      <c r="G742" s="409">
        <f t="shared" si="143"/>
        <v>0.04</v>
      </c>
      <c r="H742" s="410" t="s">
        <v>872</v>
      </c>
      <c r="I742" s="410" t="s">
        <v>873</v>
      </c>
      <c r="J742" s="410">
        <v>818730100</v>
      </c>
      <c r="K742" s="410">
        <v>58117436</v>
      </c>
      <c r="L742" s="410" t="s">
        <v>874</v>
      </c>
      <c r="M742" s="406">
        <f t="shared" si="145"/>
        <v>0</v>
      </c>
      <c r="O742" s="406"/>
      <c r="U742" s="406">
        <f>E742</f>
        <v>1.76</v>
      </c>
    </row>
    <row r="743" spans="1:25">
      <c r="A743" s="407">
        <v>45784</v>
      </c>
      <c r="B743" s="408">
        <v>0</v>
      </c>
      <c r="C743" s="409">
        <v>18</v>
      </c>
      <c r="D743" s="409">
        <v>0.65</v>
      </c>
      <c r="E743" s="409">
        <f t="shared" si="144"/>
        <v>17.350000000000001</v>
      </c>
      <c r="F743" s="409">
        <v>17.350000000000001</v>
      </c>
      <c r="G743" s="409">
        <f t="shared" si="143"/>
        <v>0</v>
      </c>
      <c r="H743" s="410" t="s">
        <v>872</v>
      </c>
      <c r="I743" s="410" t="s">
        <v>900</v>
      </c>
      <c r="J743" s="410">
        <v>818730100</v>
      </c>
      <c r="K743" s="410">
        <v>58117441</v>
      </c>
      <c r="L743" s="410" t="s">
        <v>874</v>
      </c>
      <c r="M743" s="406">
        <f t="shared" si="145"/>
        <v>0</v>
      </c>
      <c r="N743" s="406">
        <f>E743</f>
        <v>17.350000000000001</v>
      </c>
      <c r="P743" s="406"/>
    </row>
    <row r="744" spans="1:25">
      <c r="A744" s="407">
        <v>45784</v>
      </c>
      <c r="B744" s="408">
        <v>0</v>
      </c>
      <c r="C744" s="409">
        <v>27</v>
      </c>
      <c r="D744" s="409">
        <v>0.97</v>
      </c>
      <c r="E744" s="409">
        <f t="shared" si="144"/>
        <v>26.03</v>
      </c>
      <c r="F744" s="409">
        <v>26.03</v>
      </c>
      <c r="G744" s="409">
        <f t="shared" si="143"/>
        <v>0</v>
      </c>
      <c r="H744" s="410" t="s">
        <v>872</v>
      </c>
      <c r="I744" s="410" t="s">
        <v>901</v>
      </c>
      <c r="J744" s="410">
        <v>818730100</v>
      </c>
      <c r="K744" s="410">
        <v>58117441</v>
      </c>
      <c r="L744" s="410" t="s">
        <v>874</v>
      </c>
      <c r="M744" s="406">
        <f t="shared" si="145"/>
        <v>0</v>
      </c>
      <c r="O744" s="406">
        <f t="shared" ref="O744:O748" si="153">E744</f>
        <v>26.03</v>
      </c>
      <c r="T744" s="406"/>
    </row>
    <row r="745" spans="1:25">
      <c r="A745" s="407">
        <v>45784</v>
      </c>
      <c r="B745" s="408">
        <v>0</v>
      </c>
      <c r="C745" s="409">
        <v>30</v>
      </c>
      <c r="D745" s="409">
        <v>1.08</v>
      </c>
      <c r="E745" s="409">
        <f t="shared" si="144"/>
        <v>28.92</v>
      </c>
      <c r="F745" s="409">
        <v>28.92</v>
      </c>
      <c r="G745" s="409">
        <f t="shared" si="143"/>
        <v>0</v>
      </c>
      <c r="H745" s="410" t="s">
        <v>872</v>
      </c>
      <c r="I745" s="410" t="s">
        <v>901</v>
      </c>
      <c r="J745" s="410">
        <v>818730100</v>
      </c>
      <c r="K745" s="410">
        <v>58117437</v>
      </c>
      <c r="L745" s="410" t="s">
        <v>874</v>
      </c>
      <c r="M745" s="406">
        <f t="shared" si="145"/>
        <v>0</v>
      </c>
      <c r="N745" s="406"/>
      <c r="O745" s="406">
        <f t="shared" si="153"/>
        <v>28.92</v>
      </c>
    </row>
    <row r="746" spans="1:25">
      <c r="A746" s="407">
        <v>45784</v>
      </c>
      <c r="B746" s="408">
        <v>0</v>
      </c>
      <c r="C746" s="409">
        <v>30</v>
      </c>
      <c r="D746" s="409">
        <v>1.08</v>
      </c>
      <c r="E746" s="409">
        <f t="shared" si="144"/>
        <v>28.92</v>
      </c>
      <c r="F746" s="409">
        <v>28.92</v>
      </c>
      <c r="G746" s="409">
        <f t="shared" si="143"/>
        <v>0</v>
      </c>
      <c r="H746" s="410" t="s">
        <v>872</v>
      </c>
      <c r="I746" s="410" t="s">
        <v>901</v>
      </c>
      <c r="J746" s="410">
        <v>818730100</v>
      </c>
      <c r="K746" s="410">
        <v>58117438</v>
      </c>
      <c r="L746" s="410" t="s">
        <v>874</v>
      </c>
      <c r="M746" s="406">
        <f t="shared" si="145"/>
        <v>0</v>
      </c>
      <c r="O746" s="406">
        <f t="shared" si="153"/>
        <v>28.92</v>
      </c>
      <c r="U746" s="406"/>
    </row>
    <row r="747" spans="1:25">
      <c r="A747" s="407">
        <v>45783</v>
      </c>
      <c r="B747" s="408">
        <v>0</v>
      </c>
      <c r="C747" s="409">
        <v>30</v>
      </c>
      <c r="D747" s="409">
        <v>1.08</v>
      </c>
      <c r="E747" s="409">
        <f t="shared" si="144"/>
        <v>28.92</v>
      </c>
      <c r="F747" s="409">
        <v>28.92</v>
      </c>
      <c r="G747" s="409">
        <f t="shared" si="143"/>
        <v>0</v>
      </c>
      <c r="H747" s="410" t="s">
        <v>872</v>
      </c>
      <c r="I747" s="410" t="s">
        <v>901</v>
      </c>
      <c r="J747" s="410">
        <v>1184053469</v>
      </c>
      <c r="K747" s="410">
        <v>57997997</v>
      </c>
      <c r="L747" s="410" t="s">
        <v>874</v>
      </c>
      <c r="M747" s="406">
        <f t="shared" si="145"/>
        <v>0</v>
      </c>
      <c r="O747" s="406">
        <f t="shared" si="153"/>
        <v>28.92</v>
      </c>
      <c r="X747" s="406"/>
      <c r="Y747" s="406"/>
    </row>
    <row r="748" spans="1:25">
      <c r="A748" s="407">
        <v>45783</v>
      </c>
      <c r="B748" s="408">
        <v>0</v>
      </c>
      <c r="C748" s="409">
        <v>27</v>
      </c>
      <c r="D748" s="409">
        <v>0.97</v>
      </c>
      <c r="E748" s="409">
        <f t="shared" si="144"/>
        <v>26.03</v>
      </c>
      <c r="F748" s="409">
        <v>26.03</v>
      </c>
      <c r="G748" s="409">
        <f t="shared" si="143"/>
        <v>0</v>
      </c>
      <c r="H748" s="410" t="s">
        <v>872</v>
      </c>
      <c r="I748" s="410" t="s">
        <v>901</v>
      </c>
      <c r="J748" s="410">
        <v>1184053469</v>
      </c>
      <c r="K748" s="410">
        <v>57997998</v>
      </c>
      <c r="L748" s="410" t="s">
        <v>874</v>
      </c>
      <c r="M748" s="406">
        <f t="shared" si="145"/>
        <v>0</v>
      </c>
      <c r="O748" s="406">
        <f t="shared" si="153"/>
        <v>26.03</v>
      </c>
    </row>
    <row r="749" spans="1:25">
      <c r="A749" s="407">
        <v>45779</v>
      </c>
      <c r="B749" s="408">
        <v>0</v>
      </c>
      <c r="C749" s="409">
        <v>18</v>
      </c>
      <c r="D749" s="409">
        <v>0.65</v>
      </c>
      <c r="E749" s="409">
        <f t="shared" si="144"/>
        <v>17.350000000000001</v>
      </c>
      <c r="F749" s="409">
        <v>17.350000000000001</v>
      </c>
      <c r="G749" s="409">
        <f t="shared" si="143"/>
        <v>0</v>
      </c>
      <c r="H749" s="410" t="s">
        <v>872</v>
      </c>
      <c r="I749" s="410" t="s">
        <v>900</v>
      </c>
      <c r="J749" s="410">
        <v>1761372856</v>
      </c>
      <c r="K749" s="410">
        <v>57993403</v>
      </c>
      <c r="L749" s="410" t="s">
        <v>874</v>
      </c>
      <c r="M749" s="406">
        <f t="shared" si="145"/>
        <v>0</v>
      </c>
      <c r="N749" s="406">
        <f>E749</f>
        <v>17.350000000000001</v>
      </c>
      <c r="U749" s="406"/>
    </row>
    <row r="750" spans="1:25">
      <c r="A750" s="407">
        <v>45779</v>
      </c>
      <c r="B750" s="408">
        <v>0</v>
      </c>
      <c r="C750" s="409">
        <v>30</v>
      </c>
      <c r="D750" s="409">
        <v>1.08</v>
      </c>
      <c r="E750" s="409">
        <f t="shared" si="144"/>
        <v>28.92</v>
      </c>
      <c r="F750" s="409">
        <v>28.92</v>
      </c>
      <c r="G750" s="409">
        <f t="shared" si="143"/>
        <v>0</v>
      </c>
      <c r="H750" s="410" t="s">
        <v>872</v>
      </c>
      <c r="I750" s="410" t="s">
        <v>901</v>
      </c>
      <c r="J750" s="410">
        <v>1761372856</v>
      </c>
      <c r="K750" s="410">
        <v>57993403</v>
      </c>
      <c r="L750" s="410" t="s">
        <v>874</v>
      </c>
      <c r="M750" s="406">
        <f t="shared" si="145"/>
        <v>0</v>
      </c>
      <c r="O750" s="406">
        <f t="shared" ref="O750:O751" si="154">E750</f>
        <v>28.92</v>
      </c>
    </row>
    <row r="751" spans="1:25">
      <c r="A751" s="407">
        <v>45779</v>
      </c>
      <c r="B751" s="408">
        <v>0</v>
      </c>
      <c r="C751" s="409">
        <v>25</v>
      </c>
      <c r="D751" s="409">
        <v>0.9</v>
      </c>
      <c r="E751" s="409">
        <f t="shared" si="144"/>
        <v>24.1</v>
      </c>
      <c r="F751" s="409">
        <v>24.1</v>
      </c>
      <c r="G751" s="409">
        <f t="shared" si="143"/>
        <v>0</v>
      </c>
      <c r="H751" s="410" t="s">
        <v>872</v>
      </c>
      <c r="I751" s="410" t="s">
        <v>901</v>
      </c>
      <c r="J751" s="410">
        <v>1761372856</v>
      </c>
      <c r="K751" s="410">
        <v>57993404</v>
      </c>
      <c r="L751" s="410" t="s">
        <v>874</v>
      </c>
      <c r="M751" s="406">
        <f t="shared" si="145"/>
        <v>0</v>
      </c>
      <c r="O751" s="406">
        <f t="shared" si="154"/>
        <v>24.1</v>
      </c>
    </row>
    <row r="752" spans="1:25">
      <c r="A752" s="407">
        <v>45779</v>
      </c>
      <c r="B752" s="408">
        <v>0</v>
      </c>
      <c r="C752" s="409">
        <v>17.5</v>
      </c>
      <c r="D752" s="409">
        <v>0.63</v>
      </c>
      <c r="E752" s="409">
        <f t="shared" si="144"/>
        <v>16.87</v>
      </c>
      <c r="F752" s="409">
        <v>16.87</v>
      </c>
      <c r="G752" s="409">
        <f t="shared" si="143"/>
        <v>0</v>
      </c>
      <c r="H752" s="410" t="s">
        <v>872</v>
      </c>
      <c r="I752" s="410" t="s">
        <v>879</v>
      </c>
      <c r="J752" s="410">
        <v>1761372856</v>
      </c>
      <c r="K752" s="410">
        <v>57993401</v>
      </c>
      <c r="L752" s="410" t="s">
        <v>874</v>
      </c>
      <c r="M752" s="406">
        <f t="shared" si="145"/>
        <v>0</v>
      </c>
      <c r="T752" s="406">
        <f>E752</f>
        <v>16.87</v>
      </c>
      <c r="U752" s="406"/>
    </row>
    <row r="753" spans="1:21">
      <c r="A753" s="407">
        <v>45779</v>
      </c>
      <c r="B753" s="408">
        <v>0</v>
      </c>
      <c r="C753" s="409">
        <v>30</v>
      </c>
      <c r="D753" s="409">
        <v>1.08</v>
      </c>
      <c r="E753" s="409">
        <f t="shared" si="144"/>
        <v>28.92</v>
      </c>
      <c r="F753" s="409">
        <v>28.92</v>
      </c>
      <c r="G753" s="409">
        <f t="shared" si="143"/>
        <v>0</v>
      </c>
      <c r="H753" s="410" t="s">
        <v>872</v>
      </c>
      <c r="I753" s="410" t="s">
        <v>901</v>
      </c>
      <c r="J753" s="410">
        <v>1761372856</v>
      </c>
      <c r="K753" s="410">
        <v>57993400</v>
      </c>
      <c r="L753" s="410" t="s">
        <v>874</v>
      </c>
      <c r="M753" s="406">
        <f t="shared" si="145"/>
        <v>0</v>
      </c>
      <c r="O753" s="406">
        <f>E753</f>
        <v>28.92</v>
      </c>
    </row>
    <row r="754" spans="1:21">
      <c r="A754" s="407">
        <v>45779</v>
      </c>
      <c r="B754" s="408">
        <v>0</v>
      </c>
      <c r="C754" s="409">
        <v>3</v>
      </c>
      <c r="D754" s="409">
        <v>0.2</v>
      </c>
      <c r="E754" s="409">
        <f t="shared" si="144"/>
        <v>2.76</v>
      </c>
      <c r="F754" s="409">
        <v>2.8</v>
      </c>
      <c r="G754" s="409">
        <f t="shared" si="143"/>
        <v>0.04</v>
      </c>
      <c r="H754" s="410" t="s">
        <v>872</v>
      </c>
      <c r="I754" s="410" t="s">
        <v>895</v>
      </c>
      <c r="J754" s="410">
        <v>1761372856</v>
      </c>
      <c r="K754" s="410">
        <v>57993398</v>
      </c>
      <c r="L754" s="410" t="s">
        <v>874</v>
      </c>
      <c r="M754" s="406">
        <f t="shared" si="145"/>
        <v>0</v>
      </c>
      <c r="P754" s="406">
        <f>E754</f>
        <v>2.76</v>
      </c>
      <c r="U754" s="406"/>
    </row>
    <row r="755" spans="1:21">
      <c r="A755" s="407">
        <v>45779</v>
      </c>
      <c r="B755" s="408">
        <v>0</v>
      </c>
      <c r="C755" s="409">
        <v>30</v>
      </c>
      <c r="D755" s="409">
        <v>1.08</v>
      </c>
      <c r="E755" s="409">
        <f t="shared" si="144"/>
        <v>28.92</v>
      </c>
      <c r="F755" s="409">
        <v>28.92</v>
      </c>
      <c r="G755" s="409">
        <f t="shared" si="143"/>
        <v>0</v>
      </c>
      <c r="H755" s="410" t="s">
        <v>872</v>
      </c>
      <c r="I755" s="410" t="s">
        <v>901</v>
      </c>
      <c r="J755" s="410">
        <v>1761372856</v>
      </c>
      <c r="K755" s="410">
        <v>57993402</v>
      </c>
      <c r="L755" s="410" t="s">
        <v>874</v>
      </c>
      <c r="M755" s="406">
        <f t="shared" si="145"/>
        <v>0</v>
      </c>
      <c r="O755" s="406">
        <f t="shared" ref="O755:O757" si="155">E755</f>
        <v>28.92</v>
      </c>
    </row>
    <row r="756" spans="1:21">
      <c r="A756" s="407">
        <v>45779</v>
      </c>
      <c r="B756" s="408">
        <v>0</v>
      </c>
      <c r="C756" s="409">
        <v>18</v>
      </c>
      <c r="D756" s="409">
        <v>0.65</v>
      </c>
      <c r="E756" s="409">
        <f t="shared" si="144"/>
        <v>17.350000000000001</v>
      </c>
      <c r="F756" s="409">
        <v>17.350000000000001</v>
      </c>
      <c r="G756" s="409">
        <f t="shared" si="143"/>
        <v>0</v>
      </c>
      <c r="H756" s="410" t="s">
        <v>872</v>
      </c>
      <c r="I756" s="410" t="s">
        <v>901</v>
      </c>
      <c r="J756" s="410">
        <v>1761372856</v>
      </c>
      <c r="K756" s="410">
        <v>57993399</v>
      </c>
      <c r="L756" s="410" t="s">
        <v>874</v>
      </c>
      <c r="M756" s="406">
        <f t="shared" si="145"/>
        <v>0</v>
      </c>
      <c r="O756" s="406">
        <f t="shared" si="155"/>
        <v>17.350000000000001</v>
      </c>
      <c r="U756" s="406"/>
    </row>
    <row r="757" spans="1:21">
      <c r="A757" s="407">
        <v>45778</v>
      </c>
      <c r="B757" s="408">
        <v>0</v>
      </c>
      <c r="C757" s="409">
        <v>30</v>
      </c>
      <c r="D757" s="409">
        <v>1.08</v>
      </c>
      <c r="E757" s="409">
        <f t="shared" si="144"/>
        <v>28.92</v>
      </c>
      <c r="F757" s="409">
        <v>28.92</v>
      </c>
      <c r="G757" s="409">
        <f t="shared" si="143"/>
        <v>0</v>
      </c>
      <c r="H757" s="410" t="s">
        <v>872</v>
      </c>
      <c r="I757" s="410" t="s">
        <v>901</v>
      </c>
      <c r="J757" s="410">
        <v>1732768083</v>
      </c>
      <c r="K757" s="410">
        <v>57972127</v>
      </c>
      <c r="L757" s="410" t="s">
        <v>874</v>
      </c>
      <c r="M757" s="406">
        <f t="shared" si="145"/>
        <v>0</v>
      </c>
      <c r="O757" s="406">
        <f t="shared" si="155"/>
        <v>28.92</v>
      </c>
      <c r="U757" s="406"/>
    </row>
    <row r="758" spans="1:21">
      <c r="A758" s="407">
        <v>45778</v>
      </c>
      <c r="B758" s="408">
        <v>0</v>
      </c>
      <c r="C758" s="409">
        <v>18</v>
      </c>
      <c r="D758" s="409">
        <v>0.65</v>
      </c>
      <c r="E758" s="409">
        <f t="shared" si="144"/>
        <v>17.350000000000001</v>
      </c>
      <c r="F758" s="409">
        <v>17.350000000000001</v>
      </c>
      <c r="G758" s="409">
        <f t="shared" si="143"/>
        <v>0</v>
      </c>
      <c r="H758" s="410" t="s">
        <v>872</v>
      </c>
      <c r="I758" s="410" t="s">
        <v>900</v>
      </c>
      <c r="J758" s="410">
        <v>1732768083</v>
      </c>
      <c r="K758" s="410">
        <v>57972131</v>
      </c>
      <c r="L758" s="410" t="s">
        <v>874</v>
      </c>
      <c r="M758" s="406">
        <f t="shared" si="145"/>
        <v>0</v>
      </c>
      <c r="N758" s="406">
        <f>E758</f>
        <v>17.350000000000001</v>
      </c>
      <c r="U758" s="406"/>
    </row>
    <row r="759" spans="1:21">
      <c r="A759" s="407">
        <v>45778</v>
      </c>
      <c r="B759" s="408">
        <v>0</v>
      </c>
      <c r="C759" s="409">
        <v>30</v>
      </c>
      <c r="D759" s="409">
        <v>1.08</v>
      </c>
      <c r="E759" s="409">
        <f t="shared" si="144"/>
        <v>28.92</v>
      </c>
      <c r="F759" s="409">
        <v>28.92</v>
      </c>
      <c r="G759" s="409">
        <f t="shared" si="143"/>
        <v>0</v>
      </c>
      <c r="H759" s="410" t="s">
        <v>872</v>
      </c>
      <c r="I759" s="410" t="s">
        <v>901</v>
      </c>
      <c r="J759" s="410">
        <v>1732768083</v>
      </c>
      <c r="K759" s="410">
        <v>57972131</v>
      </c>
      <c r="L759" s="410" t="s">
        <v>874</v>
      </c>
      <c r="M759" s="406">
        <f t="shared" si="145"/>
        <v>0</v>
      </c>
      <c r="O759" s="406">
        <f t="shared" ref="O759:O761" si="156">E759</f>
        <v>28.92</v>
      </c>
    </row>
    <row r="760" spans="1:21">
      <c r="A760" s="407">
        <v>45778</v>
      </c>
      <c r="B760" s="408">
        <v>0</v>
      </c>
      <c r="C760" s="409">
        <v>30</v>
      </c>
      <c r="D760" s="409">
        <v>1.08</v>
      </c>
      <c r="E760" s="409">
        <f t="shared" si="144"/>
        <v>28.92</v>
      </c>
      <c r="F760" s="409">
        <v>28.92</v>
      </c>
      <c r="G760" s="409">
        <f t="shared" si="143"/>
        <v>0</v>
      </c>
      <c r="H760" s="410" t="s">
        <v>872</v>
      </c>
      <c r="I760" s="410" t="s">
        <v>901</v>
      </c>
      <c r="J760" s="410">
        <v>1732768083</v>
      </c>
      <c r="K760" s="410">
        <v>57972126</v>
      </c>
      <c r="L760" s="410" t="s">
        <v>874</v>
      </c>
      <c r="M760" s="406">
        <f t="shared" si="145"/>
        <v>0</v>
      </c>
      <c r="O760" s="406">
        <f t="shared" si="156"/>
        <v>28.92</v>
      </c>
    </row>
    <row r="761" spans="1:21">
      <c r="A761" s="407">
        <v>45778</v>
      </c>
      <c r="B761" s="408">
        <v>0</v>
      </c>
      <c r="C761" s="409">
        <v>30</v>
      </c>
      <c r="D761" s="409">
        <v>1.08</v>
      </c>
      <c r="E761" s="409">
        <f t="shared" si="144"/>
        <v>28.92</v>
      </c>
      <c r="F761" s="409">
        <v>28.92</v>
      </c>
      <c r="G761" s="409">
        <f t="shared" si="143"/>
        <v>0</v>
      </c>
      <c r="H761" s="410" t="s">
        <v>872</v>
      </c>
      <c r="I761" s="410" t="s">
        <v>901</v>
      </c>
      <c r="J761" s="410">
        <v>1732768083</v>
      </c>
      <c r="K761" s="410">
        <v>57972128</v>
      </c>
      <c r="L761" s="410" t="s">
        <v>874</v>
      </c>
      <c r="M761" s="406">
        <f t="shared" si="145"/>
        <v>0</v>
      </c>
      <c r="O761" s="406">
        <f t="shared" si="156"/>
        <v>28.92</v>
      </c>
    </row>
    <row r="762" spans="1:21">
      <c r="A762" s="407">
        <v>45778</v>
      </c>
      <c r="B762" s="408">
        <v>0</v>
      </c>
      <c r="C762" s="409">
        <v>13.5</v>
      </c>
      <c r="D762" s="409">
        <v>0.49</v>
      </c>
      <c r="E762" s="409">
        <f t="shared" si="144"/>
        <v>13.01</v>
      </c>
      <c r="F762" s="409">
        <v>13.01</v>
      </c>
      <c r="G762" s="409">
        <f t="shared" si="143"/>
        <v>0</v>
      </c>
      <c r="H762" s="410" t="s">
        <v>872</v>
      </c>
      <c r="I762" s="410" t="s">
        <v>876</v>
      </c>
      <c r="J762" s="410">
        <v>1732768083</v>
      </c>
      <c r="K762" s="410">
        <v>57972130</v>
      </c>
      <c r="L762" s="410" t="s">
        <v>874</v>
      </c>
      <c r="M762" s="406">
        <f t="shared" si="145"/>
        <v>0</v>
      </c>
      <c r="P762" s="406"/>
      <c r="T762" s="406">
        <f>E762</f>
        <v>13.01</v>
      </c>
    </row>
    <row r="763" spans="1:21">
      <c r="A763" s="407">
        <v>45778</v>
      </c>
      <c r="B763" s="408">
        <v>0</v>
      </c>
      <c r="C763" s="409">
        <v>30</v>
      </c>
      <c r="D763" s="409">
        <v>1.08</v>
      </c>
      <c r="E763" s="409">
        <f t="shared" si="144"/>
        <v>28.92</v>
      </c>
      <c r="F763" s="409">
        <v>28.92</v>
      </c>
      <c r="G763" s="409">
        <f t="shared" si="143"/>
        <v>0</v>
      </c>
      <c r="H763" s="410" t="s">
        <v>872</v>
      </c>
      <c r="I763" s="410" t="s">
        <v>901</v>
      </c>
      <c r="J763" s="410">
        <v>1732768083</v>
      </c>
      <c r="K763" s="410">
        <v>57972134</v>
      </c>
      <c r="L763" s="410" t="s">
        <v>874</v>
      </c>
      <c r="M763" s="406">
        <f t="shared" si="145"/>
        <v>0</v>
      </c>
      <c r="O763" s="406">
        <f>E763</f>
        <v>28.92</v>
      </c>
    </row>
    <row r="764" spans="1:21">
      <c r="A764" s="407">
        <v>45778</v>
      </c>
      <c r="B764" s="408">
        <v>0</v>
      </c>
      <c r="C764" s="409">
        <v>2</v>
      </c>
      <c r="D764" s="409">
        <v>0.2</v>
      </c>
      <c r="E764" s="409">
        <f t="shared" si="144"/>
        <v>1.76</v>
      </c>
      <c r="F764" s="409">
        <v>1.8</v>
      </c>
      <c r="G764" s="409">
        <f t="shared" si="143"/>
        <v>0.04</v>
      </c>
      <c r="H764" s="410" t="s">
        <v>872</v>
      </c>
      <c r="I764" s="410" t="s">
        <v>873</v>
      </c>
      <c r="J764" s="410">
        <v>1732768083</v>
      </c>
      <c r="K764" s="410">
        <v>57972125</v>
      </c>
      <c r="L764" s="410" t="s">
        <v>874</v>
      </c>
      <c r="M764" s="406">
        <f t="shared" si="145"/>
        <v>0</v>
      </c>
      <c r="P764" s="406"/>
      <c r="U764" s="406">
        <f>E764</f>
        <v>1.76</v>
      </c>
    </row>
    <row r="765" spans="1:21">
      <c r="A765" s="407">
        <v>45778</v>
      </c>
      <c r="B765" s="408">
        <v>0</v>
      </c>
      <c r="C765" s="409">
        <v>30</v>
      </c>
      <c r="D765" s="409">
        <v>1.08</v>
      </c>
      <c r="E765" s="409">
        <f t="shared" si="144"/>
        <v>28.92</v>
      </c>
      <c r="F765" s="409">
        <v>28.92</v>
      </c>
      <c r="G765" s="409">
        <f t="shared" si="143"/>
        <v>0</v>
      </c>
      <c r="H765" s="410" t="s">
        <v>872</v>
      </c>
      <c r="I765" s="410" t="s">
        <v>901</v>
      </c>
      <c r="J765" s="410">
        <v>1732768083</v>
      </c>
      <c r="K765" s="410">
        <v>57972133</v>
      </c>
      <c r="L765" s="410" t="s">
        <v>874</v>
      </c>
      <c r="M765" s="406">
        <f t="shared" si="145"/>
        <v>0</v>
      </c>
      <c r="O765" s="406">
        <f t="shared" ref="O765:O768" si="157">E765</f>
        <v>28.92</v>
      </c>
      <c r="P765" s="406"/>
    </row>
    <row r="766" spans="1:21">
      <c r="A766" s="407">
        <v>45778</v>
      </c>
      <c r="B766" s="408">
        <v>0</v>
      </c>
      <c r="C766" s="409">
        <v>50</v>
      </c>
      <c r="D766" s="409">
        <v>1.8</v>
      </c>
      <c r="E766" s="409">
        <f t="shared" si="144"/>
        <v>48.2</v>
      </c>
      <c r="F766" s="409">
        <v>48.2</v>
      </c>
      <c r="G766" s="409">
        <f t="shared" si="143"/>
        <v>0</v>
      </c>
      <c r="H766" s="410" t="s">
        <v>872</v>
      </c>
      <c r="I766" s="410" t="s">
        <v>901</v>
      </c>
      <c r="J766" s="410">
        <v>1732768083</v>
      </c>
      <c r="K766" s="410">
        <v>57972129</v>
      </c>
      <c r="L766" s="410" t="s">
        <v>874</v>
      </c>
      <c r="M766" s="406">
        <f t="shared" si="145"/>
        <v>0</v>
      </c>
      <c r="O766" s="406">
        <f t="shared" si="157"/>
        <v>48.2</v>
      </c>
    </row>
    <row r="767" spans="1:21">
      <c r="A767" s="407">
        <v>45778</v>
      </c>
      <c r="B767" s="408">
        <v>0</v>
      </c>
      <c r="C767" s="409">
        <v>30</v>
      </c>
      <c r="D767" s="409">
        <v>1.08</v>
      </c>
      <c r="E767" s="409">
        <f t="shared" si="144"/>
        <v>28.92</v>
      </c>
      <c r="F767" s="409">
        <v>28.92</v>
      </c>
      <c r="G767" s="409">
        <f t="shared" si="143"/>
        <v>0</v>
      </c>
      <c r="H767" s="410" t="s">
        <v>872</v>
      </c>
      <c r="I767" s="410" t="s">
        <v>901</v>
      </c>
      <c r="J767" s="410">
        <v>1732768083</v>
      </c>
      <c r="K767" s="410">
        <v>57972123</v>
      </c>
      <c r="L767" s="410" t="s">
        <v>874</v>
      </c>
      <c r="M767" s="406">
        <f t="shared" si="145"/>
        <v>0</v>
      </c>
      <c r="O767" s="406">
        <f t="shared" si="157"/>
        <v>28.92</v>
      </c>
    </row>
    <row r="768" spans="1:21">
      <c r="A768" s="407">
        <v>45778</v>
      </c>
      <c r="B768" s="408">
        <v>0</v>
      </c>
      <c r="C768" s="409">
        <v>30</v>
      </c>
      <c r="D768" s="409">
        <v>1.08</v>
      </c>
      <c r="E768" s="409">
        <f t="shared" si="144"/>
        <v>28.92</v>
      </c>
      <c r="F768" s="409">
        <v>28.92</v>
      </c>
      <c r="G768" s="409">
        <f t="shared" si="143"/>
        <v>0</v>
      </c>
      <c r="H768" s="410" t="s">
        <v>872</v>
      </c>
      <c r="I768" s="410" t="s">
        <v>901</v>
      </c>
      <c r="J768" s="410">
        <v>1732768083</v>
      </c>
      <c r="K768" s="410">
        <v>57972123</v>
      </c>
      <c r="L768" s="410" t="s">
        <v>874</v>
      </c>
      <c r="M768" s="406">
        <f t="shared" si="145"/>
        <v>0</v>
      </c>
      <c r="O768" s="406">
        <f t="shared" si="157"/>
        <v>28.92</v>
      </c>
    </row>
    <row r="769" spans="1:24">
      <c r="A769" s="407">
        <v>45778</v>
      </c>
      <c r="B769" s="408">
        <v>0</v>
      </c>
      <c r="C769" s="409">
        <v>10</v>
      </c>
      <c r="D769" s="409">
        <v>0.36</v>
      </c>
      <c r="E769" s="409">
        <f t="shared" si="144"/>
        <v>9.64</v>
      </c>
      <c r="F769" s="409">
        <v>9.64</v>
      </c>
      <c r="G769" s="409">
        <f t="shared" si="143"/>
        <v>0</v>
      </c>
      <c r="H769" s="410" t="s">
        <v>872</v>
      </c>
      <c r="I769" s="410" t="s">
        <v>881</v>
      </c>
      <c r="J769" s="410">
        <v>1732768083</v>
      </c>
      <c r="K769" s="410">
        <v>57972124</v>
      </c>
      <c r="L769" s="410" t="s">
        <v>874</v>
      </c>
      <c r="M769" s="406">
        <f t="shared" si="145"/>
        <v>0</v>
      </c>
      <c r="U769" s="406"/>
      <c r="X769" s="406">
        <f>E769</f>
        <v>9.64</v>
      </c>
    </row>
    <row r="770" spans="1:24">
      <c r="A770" s="407">
        <v>45778</v>
      </c>
      <c r="B770" s="408">
        <v>0</v>
      </c>
      <c r="C770" s="409">
        <v>80</v>
      </c>
      <c r="D770" s="409">
        <v>2.88</v>
      </c>
      <c r="E770" s="409">
        <f t="shared" si="144"/>
        <v>77.12</v>
      </c>
      <c r="F770" s="409">
        <v>77.12</v>
      </c>
      <c r="G770" s="409">
        <f t="shared" si="143"/>
        <v>0</v>
      </c>
      <c r="H770" s="410" t="s">
        <v>872</v>
      </c>
      <c r="I770" s="410" t="s">
        <v>901</v>
      </c>
      <c r="J770" s="410">
        <v>1732768083</v>
      </c>
      <c r="K770" s="410">
        <v>57972124</v>
      </c>
      <c r="L770" s="410" t="s">
        <v>874</v>
      </c>
      <c r="M770" s="406">
        <f t="shared" si="145"/>
        <v>0</v>
      </c>
      <c r="O770" s="406">
        <f t="shared" ref="O770:O772" si="158">E770</f>
        <v>77.12</v>
      </c>
      <c r="P770" s="406"/>
    </row>
    <row r="771" spans="1:24">
      <c r="A771" s="407">
        <v>45778</v>
      </c>
      <c r="B771" s="408">
        <v>0</v>
      </c>
      <c r="C771" s="409">
        <v>30</v>
      </c>
      <c r="D771" s="409">
        <v>1.08</v>
      </c>
      <c r="E771" s="409">
        <f t="shared" si="144"/>
        <v>28.92</v>
      </c>
      <c r="F771" s="409">
        <v>28.92</v>
      </c>
      <c r="G771" s="409">
        <f t="shared" ref="G771:G834" si="159">IF(D771&gt;0.2,0,0.04)</f>
        <v>0</v>
      </c>
      <c r="H771" s="410" t="s">
        <v>872</v>
      </c>
      <c r="I771" s="410" t="s">
        <v>901</v>
      </c>
      <c r="J771" s="410">
        <v>1732768083</v>
      </c>
      <c r="K771" s="410">
        <v>57972124</v>
      </c>
      <c r="L771" s="410" t="s">
        <v>874</v>
      </c>
      <c r="M771" s="406">
        <f t="shared" si="145"/>
        <v>0</v>
      </c>
      <c r="O771" s="406">
        <f t="shared" si="158"/>
        <v>28.92</v>
      </c>
      <c r="U771" s="406"/>
    </row>
    <row r="772" spans="1:24">
      <c r="A772" s="407">
        <v>45778</v>
      </c>
      <c r="B772" s="408">
        <v>0</v>
      </c>
      <c r="C772" s="409">
        <v>30</v>
      </c>
      <c r="D772" s="409">
        <v>1.08</v>
      </c>
      <c r="E772" s="409">
        <f t="shared" ref="E772:E835" si="160">C772-D772-G772</f>
        <v>28.92</v>
      </c>
      <c r="F772" s="409">
        <v>28.92</v>
      </c>
      <c r="G772" s="409">
        <f t="shared" si="159"/>
        <v>0</v>
      </c>
      <c r="H772" s="410" t="s">
        <v>872</v>
      </c>
      <c r="I772" s="410" t="s">
        <v>901</v>
      </c>
      <c r="J772" s="410">
        <v>1732768083</v>
      </c>
      <c r="K772" s="410">
        <v>57972132</v>
      </c>
      <c r="L772" s="410" t="s">
        <v>874</v>
      </c>
      <c r="M772" s="406">
        <f t="shared" ref="M772:M835" si="161">SUM(N772:AA772)-E772</f>
        <v>0</v>
      </c>
      <c r="O772" s="406">
        <f t="shared" si="158"/>
        <v>28.92</v>
      </c>
    </row>
    <row r="773" spans="1:24">
      <c r="A773" s="407">
        <v>45777</v>
      </c>
      <c r="B773" s="408">
        <v>0</v>
      </c>
      <c r="C773" s="409">
        <v>18</v>
      </c>
      <c r="D773" s="409">
        <v>0.65</v>
      </c>
      <c r="E773" s="409">
        <f t="shared" si="160"/>
        <v>17.350000000000001</v>
      </c>
      <c r="F773" s="409">
        <v>17.350000000000001</v>
      </c>
      <c r="G773" s="409">
        <f t="shared" si="159"/>
        <v>0</v>
      </c>
      <c r="H773" s="410" t="s">
        <v>872</v>
      </c>
      <c r="I773" s="410" t="s">
        <v>900</v>
      </c>
      <c r="J773" s="410">
        <v>280704447</v>
      </c>
      <c r="K773" s="410">
        <v>57942364</v>
      </c>
      <c r="L773" s="410" t="s">
        <v>874</v>
      </c>
      <c r="M773" s="406">
        <f t="shared" si="161"/>
        <v>0</v>
      </c>
      <c r="N773" s="406">
        <f>E773</f>
        <v>17.350000000000001</v>
      </c>
      <c r="O773" s="406"/>
    </row>
    <row r="774" spans="1:24">
      <c r="A774" s="407">
        <v>45777</v>
      </c>
      <c r="B774" s="408">
        <v>0</v>
      </c>
      <c r="C774" s="409">
        <v>30</v>
      </c>
      <c r="D774" s="409">
        <v>1.08</v>
      </c>
      <c r="E774" s="409">
        <f t="shared" si="160"/>
        <v>28.92</v>
      </c>
      <c r="F774" s="409">
        <v>28.92</v>
      </c>
      <c r="G774" s="409">
        <f t="shared" si="159"/>
        <v>0</v>
      </c>
      <c r="H774" s="410" t="s">
        <v>872</v>
      </c>
      <c r="I774" s="410" t="s">
        <v>901</v>
      </c>
      <c r="J774" s="410">
        <v>280704447</v>
      </c>
      <c r="K774" s="410">
        <v>57942364</v>
      </c>
      <c r="L774" s="410" t="s">
        <v>874</v>
      </c>
      <c r="M774" s="406">
        <f t="shared" si="161"/>
        <v>0</v>
      </c>
      <c r="O774" s="406">
        <f>E774</f>
        <v>28.92</v>
      </c>
      <c r="U774" s="406"/>
    </row>
    <row r="775" spans="1:24">
      <c r="A775" s="407">
        <v>45777</v>
      </c>
      <c r="B775" s="408">
        <v>0</v>
      </c>
      <c r="C775" s="409">
        <v>13.5</v>
      </c>
      <c r="D775" s="409">
        <v>0.49</v>
      </c>
      <c r="E775" s="409">
        <f t="shared" si="160"/>
        <v>13.01</v>
      </c>
      <c r="F775" s="409">
        <v>13.01</v>
      </c>
      <c r="G775" s="409">
        <f t="shared" si="159"/>
        <v>0</v>
      </c>
      <c r="H775" s="410" t="s">
        <v>872</v>
      </c>
      <c r="I775" s="410" t="s">
        <v>876</v>
      </c>
      <c r="J775" s="410">
        <v>280704447</v>
      </c>
      <c r="K775" s="410">
        <v>57942365</v>
      </c>
      <c r="L775" s="410" t="s">
        <v>874</v>
      </c>
      <c r="M775" s="406">
        <f t="shared" si="161"/>
        <v>0</v>
      </c>
      <c r="O775" s="406"/>
      <c r="T775" s="406">
        <f>E775</f>
        <v>13.01</v>
      </c>
    </row>
    <row r="776" spans="1:24">
      <c r="A776" s="407">
        <v>45777</v>
      </c>
      <c r="B776" s="408">
        <v>0</v>
      </c>
      <c r="C776" s="409">
        <v>30</v>
      </c>
      <c r="D776" s="409">
        <v>1.08</v>
      </c>
      <c r="E776" s="409">
        <f t="shared" si="160"/>
        <v>28.92</v>
      </c>
      <c r="F776" s="409">
        <v>28.92</v>
      </c>
      <c r="G776" s="409">
        <f t="shared" si="159"/>
        <v>0</v>
      </c>
      <c r="H776" s="410" t="s">
        <v>872</v>
      </c>
      <c r="I776" s="410" t="s">
        <v>901</v>
      </c>
      <c r="J776" s="410">
        <v>280704447</v>
      </c>
      <c r="K776" s="410">
        <v>57942367</v>
      </c>
      <c r="L776" s="410" t="s">
        <v>874</v>
      </c>
      <c r="M776" s="406">
        <f t="shared" si="161"/>
        <v>0</v>
      </c>
      <c r="O776" s="406">
        <f>E776</f>
        <v>28.92</v>
      </c>
    </row>
    <row r="777" spans="1:24">
      <c r="A777" s="407">
        <v>45777</v>
      </c>
      <c r="B777" s="408">
        <v>0</v>
      </c>
      <c r="C777" s="409">
        <v>2</v>
      </c>
      <c r="D777" s="409">
        <v>0.2</v>
      </c>
      <c r="E777" s="409">
        <f t="shared" si="160"/>
        <v>1.76</v>
      </c>
      <c r="F777" s="409">
        <v>1.8</v>
      </c>
      <c r="G777" s="409">
        <f t="shared" si="159"/>
        <v>0.04</v>
      </c>
      <c r="H777" s="410" t="s">
        <v>872</v>
      </c>
      <c r="I777" s="410" t="s">
        <v>873</v>
      </c>
      <c r="J777" s="410">
        <v>280704447</v>
      </c>
      <c r="K777" s="410">
        <v>57942376</v>
      </c>
      <c r="L777" s="410" t="s">
        <v>874</v>
      </c>
      <c r="M777" s="406">
        <f t="shared" si="161"/>
        <v>0</v>
      </c>
      <c r="U777" s="406">
        <f>E777</f>
        <v>1.76</v>
      </c>
    </row>
    <row r="778" spans="1:24">
      <c r="A778" s="407">
        <v>45777</v>
      </c>
      <c r="B778" s="408">
        <v>0</v>
      </c>
      <c r="C778" s="409">
        <v>13.5</v>
      </c>
      <c r="D778" s="409">
        <v>0.49</v>
      </c>
      <c r="E778" s="409">
        <f t="shared" si="160"/>
        <v>13.01</v>
      </c>
      <c r="F778" s="409">
        <v>13.01</v>
      </c>
      <c r="G778" s="409">
        <f t="shared" si="159"/>
        <v>0</v>
      </c>
      <c r="H778" s="410" t="s">
        <v>872</v>
      </c>
      <c r="I778" s="410" t="s">
        <v>876</v>
      </c>
      <c r="J778" s="410">
        <v>280704447</v>
      </c>
      <c r="K778" s="410">
        <v>57942370</v>
      </c>
      <c r="L778" s="410" t="s">
        <v>874</v>
      </c>
      <c r="M778" s="406">
        <f t="shared" si="161"/>
        <v>0</v>
      </c>
      <c r="O778" s="406"/>
      <c r="T778" s="406">
        <f t="shared" ref="T778:T779" si="162">E778</f>
        <v>13.01</v>
      </c>
    </row>
    <row r="779" spans="1:24">
      <c r="A779" s="407">
        <v>45777</v>
      </c>
      <c r="B779" s="408">
        <v>0</v>
      </c>
      <c r="C779" s="409">
        <v>13.5</v>
      </c>
      <c r="D779" s="409">
        <v>0.49</v>
      </c>
      <c r="E779" s="409">
        <f t="shared" si="160"/>
        <v>13.01</v>
      </c>
      <c r="F779" s="409">
        <v>13.01</v>
      </c>
      <c r="G779" s="409">
        <f t="shared" si="159"/>
        <v>0</v>
      </c>
      <c r="H779" s="410" t="s">
        <v>872</v>
      </c>
      <c r="I779" s="410" t="s">
        <v>876</v>
      </c>
      <c r="J779" s="410">
        <v>280704447</v>
      </c>
      <c r="K779" s="410">
        <v>57942368</v>
      </c>
      <c r="L779" s="410" t="s">
        <v>874</v>
      </c>
      <c r="M779" s="406">
        <f t="shared" si="161"/>
        <v>0</v>
      </c>
      <c r="O779" s="406"/>
      <c r="T779" s="406">
        <f t="shared" si="162"/>
        <v>13.01</v>
      </c>
    </row>
    <row r="780" spans="1:24">
      <c r="A780" s="407">
        <v>45777</v>
      </c>
      <c r="B780" s="408">
        <v>0</v>
      </c>
      <c r="C780" s="409">
        <v>2</v>
      </c>
      <c r="D780" s="409">
        <v>0.2</v>
      </c>
      <c r="E780" s="409">
        <f t="shared" si="160"/>
        <v>1.76</v>
      </c>
      <c r="F780" s="409">
        <v>1.8</v>
      </c>
      <c r="G780" s="409">
        <f t="shared" si="159"/>
        <v>0.04</v>
      </c>
      <c r="H780" s="410" t="s">
        <v>872</v>
      </c>
      <c r="I780" s="410" t="s">
        <v>873</v>
      </c>
      <c r="J780" s="410">
        <v>280704447</v>
      </c>
      <c r="K780" s="410">
        <v>57942360</v>
      </c>
      <c r="L780" s="410" t="s">
        <v>874</v>
      </c>
      <c r="M780" s="406">
        <f t="shared" si="161"/>
        <v>0</v>
      </c>
      <c r="P780" s="406"/>
      <c r="U780" s="406">
        <f t="shared" ref="U780:U781" si="163">E780</f>
        <v>1.76</v>
      </c>
    </row>
    <row r="781" spans="1:24">
      <c r="A781" s="407">
        <v>45777</v>
      </c>
      <c r="B781" s="408">
        <v>0</v>
      </c>
      <c r="C781" s="409">
        <v>2</v>
      </c>
      <c r="D781" s="409">
        <v>0.2</v>
      </c>
      <c r="E781" s="409">
        <f t="shared" si="160"/>
        <v>1.76</v>
      </c>
      <c r="F781" s="409">
        <v>1.8</v>
      </c>
      <c r="G781" s="409">
        <f t="shared" si="159"/>
        <v>0.04</v>
      </c>
      <c r="H781" s="410" t="s">
        <v>872</v>
      </c>
      <c r="I781" s="410" t="s">
        <v>873</v>
      </c>
      <c r="J781" s="410">
        <v>280704447</v>
      </c>
      <c r="K781" s="410">
        <v>57942377</v>
      </c>
      <c r="L781" s="410" t="s">
        <v>874</v>
      </c>
      <c r="M781" s="406">
        <f t="shared" si="161"/>
        <v>0</v>
      </c>
      <c r="O781" s="406"/>
      <c r="U781" s="406">
        <f t="shared" si="163"/>
        <v>1.76</v>
      </c>
    </row>
    <row r="782" spans="1:24">
      <c r="A782" s="407">
        <v>45777</v>
      </c>
      <c r="B782" s="408">
        <v>0</v>
      </c>
      <c r="C782" s="409">
        <v>30</v>
      </c>
      <c r="D782" s="409">
        <v>1.08</v>
      </c>
      <c r="E782" s="409">
        <f t="shared" si="160"/>
        <v>28.92</v>
      </c>
      <c r="F782" s="409">
        <v>28.92</v>
      </c>
      <c r="G782" s="409">
        <f t="shared" si="159"/>
        <v>0</v>
      </c>
      <c r="H782" s="410" t="s">
        <v>872</v>
      </c>
      <c r="I782" s="410" t="s">
        <v>901</v>
      </c>
      <c r="J782" s="410">
        <v>280704447</v>
      </c>
      <c r="K782" s="410">
        <v>57942373</v>
      </c>
      <c r="L782" s="410" t="s">
        <v>874</v>
      </c>
      <c r="M782" s="406">
        <f t="shared" si="161"/>
        <v>0</v>
      </c>
      <c r="O782" s="406">
        <f>E782</f>
        <v>28.92</v>
      </c>
      <c r="P782" s="406"/>
    </row>
    <row r="783" spans="1:24">
      <c r="A783" s="407">
        <v>45777</v>
      </c>
      <c r="B783" s="408">
        <v>0</v>
      </c>
      <c r="C783" s="409">
        <v>2</v>
      </c>
      <c r="D783" s="409">
        <v>0.2</v>
      </c>
      <c r="E783" s="409">
        <f t="shared" si="160"/>
        <v>1.76</v>
      </c>
      <c r="F783" s="409">
        <v>1.8</v>
      </c>
      <c r="G783" s="409">
        <f t="shared" si="159"/>
        <v>0.04</v>
      </c>
      <c r="H783" s="410" t="s">
        <v>872</v>
      </c>
      <c r="I783" s="410" t="s">
        <v>873</v>
      </c>
      <c r="J783" s="410">
        <v>280704447</v>
      </c>
      <c r="K783" s="410">
        <v>57942375</v>
      </c>
      <c r="L783" s="410" t="s">
        <v>874</v>
      </c>
      <c r="M783" s="406">
        <f t="shared" si="161"/>
        <v>0</v>
      </c>
      <c r="O783" s="406"/>
      <c r="U783" s="406">
        <f>E783</f>
        <v>1.76</v>
      </c>
    </row>
    <row r="784" spans="1:24">
      <c r="A784" s="407">
        <v>45777</v>
      </c>
      <c r="B784" s="408">
        <v>0</v>
      </c>
      <c r="C784" s="409">
        <v>18</v>
      </c>
      <c r="D784" s="409">
        <v>0.65</v>
      </c>
      <c r="E784" s="409">
        <f t="shared" si="160"/>
        <v>17.350000000000001</v>
      </c>
      <c r="F784" s="409">
        <v>17.350000000000001</v>
      </c>
      <c r="G784" s="409">
        <f t="shared" si="159"/>
        <v>0</v>
      </c>
      <c r="H784" s="410" t="s">
        <v>872</v>
      </c>
      <c r="I784" s="410" t="s">
        <v>900</v>
      </c>
      <c r="J784" s="410">
        <v>280704447</v>
      </c>
      <c r="K784" s="410">
        <v>57942362</v>
      </c>
      <c r="L784" s="410" t="s">
        <v>874</v>
      </c>
      <c r="M784" s="406">
        <f t="shared" si="161"/>
        <v>0</v>
      </c>
      <c r="N784" s="406">
        <f>E784</f>
        <v>17.350000000000001</v>
      </c>
      <c r="P784" s="406"/>
    </row>
    <row r="785" spans="1:21">
      <c r="A785" s="407">
        <v>45777</v>
      </c>
      <c r="B785" s="408">
        <v>0</v>
      </c>
      <c r="C785" s="409">
        <v>27</v>
      </c>
      <c r="D785" s="409">
        <v>0.97</v>
      </c>
      <c r="E785" s="409">
        <f t="shared" si="160"/>
        <v>26.03</v>
      </c>
      <c r="F785" s="409">
        <v>26.03</v>
      </c>
      <c r="G785" s="409">
        <f t="shared" si="159"/>
        <v>0</v>
      </c>
      <c r="H785" s="410" t="s">
        <v>872</v>
      </c>
      <c r="I785" s="410" t="s">
        <v>901</v>
      </c>
      <c r="J785" s="410">
        <v>280704447</v>
      </c>
      <c r="K785" s="410">
        <v>57942362</v>
      </c>
      <c r="L785" s="410" t="s">
        <v>874</v>
      </c>
      <c r="M785" s="406">
        <f t="shared" si="161"/>
        <v>0</v>
      </c>
      <c r="O785" s="406">
        <f t="shared" ref="O785:O786" si="164">E785</f>
        <v>26.03</v>
      </c>
      <c r="P785" s="406"/>
    </row>
    <row r="786" spans="1:21">
      <c r="A786" s="407">
        <v>45777</v>
      </c>
      <c r="B786" s="408">
        <v>0</v>
      </c>
      <c r="C786" s="409">
        <v>50</v>
      </c>
      <c r="D786" s="409">
        <v>1.8</v>
      </c>
      <c r="E786" s="409">
        <f t="shared" si="160"/>
        <v>48.2</v>
      </c>
      <c r="F786" s="409">
        <v>48.2</v>
      </c>
      <c r="G786" s="409">
        <f t="shared" si="159"/>
        <v>0</v>
      </c>
      <c r="H786" s="410" t="s">
        <v>872</v>
      </c>
      <c r="I786" s="410" t="s">
        <v>901</v>
      </c>
      <c r="J786" s="410">
        <v>280704447</v>
      </c>
      <c r="K786" s="410">
        <v>57942362</v>
      </c>
      <c r="L786" s="410" t="s">
        <v>874</v>
      </c>
      <c r="M786" s="406">
        <f t="shared" si="161"/>
        <v>0</v>
      </c>
      <c r="O786" s="406">
        <f t="shared" si="164"/>
        <v>48.2</v>
      </c>
      <c r="P786" s="406"/>
    </row>
    <row r="787" spans="1:21">
      <c r="A787" s="407">
        <v>45777</v>
      </c>
      <c r="B787" s="408">
        <v>0</v>
      </c>
      <c r="C787" s="409">
        <v>2</v>
      </c>
      <c r="D787" s="409">
        <v>0.2</v>
      </c>
      <c r="E787" s="409">
        <f t="shared" si="160"/>
        <v>1.76</v>
      </c>
      <c r="F787" s="409">
        <v>1.8</v>
      </c>
      <c r="G787" s="409">
        <f t="shared" si="159"/>
        <v>0.04</v>
      </c>
      <c r="H787" s="410" t="s">
        <v>872</v>
      </c>
      <c r="I787" s="410" t="s">
        <v>873</v>
      </c>
      <c r="J787" s="410">
        <v>280704447</v>
      </c>
      <c r="K787" s="410">
        <v>57942358</v>
      </c>
      <c r="L787" s="410" t="s">
        <v>874</v>
      </c>
      <c r="M787" s="406">
        <f t="shared" si="161"/>
        <v>0</v>
      </c>
      <c r="U787" s="406">
        <f>E787</f>
        <v>1.76</v>
      </c>
    </row>
    <row r="788" spans="1:21">
      <c r="A788" s="407">
        <v>45777</v>
      </c>
      <c r="B788" s="408">
        <v>0</v>
      </c>
      <c r="C788" s="409">
        <v>30</v>
      </c>
      <c r="D788" s="409">
        <v>1.08</v>
      </c>
      <c r="E788" s="409">
        <f t="shared" si="160"/>
        <v>28.92</v>
      </c>
      <c r="F788" s="409">
        <v>28.92</v>
      </c>
      <c r="G788" s="409">
        <f t="shared" si="159"/>
        <v>0</v>
      </c>
      <c r="H788" s="410" t="s">
        <v>872</v>
      </c>
      <c r="I788" s="410" t="s">
        <v>901</v>
      </c>
      <c r="J788" s="410">
        <v>280704447</v>
      </c>
      <c r="K788" s="410">
        <v>57942363</v>
      </c>
      <c r="L788" s="410" t="s">
        <v>874</v>
      </c>
      <c r="M788" s="406">
        <f t="shared" si="161"/>
        <v>0</v>
      </c>
      <c r="O788" s="406">
        <f>E788</f>
        <v>28.92</v>
      </c>
    </row>
    <row r="789" spans="1:21">
      <c r="A789" s="407">
        <v>45777</v>
      </c>
      <c r="B789" s="408">
        <v>0</v>
      </c>
      <c r="C789" s="409">
        <v>18</v>
      </c>
      <c r="D789" s="409">
        <v>0.65</v>
      </c>
      <c r="E789" s="409">
        <f t="shared" si="160"/>
        <v>17.350000000000001</v>
      </c>
      <c r="F789" s="409">
        <v>17.350000000000001</v>
      </c>
      <c r="G789" s="409">
        <f t="shared" si="159"/>
        <v>0</v>
      </c>
      <c r="H789" s="410" t="s">
        <v>872</v>
      </c>
      <c r="I789" s="410" t="s">
        <v>900</v>
      </c>
      <c r="J789" s="410">
        <v>280704447</v>
      </c>
      <c r="K789" s="410">
        <v>57942371</v>
      </c>
      <c r="L789" s="410" t="s">
        <v>874</v>
      </c>
      <c r="M789" s="406">
        <f t="shared" si="161"/>
        <v>0</v>
      </c>
      <c r="N789" s="406">
        <f>E789</f>
        <v>17.350000000000001</v>
      </c>
      <c r="P789" s="406"/>
    </row>
    <row r="790" spans="1:21">
      <c r="A790" s="407">
        <v>45777</v>
      </c>
      <c r="B790" s="408">
        <v>0</v>
      </c>
      <c r="C790" s="409">
        <v>27</v>
      </c>
      <c r="D790" s="409">
        <v>0.97</v>
      </c>
      <c r="E790" s="409">
        <f t="shared" si="160"/>
        <v>26.03</v>
      </c>
      <c r="F790" s="409">
        <v>26.03</v>
      </c>
      <c r="G790" s="409">
        <f t="shared" si="159"/>
        <v>0</v>
      </c>
      <c r="H790" s="410" t="s">
        <v>872</v>
      </c>
      <c r="I790" s="410" t="s">
        <v>901</v>
      </c>
      <c r="J790" s="410">
        <v>280704447</v>
      </c>
      <c r="K790" s="410">
        <v>57942371</v>
      </c>
      <c r="L790" s="410" t="s">
        <v>874</v>
      </c>
      <c r="M790" s="406">
        <f t="shared" si="161"/>
        <v>0</v>
      </c>
      <c r="O790" s="406">
        <f>E790</f>
        <v>26.03</v>
      </c>
    </row>
    <row r="791" spans="1:21">
      <c r="A791" s="407">
        <v>45777</v>
      </c>
      <c r="B791" s="408">
        <v>0</v>
      </c>
      <c r="C791" s="409">
        <v>2</v>
      </c>
      <c r="D791" s="409">
        <v>0.2</v>
      </c>
      <c r="E791" s="409">
        <f t="shared" si="160"/>
        <v>1.76</v>
      </c>
      <c r="F791" s="409">
        <v>1.8</v>
      </c>
      <c r="G791" s="409">
        <f t="shared" si="159"/>
        <v>0.04</v>
      </c>
      <c r="H791" s="410" t="s">
        <v>872</v>
      </c>
      <c r="I791" s="410" t="s">
        <v>873</v>
      </c>
      <c r="J791" s="410">
        <v>280704447</v>
      </c>
      <c r="K791" s="410">
        <v>57942359</v>
      </c>
      <c r="L791" s="410" t="s">
        <v>874</v>
      </c>
      <c r="M791" s="406">
        <f t="shared" si="161"/>
        <v>0</v>
      </c>
      <c r="O791" s="406"/>
      <c r="U791" s="406">
        <f>E791</f>
        <v>1.76</v>
      </c>
    </row>
    <row r="792" spans="1:21">
      <c r="A792" s="407">
        <v>45777</v>
      </c>
      <c r="B792" s="408">
        <v>0</v>
      </c>
      <c r="C792" s="409">
        <v>18</v>
      </c>
      <c r="D792" s="409">
        <v>0.65</v>
      </c>
      <c r="E792" s="409">
        <f t="shared" si="160"/>
        <v>17.350000000000001</v>
      </c>
      <c r="F792" s="409">
        <v>17.350000000000001</v>
      </c>
      <c r="G792" s="409">
        <f t="shared" si="159"/>
        <v>0</v>
      </c>
      <c r="H792" s="410" t="s">
        <v>872</v>
      </c>
      <c r="I792" s="410" t="s">
        <v>900</v>
      </c>
      <c r="J792" s="410">
        <v>280704447</v>
      </c>
      <c r="K792" s="410">
        <v>57942366</v>
      </c>
      <c r="L792" s="410" t="s">
        <v>874</v>
      </c>
      <c r="M792" s="406">
        <f t="shared" si="161"/>
        <v>0</v>
      </c>
      <c r="N792" s="406">
        <f>E792</f>
        <v>17.350000000000001</v>
      </c>
      <c r="U792" s="406"/>
    </row>
    <row r="793" spans="1:21">
      <c r="A793" s="407">
        <v>45777</v>
      </c>
      <c r="B793" s="408">
        <v>0</v>
      </c>
      <c r="C793" s="409">
        <v>30</v>
      </c>
      <c r="D793" s="409">
        <v>1.08</v>
      </c>
      <c r="E793" s="409">
        <f t="shared" si="160"/>
        <v>28.92</v>
      </c>
      <c r="F793" s="409">
        <v>28.92</v>
      </c>
      <c r="G793" s="409">
        <f t="shared" si="159"/>
        <v>0</v>
      </c>
      <c r="H793" s="410" t="s">
        <v>872</v>
      </c>
      <c r="I793" s="410" t="s">
        <v>901</v>
      </c>
      <c r="J793" s="410">
        <v>280704447</v>
      </c>
      <c r="K793" s="410">
        <v>57942366</v>
      </c>
      <c r="L793" s="410" t="s">
        <v>874</v>
      </c>
      <c r="M793" s="406">
        <f t="shared" si="161"/>
        <v>0</v>
      </c>
      <c r="O793" s="406">
        <f t="shared" ref="O793:O794" si="165">E793</f>
        <v>28.92</v>
      </c>
    </row>
    <row r="794" spans="1:21">
      <c r="A794" s="407">
        <v>45777</v>
      </c>
      <c r="B794" s="408">
        <v>0</v>
      </c>
      <c r="C794" s="409">
        <v>25</v>
      </c>
      <c r="D794" s="409">
        <v>0.9</v>
      </c>
      <c r="E794" s="409">
        <f t="shared" si="160"/>
        <v>24.1</v>
      </c>
      <c r="F794" s="409">
        <v>24.1</v>
      </c>
      <c r="G794" s="409">
        <f t="shared" si="159"/>
        <v>0</v>
      </c>
      <c r="H794" s="410" t="s">
        <v>872</v>
      </c>
      <c r="I794" s="410" t="s">
        <v>901</v>
      </c>
      <c r="J794" s="410">
        <v>280704447</v>
      </c>
      <c r="K794" s="410">
        <v>57942361</v>
      </c>
      <c r="L794" s="410" t="s">
        <v>874</v>
      </c>
      <c r="M794" s="406">
        <f t="shared" si="161"/>
        <v>0</v>
      </c>
      <c r="O794" s="406">
        <f t="shared" si="165"/>
        <v>24.1</v>
      </c>
      <c r="U794" s="406"/>
    </row>
    <row r="795" spans="1:21">
      <c r="A795" s="407">
        <v>45777</v>
      </c>
      <c r="B795" s="408">
        <v>0</v>
      </c>
      <c r="C795" s="409">
        <v>18</v>
      </c>
      <c r="D795" s="409">
        <v>0.65</v>
      </c>
      <c r="E795" s="409">
        <f t="shared" si="160"/>
        <v>17.350000000000001</v>
      </c>
      <c r="F795" s="409">
        <v>17.350000000000001</v>
      </c>
      <c r="G795" s="409">
        <f t="shared" si="159"/>
        <v>0</v>
      </c>
      <c r="H795" s="410" t="s">
        <v>872</v>
      </c>
      <c r="I795" s="410" t="s">
        <v>900</v>
      </c>
      <c r="J795" s="410">
        <v>280704447</v>
      </c>
      <c r="K795" s="410">
        <v>57942369</v>
      </c>
      <c r="L795" s="410" t="s">
        <v>874</v>
      </c>
      <c r="M795" s="406">
        <f t="shared" si="161"/>
        <v>0</v>
      </c>
      <c r="N795" s="406">
        <f>E795</f>
        <v>17.350000000000001</v>
      </c>
      <c r="O795" s="406"/>
    </row>
    <row r="796" spans="1:21">
      <c r="A796" s="407">
        <v>45777</v>
      </c>
      <c r="B796" s="408">
        <v>0</v>
      </c>
      <c r="C796" s="409">
        <v>30</v>
      </c>
      <c r="D796" s="409">
        <v>1.08</v>
      </c>
      <c r="E796" s="409">
        <f t="shared" si="160"/>
        <v>28.92</v>
      </c>
      <c r="F796" s="409">
        <v>28.92</v>
      </c>
      <c r="G796" s="409">
        <f t="shared" si="159"/>
        <v>0</v>
      </c>
      <c r="H796" s="410" t="s">
        <v>872</v>
      </c>
      <c r="I796" s="410" t="s">
        <v>901</v>
      </c>
      <c r="J796" s="410">
        <v>280704447</v>
      </c>
      <c r="K796" s="410">
        <v>57942369</v>
      </c>
      <c r="L796" s="410" t="s">
        <v>874</v>
      </c>
      <c r="M796" s="406">
        <f t="shared" si="161"/>
        <v>0</v>
      </c>
      <c r="O796" s="406">
        <f>E796</f>
        <v>28.92</v>
      </c>
    </row>
    <row r="797" spans="1:21">
      <c r="A797" s="407">
        <v>45777</v>
      </c>
      <c r="B797" s="408">
        <v>0</v>
      </c>
      <c r="C797" s="409">
        <v>26</v>
      </c>
      <c r="D797" s="409">
        <v>0.94</v>
      </c>
      <c r="E797" s="409">
        <f t="shared" si="160"/>
        <v>25.06</v>
      </c>
      <c r="F797" s="409">
        <v>25.06</v>
      </c>
      <c r="G797" s="409">
        <f t="shared" si="159"/>
        <v>0</v>
      </c>
      <c r="H797" s="410" t="s">
        <v>872</v>
      </c>
      <c r="I797" s="410" t="s">
        <v>899</v>
      </c>
      <c r="J797" s="410">
        <v>280704447</v>
      </c>
      <c r="K797" s="410">
        <v>57942372</v>
      </c>
      <c r="L797" s="410" t="s">
        <v>874</v>
      </c>
      <c r="M797" s="406">
        <f t="shared" si="161"/>
        <v>0</v>
      </c>
      <c r="N797" s="406">
        <f>E797</f>
        <v>25.06</v>
      </c>
      <c r="U797" s="406"/>
    </row>
    <row r="798" spans="1:21">
      <c r="A798" s="407">
        <v>45777</v>
      </c>
      <c r="B798" s="408">
        <v>0</v>
      </c>
      <c r="C798" s="409">
        <v>2</v>
      </c>
      <c r="D798" s="409">
        <v>0.2</v>
      </c>
      <c r="E798" s="409">
        <f t="shared" si="160"/>
        <v>1.76</v>
      </c>
      <c r="F798" s="409">
        <v>1.8</v>
      </c>
      <c r="G798" s="409">
        <f t="shared" si="159"/>
        <v>0.04</v>
      </c>
      <c r="H798" s="410" t="s">
        <v>872</v>
      </c>
      <c r="I798" s="410" t="s">
        <v>873</v>
      </c>
      <c r="J798" s="410">
        <v>280704447</v>
      </c>
      <c r="K798" s="410">
        <v>57942374</v>
      </c>
      <c r="L798" s="410" t="s">
        <v>874</v>
      </c>
      <c r="M798" s="406">
        <f t="shared" si="161"/>
        <v>0</v>
      </c>
      <c r="T798" s="406"/>
      <c r="U798" s="406">
        <f>E798</f>
        <v>1.76</v>
      </c>
    </row>
    <row r="799" spans="1:21">
      <c r="A799" s="407">
        <v>45776</v>
      </c>
      <c r="B799" s="408">
        <v>0</v>
      </c>
      <c r="C799" s="409">
        <v>50</v>
      </c>
      <c r="D799" s="409">
        <v>1.8</v>
      </c>
      <c r="E799" s="409">
        <f t="shared" si="160"/>
        <v>48.2</v>
      </c>
      <c r="F799" s="409">
        <v>48.2</v>
      </c>
      <c r="G799" s="409">
        <f t="shared" si="159"/>
        <v>0</v>
      </c>
      <c r="H799" s="410" t="s">
        <v>872</v>
      </c>
      <c r="I799" s="410" t="s">
        <v>901</v>
      </c>
      <c r="J799" s="410">
        <v>341138360</v>
      </c>
      <c r="K799" s="410">
        <v>57929583</v>
      </c>
      <c r="L799" s="410" t="s">
        <v>874</v>
      </c>
      <c r="M799" s="406">
        <f t="shared" si="161"/>
        <v>0</v>
      </c>
      <c r="O799" s="406">
        <f>E799</f>
        <v>48.2</v>
      </c>
    </row>
    <row r="800" spans="1:21">
      <c r="A800" s="407">
        <v>45776</v>
      </c>
      <c r="B800" s="408">
        <v>0</v>
      </c>
      <c r="C800" s="409">
        <v>3</v>
      </c>
      <c r="D800" s="409">
        <v>0.11</v>
      </c>
      <c r="E800" s="409">
        <f t="shared" si="160"/>
        <v>2.85</v>
      </c>
      <c r="F800" s="409">
        <v>2.89</v>
      </c>
      <c r="G800" s="409">
        <f t="shared" si="159"/>
        <v>0.04</v>
      </c>
      <c r="H800" s="410" t="s">
        <v>872</v>
      </c>
      <c r="I800" s="410" t="s">
        <v>895</v>
      </c>
      <c r="J800" s="410">
        <v>341138360</v>
      </c>
      <c r="K800" s="410">
        <v>57929589</v>
      </c>
      <c r="L800" s="410" t="s">
        <v>874</v>
      </c>
      <c r="M800" s="406">
        <f t="shared" si="161"/>
        <v>0</v>
      </c>
      <c r="O800" s="406"/>
      <c r="P800" s="406">
        <f t="shared" ref="P800:P804" si="166">E800</f>
        <v>2.85</v>
      </c>
    </row>
    <row r="801" spans="1:21">
      <c r="A801" s="407">
        <v>45776</v>
      </c>
      <c r="B801" s="408">
        <v>0</v>
      </c>
      <c r="C801" s="409">
        <v>3</v>
      </c>
      <c r="D801" s="409">
        <v>0.11</v>
      </c>
      <c r="E801" s="409">
        <f t="shared" si="160"/>
        <v>2.85</v>
      </c>
      <c r="F801" s="409">
        <v>2.89</v>
      </c>
      <c r="G801" s="409">
        <f t="shared" si="159"/>
        <v>0.04</v>
      </c>
      <c r="H801" s="410" t="s">
        <v>872</v>
      </c>
      <c r="I801" s="410" t="s">
        <v>895</v>
      </c>
      <c r="J801" s="410">
        <v>341138360</v>
      </c>
      <c r="K801" s="410">
        <v>57929589</v>
      </c>
      <c r="L801" s="410" t="s">
        <v>874</v>
      </c>
      <c r="M801" s="406">
        <f t="shared" si="161"/>
        <v>0</v>
      </c>
      <c r="O801" s="406"/>
      <c r="P801" s="406">
        <f t="shared" si="166"/>
        <v>2.85</v>
      </c>
    </row>
    <row r="802" spans="1:21">
      <c r="A802" s="407">
        <v>45776</v>
      </c>
      <c r="B802" s="408">
        <v>0</v>
      </c>
      <c r="C802" s="409">
        <v>3</v>
      </c>
      <c r="D802" s="409">
        <v>0.11</v>
      </c>
      <c r="E802" s="409">
        <f t="shared" si="160"/>
        <v>2.85</v>
      </c>
      <c r="F802" s="409">
        <v>2.89</v>
      </c>
      <c r="G802" s="409">
        <f t="shared" si="159"/>
        <v>0.04</v>
      </c>
      <c r="H802" s="410" t="s">
        <v>872</v>
      </c>
      <c r="I802" s="410" t="s">
        <v>895</v>
      </c>
      <c r="J802" s="410">
        <v>341138360</v>
      </c>
      <c r="K802" s="410">
        <v>57929589</v>
      </c>
      <c r="L802" s="410" t="s">
        <v>874</v>
      </c>
      <c r="M802" s="406">
        <f t="shared" si="161"/>
        <v>0</v>
      </c>
      <c r="P802" s="406">
        <f t="shared" si="166"/>
        <v>2.85</v>
      </c>
      <c r="T802" s="406"/>
    </row>
    <row r="803" spans="1:21">
      <c r="A803" s="407">
        <v>45776</v>
      </c>
      <c r="B803" s="408">
        <v>0</v>
      </c>
      <c r="C803" s="409">
        <v>3</v>
      </c>
      <c r="D803" s="409">
        <v>0.1</v>
      </c>
      <c r="E803" s="409">
        <f t="shared" si="160"/>
        <v>2.86</v>
      </c>
      <c r="F803" s="409">
        <v>2.9</v>
      </c>
      <c r="G803" s="409">
        <f t="shared" si="159"/>
        <v>0.04</v>
      </c>
      <c r="H803" s="410" t="s">
        <v>872</v>
      </c>
      <c r="I803" s="410" t="s">
        <v>895</v>
      </c>
      <c r="J803" s="410">
        <v>341138360</v>
      </c>
      <c r="K803" s="410">
        <v>57929589</v>
      </c>
      <c r="L803" s="410" t="s">
        <v>874</v>
      </c>
      <c r="M803" s="406">
        <f t="shared" si="161"/>
        <v>0</v>
      </c>
      <c r="O803" s="406"/>
      <c r="P803" s="406">
        <f t="shared" si="166"/>
        <v>2.86</v>
      </c>
    </row>
    <row r="804" spans="1:21">
      <c r="A804" s="407">
        <v>45776</v>
      </c>
      <c r="B804" s="408">
        <v>0</v>
      </c>
      <c r="C804" s="409">
        <v>3</v>
      </c>
      <c r="D804" s="409">
        <v>0.2</v>
      </c>
      <c r="E804" s="409">
        <f t="shared" si="160"/>
        <v>2.76</v>
      </c>
      <c r="F804" s="409">
        <v>2.8</v>
      </c>
      <c r="G804" s="409">
        <f t="shared" si="159"/>
        <v>0.04</v>
      </c>
      <c r="H804" s="410" t="s">
        <v>872</v>
      </c>
      <c r="I804" s="410" t="s">
        <v>895</v>
      </c>
      <c r="J804" s="410">
        <v>341138360</v>
      </c>
      <c r="K804" s="410">
        <v>57929584</v>
      </c>
      <c r="L804" s="410" t="s">
        <v>874</v>
      </c>
      <c r="M804" s="406">
        <f t="shared" si="161"/>
        <v>0</v>
      </c>
      <c r="O804" s="406"/>
      <c r="P804" s="406">
        <f t="shared" si="166"/>
        <v>2.76</v>
      </c>
    </row>
    <row r="805" spans="1:21">
      <c r="A805" s="407">
        <v>45776</v>
      </c>
      <c r="B805" s="408">
        <v>0</v>
      </c>
      <c r="C805" s="409">
        <v>2</v>
      </c>
      <c r="D805" s="409">
        <v>0.2</v>
      </c>
      <c r="E805" s="409">
        <f t="shared" si="160"/>
        <v>1.76</v>
      </c>
      <c r="F805" s="409">
        <v>1.8</v>
      </c>
      <c r="G805" s="409">
        <f t="shared" si="159"/>
        <v>0.04</v>
      </c>
      <c r="H805" s="410" t="s">
        <v>872</v>
      </c>
      <c r="I805" s="410" t="s">
        <v>873</v>
      </c>
      <c r="J805" s="410">
        <v>341138360</v>
      </c>
      <c r="K805" s="410">
        <v>57929588</v>
      </c>
      <c r="L805" s="410" t="s">
        <v>874</v>
      </c>
      <c r="M805" s="406">
        <f t="shared" si="161"/>
        <v>0</v>
      </c>
      <c r="T805" s="406"/>
      <c r="U805" s="406">
        <f>E805</f>
        <v>1.76</v>
      </c>
    </row>
    <row r="806" spans="1:21">
      <c r="A806" s="407">
        <v>45776</v>
      </c>
      <c r="B806" s="408">
        <v>0</v>
      </c>
      <c r="C806" s="409">
        <v>3</v>
      </c>
      <c r="D806" s="409">
        <v>0.2</v>
      </c>
      <c r="E806" s="409">
        <f t="shared" si="160"/>
        <v>2.76</v>
      </c>
      <c r="F806" s="409">
        <v>2.8</v>
      </c>
      <c r="G806" s="409">
        <f t="shared" si="159"/>
        <v>0.04</v>
      </c>
      <c r="H806" s="410" t="s">
        <v>872</v>
      </c>
      <c r="I806" s="410" t="s">
        <v>895</v>
      </c>
      <c r="J806" s="410">
        <v>341138360</v>
      </c>
      <c r="K806" s="410">
        <v>57929582</v>
      </c>
      <c r="L806" s="410" t="s">
        <v>874</v>
      </c>
      <c r="M806" s="406">
        <f t="shared" si="161"/>
        <v>0</v>
      </c>
      <c r="O806" s="406"/>
      <c r="P806" s="406">
        <f>E806</f>
        <v>2.76</v>
      </c>
    </row>
    <row r="807" spans="1:21">
      <c r="A807" s="407">
        <v>45776</v>
      </c>
      <c r="B807" s="408">
        <v>0</v>
      </c>
      <c r="C807" s="409">
        <v>30</v>
      </c>
      <c r="D807" s="409">
        <v>1.08</v>
      </c>
      <c r="E807" s="409">
        <f t="shared" si="160"/>
        <v>28.92</v>
      </c>
      <c r="F807" s="409">
        <v>28.92</v>
      </c>
      <c r="G807" s="409">
        <f t="shared" si="159"/>
        <v>0</v>
      </c>
      <c r="H807" s="410" t="s">
        <v>872</v>
      </c>
      <c r="I807" s="410" t="s">
        <v>901</v>
      </c>
      <c r="J807" s="410">
        <v>341138360</v>
      </c>
      <c r="K807" s="410">
        <v>57929586</v>
      </c>
      <c r="L807" s="410" t="s">
        <v>874</v>
      </c>
      <c r="M807" s="406">
        <f t="shared" si="161"/>
        <v>0</v>
      </c>
      <c r="O807" s="406">
        <f>E807</f>
        <v>28.92</v>
      </c>
    </row>
    <row r="808" spans="1:21">
      <c r="A808" s="407">
        <v>45776</v>
      </c>
      <c r="B808" s="408">
        <v>0</v>
      </c>
      <c r="C808" s="409">
        <v>3</v>
      </c>
      <c r="D808" s="409">
        <v>0.2</v>
      </c>
      <c r="E808" s="409">
        <f t="shared" si="160"/>
        <v>2.76</v>
      </c>
      <c r="F808" s="409">
        <v>2.8</v>
      </c>
      <c r="G808" s="409">
        <f t="shared" si="159"/>
        <v>0.04</v>
      </c>
      <c r="H808" s="410" t="s">
        <v>872</v>
      </c>
      <c r="I808" s="410" t="s">
        <v>895</v>
      </c>
      <c r="J808" s="410">
        <v>341138360</v>
      </c>
      <c r="K808" s="410">
        <v>57929581</v>
      </c>
      <c r="L808" s="410" t="s">
        <v>874</v>
      </c>
      <c r="M808" s="406">
        <f t="shared" si="161"/>
        <v>0</v>
      </c>
      <c r="P808" s="406">
        <f>E808</f>
        <v>2.76</v>
      </c>
      <c r="U808" s="406"/>
    </row>
    <row r="809" spans="1:21">
      <c r="A809" s="407">
        <v>45776</v>
      </c>
      <c r="B809" s="408">
        <v>0</v>
      </c>
      <c r="C809" s="409">
        <v>50</v>
      </c>
      <c r="D809" s="409">
        <v>1.8</v>
      </c>
      <c r="E809" s="409">
        <f t="shared" si="160"/>
        <v>48.2</v>
      </c>
      <c r="F809" s="409">
        <v>48.2</v>
      </c>
      <c r="G809" s="409">
        <f t="shared" si="159"/>
        <v>0</v>
      </c>
      <c r="H809" s="410" t="s">
        <v>872</v>
      </c>
      <c r="I809" s="410" t="s">
        <v>901</v>
      </c>
      <c r="J809" s="410">
        <v>341138360</v>
      </c>
      <c r="K809" s="410">
        <v>57929585</v>
      </c>
      <c r="L809" s="410" t="s">
        <v>874</v>
      </c>
      <c r="M809" s="406">
        <f t="shared" si="161"/>
        <v>0</v>
      </c>
      <c r="N809" s="406"/>
      <c r="O809" s="406">
        <f>E809</f>
        <v>48.2</v>
      </c>
    </row>
    <row r="810" spans="1:21">
      <c r="A810" s="407">
        <v>45776</v>
      </c>
      <c r="B810" s="408">
        <v>0</v>
      </c>
      <c r="C810" s="409">
        <v>3</v>
      </c>
      <c r="D810" s="409">
        <v>0.2</v>
      </c>
      <c r="E810" s="409">
        <f t="shared" si="160"/>
        <v>2.76</v>
      </c>
      <c r="F810" s="409">
        <v>2.8</v>
      </c>
      <c r="G810" s="409">
        <f t="shared" si="159"/>
        <v>0.04</v>
      </c>
      <c r="H810" s="410" t="s">
        <v>872</v>
      </c>
      <c r="I810" s="410" t="s">
        <v>895</v>
      </c>
      <c r="J810" s="410">
        <v>341138360</v>
      </c>
      <c r="K810" s="410">
        <v>57929580</v>
      </c>
      <c r="L810" s="410" t="s">
        <v>874</v>
      </c>
      <c r="M810" s="406">
        <f t="shared" si="161"/>
        <v>0</v>
      </c>
      <c r="N810" s="406"/>
      <c r="P810" s="406">
        <f t="shared" ref="P810:P811" si="167">E810</f>
        <v>2.76</v>
      </c>
    </row>
    <row r="811" spans="1:21">
      <c r="A811" s="407">
        <v>45776</v>
      </c>
      <c r="B811" s="408">
        <v>0</v>
      </c>
      <c r="C811" s="409">
        <v>3</v>
      </c>
      <c r="D811" s="409">
        <v>0.2</v>
      </c>
      <c r="E811" s="409">
        <f t="shared" si="160"/>
        <v>2.76</v>
      </c>
      <c r="F811" s="409">
        <v>2.8</v>
      </c>
      <c r="G811" s="409">
        <f t="shared" si="159"/>
        <v>0.04</v>
      </c>
      <c r="H811" s="410" t="s">
        <v>872</v>
      </c>
      <c r="I811" s="410" t="s">
        <v>895</v>
      </c>
      <c r="J811" s="410">
        <v>341138360</v>
      </c>
      <c r="K811" s="410">
        <v>57929587</v>
      </c>
      <c r="L811" s="410" t="s">
        <v>874</v>
      </c>
      <c r="M811" s="406">
        <f t="shared" si="161"/>
        <v>0</v>
      </c>
      <c r="O811" s="406"/>
      <c r="P811" s="406">
        <f t="shared" si="167"/>
        <v>2.76</v>
      </c>
    </row>
    <row r="812" spans="1:21">
      <c r="A812" s="407">
        <v>45775</v>
      </c>
      <c r="B812" s="408">
        <v>0</v>
      </c>
      <c r="C812" s="409">
        <v>2</v>
      </c>
      <c r="D812" s="409">
        <v>0.2</v>
      </c>
      <c r="E812" s="409">
        <f t="shared" si="160"/>
        <v>1.76</v>
      </c>
      <c r="F812" s="409">
        <v>1.8</v>
      </c>
      <c r="G812" s="409">
        <f t="shared" si="159"/>
        <v>0.04</v>
      </c>
      <c r="H812" s="410" t="s">
        <v>872</v>
      </c>
      <c r="I812" s="410" t="s">
        <v>873</v>
      </c>
      <c r="J812" s="410">
        <v>433680192</v>
      </c>
      <c r="K812" s="410">
        <v>57921863</v>
      </c>
      <c r="L812" s="410" t="s">
        <v>874</v>
      </c>
      <c r="M812" s="406">
        <f t="shared" si="161"/>
        <v>0</v>
      </c>
      <c r="N812" s="406"/>
      <c r="U812" s="406">
        <f>E812</f>
        <v>1.76</v>
      </c>
    </row>
    <row r="813" spans="1:21">
      <c r="A813" s="407">
        <v>45775</v>
      </c>
      <c r="B813" s="408">
        <v>0</v>
      </c>
      <c r="C813" s="409">
        <v>30</v>
      </c>
      <c r="D813" s="409">
        <v>1.08</v>
      </c>
      <c r="E813" s="409">
        <f t="shared" si="160"/>
        <v>28.92</v>
      </c>
      <c r="F813" s="409">
        <v>28.92</v>
      </c>
      <c r="G813" s="409">
        <f t="shared" si="159"/>
        <v>0</v>
      </c>
      <c r="H813" s="410" t="s">
        <v>872</v>
      </c>
      <c r="I813" s="410" t="s">
        <v>901</v>
      </c>
      <c r="J813" s="410">
        <v>433680192</v>
      </c>
      <c r="K813" s="410">
        <v>57921860</v>
      </c>
      <c r="L813" s="410" t="s">
        <v>874</v>
      </c>
      <c r="M813" s="406">
        <f t="shared" si="161"/>
        <v>0</v>
      </c>
      <c r="O813" s="406">
        <f t="shared" ref="O813:O814" si="168">E813</f>
        <v>28.92</v>
      </c>
    </row>
    <row r="814" spans="1:21">
      <c r="A814" s="407">
        <v>45775</v>
      </c>
      <c r="B814" s="408">
        <v>0</v>
      </c>
      <c r="C814" s="409">
        <v>30</v>
      </c>
      <c r="D814" s="409">
        <v>1.08</v>
      </c>
      <c r="E814" s="409">
        <f t="shared" si="160"/>
        <v>28.92</v>
      </c>
      <c r="F814" s="409">
        <v>28.92</v>
      </c>
      <c r="G814" s="409">
        <f t="shared" si="159"/>
        <v>0</v>
      </c>
      <c r="H814" s="410" t="s">
        <v>872</v>
      </c>
      <c r="I814" s="410" t="s">
        <v>901</v>
      </c>
      <c r="J814" s="410">
        <v>433680192</v>
      </c>
      <c r="K814" s="410">
        <v>57921856</v>
      </c>
      <c r="L814" s="410" t="s">
        <v>874</v>
      </c>
      <c r="M814" s="406">
        <f t="shared" si="161"/>
        <v>0</v>
      </c>
      <c r="O814" s="406">
        <f t="shared" si="168"/>
        <v>28.92</v>
      </c>
      <c r="P814" s="406"/>
    </row>
    <row r="815" spans="1:21">
      <c r="A815" s="407">
        <v>45775</v>
      </c>
      <c r="B815" s="408">
        <v>0</v>
      </c>
      <c r="C815" s="409">
        <v>3</v>
      </c>
      <c r="D815" s="409">
        <v>0.2</v>
      </c>
      <c r="E815" s="409">
        <f t="shared" si="160"/>
        <v>2.76</v>
      </c>
      <c r="F815" s="409">
        <v>2.8</v>
      </c>
      <c r="G815" s="409">
        <f t="shared" si="159"/>
        <v>0.04</v>
      </c>
      <c r="H815" s="410" t="s">
        <v>872</v>
      </c>
      <c r="I815" s="410" t="s">
        <v>895</v>
      </c>
      <c r="J815" s="410">
        <v>433680192</v>
      </c>
      <c r="K815" s="410">
        <v>57921857</v>
      </c>
      <c r="L815" s="410" t="s">
        <v>874</v>
      </c>
      <c r="M815" s="406">
        <f t="shared" si="161"/>
        <v>0</v>
      </c>
      <c r="P815" s="406">
        <f>E815</f>
        <v>2.76</v>
      </c>
      <c r="T815" s="406"/>
    </row>
    <row r="816" spans="1:21">
      <c r="A816" s="407">
        <v>45775</v>
      </c>
      <c r="B816" s="408">
        <v>0</v>
      </c>
      <c r="C816" s="409">
        <v>30</v>
      </c>
      <c r="D816" s="409">
        <v>1.08</v>
      </c>
      <c r="E816" s="409">
        <f t="shared" si="160"/>
        <v>28.92</v>
      </c>
      <c r="F816" s="409">
        <v>28.92</v>
      </c>
      <c r="G816" s="409">
        <f t="shared" si="159"/>
        <v>0</v>
      </c>
      <c r="H816" s="410" t="s">
        <v>872</v>
      </c>
      <c r="I816" s="410" t="s">
        <v>901</v>
      </c>
      <c r="J816" s="410">
        <v>433680192</v>
      </c>
      <c r="K816" s="410">
        <v>57921859</v>
      </c>
      <c r="L816" s="410" t="s">
        <v>874</v>
      </c>
      <c r="M816" s="406">
        <f t="shared" si="161"/>
        <v>0</v>
      </c>
      <c r="O816" s="406">
        <f>E816</f>
        <v>28.92</v>
      </c>
    </row>
    <row r="817" spans="1:21">
      <c r="A817" s="407">
        <v>45775</v>
      </c>
      <c r="B817" s="408">
        <v>0</v>
      </c>
      <c r="C817" s="409">
        <v>26</v>
      </c>
      <c r="D817" s="409">
        <v>0.94</v>
      </c>
      <c r="E817" s="409">
        <f t="shared" si="160"/>
        <v>25.06</v>
      </c>
      <c r="F817" s="409">
        <v>25.06</v>
      </c>
      <c r="G817" s="409">
        <f t="shared" si="159"/>
        <v>0</v>
      </c>
      <c r="H817" s="410" t="s">
        <v>872</v>
      </c>
      <c r="I817" s="410" t="s">
        <v>900</v>
      </c>
      <c r="J817" s="410">
        <v>433680192</v>
      </c>
      <c r="K817" s="410">
        <v>57921861</v>
      </c>
      <c r="L817" s="410" t="s">
        <v>874</v>
      </c>
      <c r="M817" s="406">
        <f t="shared" si="161"/>
        <v>0</v>
      </c>
      <c r="N817" s="406">
        <f>E817</f>
        <v>25.06</v>
      </c>
    </row>
    <row r="818" spans="1:21">
      <c r="A818" s="407">
        <v>45775</v>
      </c>
      <c r="B818" s="408">
        <v>0</v>
      </c>
      <c r="C818" s="409">
        <v>50</v>
      </c>
      <c r="D818" s="409">
        <v>1.8</v>
      </c>
      <c r="E818" s="409">
        <f t="shared" si="160"/>
        <v>48.2</v>
      </c>
      <c r="F818" s="409">
        <v>48.2</v>
      </c>
      <c r="G818" s="409">
        <f t="shared" si="159"/>
        <v>0</v>
      </c>
      <c r="H818" s="410" t="s">
        <v>872</v>
      </c>
      <c r="I818" s="410" t="s">
        <v>901</v>
      </c>
      <c r="J818" s="410">
        <v>433680192</v>
      </c>
      <c r="K818" s="410">
        <v>57921858</v>
      </c>
      <c r="L818" s="410" t="s">
        <v>874</v>
      </c>
      <c r="M818" s="406">
        <f t="shared" si="161"/>
        <v>0</v>
      </c>
      <c r="O818" s="406">
        <f>E818</f>
        <v>48.2</v>
      </c>
    </row>
    <row r="819" spans="1:21">
      <c r="A819" s="407">
        <v>45775</v>
      </c>
      <c r="B819" s="408">
        <v>0</v>
      </c>
      <c r="C819" s="409">
        <v>13.5</v>
      </c>
      <c r="D819" s="409">
        <v>0.49</v>
      </c>
      <c r="E819" s="409">
        <f t="shared" si="160"/>
        <v>13.01</v>
      </c>
      <c r="F819" s="409">
        <v>13.01</v>
      </c>
      <c r="G819" s="409">
        <f t="shared" si="159"/>
        <v>0</v>
      </c>
      <c r="H819" s="410" t="s">
        <v>872</v>
      </c>
      <c r="I819" s="410" t="s">
        <v>876</v>
      </c>
      <c r="J819" s="410">
        <v>433680192</v>
      </c>
      <c r="K819" s="410">
        <v>57921862</v>
      </c>
      <c r="L819" s="410" t="s">
        <v>874</v>
      </c>
      <c r="M819" s="406">
        <f t="shared" si="161"/>
        <v>0</v>
      </c>
      <c r="O819" s="406"/>
      <c r="T819" s="406">
        <f>E819</f>
        <v>13.01</v>
      </c>
    </row>
    <row r="820" spans="1:21">
      <c r="A820" s="407">
        <v>45775</v>
      </c>
      <c r="B820" s="408">
        <v>0</v>
      </c>
      <c r="C820" s="409">
        <v>26</v>
      </c>
      <c r="D820" s="409">
        <v>0.93</v>
      </c>
      <c r="E820" s="409">
        <f t="shared" si="160"/>
        <v>25.07</v>
      </c>
      <c r="F820" s="409">
        <v>25.07</v>
      </c>
      <c r="G820" s="409">
        <f t="shared" si="159"/>
        <v>0</v>
      </c>
      <c r="H820" s="410" t="s">
        <v>872</v>
      </c>
      <c r="I820" s="410" t="s">
        <v>899</v>
      </c>
      <c r="J820" s="410">
        <v>433680192</v>
      </c>
      <c r="K820" s="410">
        <v>57921862</v>
      </c>
      <c r="L820" s="410" t="s">
        <v>874</v>
      </c>
      <c r="M820" s="406">
        <f t="shared" si="161"/>
        <v>0</v>
      </c>
      <c r="N820" s="406">
        <f t="shared" ref="N820:N821" si="169">E820</f>
        <v>25.07</v>
      </c>
      <c r="O820" s="406"/>
    </row>
    <row r="821" spans="1:21">
      <c r="A821" s="407">
        <v>45772</v>
      </c>
      <c r="B821" s="408">
        <v>0</v>
      </c>
      <c r="C821" s="409">
        <v>18</v>
      </c>
      <c r="D821" s="409">
        <v>0.65</v>
      </c>
      <c r="E821" s="409">
        <f t="shared" si="160"/>
        <v>17.350000000000001</v>
      </c>
      <c r="F821" s="409">
        <v>17.350000000000001</v>
      </c>
      <c r="G821" s="409">
        <f t="shared" si="159"/>
        <v>0</v>
      </c>
      <c r="H821" s="410" t="s">
        <v>872</v>
      </c>
      <c r="I821" s="410" t="s">
        <v>900</v>
      </c>
      <c r="J821" s="410">
        <v>1988015114</v>
      </c>
      <c r="K821" s="410">
        <v>57909214</v>
      </c>
      <c r="L821" s="410" t="s">
        <v>874</v>
      </c>
      <c r="M821" s="406">
        <f t="shared" si="161"/>
        <v>0</v>
      </c>
      <c r="N821" s="406">
        <f t="shared" si="169"/>
        <v>17.350000000000001</v>
      </c>
      <c r="P821" s="406"/>
    </row>
    <row r="822" spans="1:21">
      <c r="A822" s="407">
        <v>45772</v>
      </c>
      <c r="B822" s="408">
        <v>0</v>
      </c>
      <c r="C822" s="409">
        <v>30</v>
      </c>
      <c r="D822" s="409">
        <v>1.08</v>
      </c>
      <c r="E822" s="409">
        <f t="shared" si="160"/>
        <v>28.92</v>
      </c>
      <c r="F822" s="409">
        <v>28.92</v>
      </c>
      <c r="G822" s="409">
        <f t="shared" si="159"/>
        <v>0</v>
      </c>
      <c r="H822" s="410" t="s">
        <v>872</v>
      </c>
      <c r="I822" s="410" t="s">
        <v>901</v>
      </c>
      <c r="J822" s="410">
        <v>1988015114</v>
      </c>
      <c r="K822" s="410">
        <v>57909214</v>
      </c>
      <c r="L822" s="410" t="s">
        <v>874</v>
      </c>
      <c r="M822" s="406">
        <f t="shared" si="161"/>
        <v>0</v>
      </c>
      <c r="O822" s="406">
        <f t="shared" ref="O822:O823" si="170">E822</f>
        <v>28.92</v>
      </c>
      <c r="U822" s="406"/>
    </row>
    <row r="823" spans="1:21">
      <c r="A823" s="407">
        <v>45772</v>
      </c>
      <c r="B823" s="408">
        <v>0</v>
      </c>
      <c r="C823" s="409">
        <v>30</v>
      </c>
      <c r="D823" s="409">
        <v>1.08</v>
      </c>
      <c r="E823" s="409">
        <f t="shared" si="160"/>
        <v>28.92</v>
      </c>
      <c r="F823" s="409">
        <v>28.92</v>
      </c>
      <c r="G823" s="409">
        <f t="shared" si="159"/>
        <v>0</v>
      </c>
      <c r="H823" s="410" t="s">
        <v>872</v>
      </c>
      <c r="I823" s="410" t="s">
        <v>901</v>
      </c>
      <c r="J823" s="410">
        <v>1988015114</v>
      </c>
      <c r="K823" s="410">
        <v>57909215</v>
      </c>
      <c r="L823" s="410" t="s">
        <v>874</v>
      </c>
      <c r="M823" s="406">
        <f t="shared" si="161"/>
        <v>0</v>
      </c>
      <c r="O823" s="406">
        <f t="shared" si="170"/>
        <v>28.92</v>
      </c>
      <c r="P823" s="406"/>
    </row>
    <row r="824" spans="1:21">
      <c r="A824" s="407">
        <v>45772</v>
      </c>
      <c r="B824" s="408">
        <v>0</v>
      </c>
      <c r="C824" s="409">
        <v>18</v>
      </c>
      <c r="D824" s="409">
        <v>0.65</v>
      </c>
      <c r="E824" s="409">
        <f t="shared" si="160"/>
        <v>17.350000000000001</v>
      </c>
      <c r="F824" s="409">
        <v>17.350000000000001</v>
      </c>
      <c r="G824" s="409">
        <f t="shared" si="159"/>
        <v>0</v>
      </c>
      <c r="H824" s="410" t="s">
        <v>872</v>
      </c>
      <c r="I824" s="410" t="s">
        <v>900</v>
      </c>
      <c r="J824" s="410">
        <v>1988015114</v>
      </c>
      <c r="K824" s="410">
        <v>57909216</v>
      </c>
      <c r="L824" s="410" t="s">
        <v>874</v>
      </c>
      <c r="M824" s="406">
        <f t="shared" si="161"/>
        <v>0</v>
      </c>
      <c r="N824" s="406">
        <f>E824</f>
        <v>17.350000000000001</v>
      </c>
      <c r="O824" s="406"/>
    </row>
    <row r="825" spans="1:21">
      <c r="A825" s="407">
        <v>45772</v>
      </c>
      <c r="B825" s="408">
        <v>0</v>
      </c>
      <c r="C825" s="409">
        <v>30</v>
      </c>
      <c r="D825" s="409">
        <v>1.08</v>
      </c>
      <c r="E825" s="409">
        <f t="shared" si="160"/>
        <v>28.92</v>
      </c>
      <c r="F825" s="409">
        <v>28.92</v>
      </c>
      <c r="G825" s="409">
        <f t="shared" si="159"/>
        <v>0</v>
      </c>
      <c r="H825" s="410" t="s">
        <v>872</v>
      </c>
      <c r="I825" s="410" t="s">
        <v>901</v>
      </c>
      <c r="J825" s="410">
        <v>1988015114</v>
      </c>
      <c r="K825" s="410">
        <v>57909216</v>
      </c>
      <c r="L825" s="410" t="s">
        <v>874</v>
      </c>
      <c r="M825" s="406">
        <f t="shared" si="161"/>
        <v>0</v>
      </c>
      <c r="O825" s="406">
        <f>E825</f>
        <v>28.92</v>
      </c>
      <c r="P825" s="406"/>
    </row>
    <row r="826" spans="1:21">
      <c r="A826" s="407">
        <v>45771</v>
      </c>
      <c r="B826" s="408">
        <v>0</v>
      </c>
      <c r="C826" s="409">
        <v>3</v>
      </c>
      <c r="D826" s="409">
        <v>0.2</v>
      </c>
      <c r="E826" s="409">
        <f t="shared" si="160"/>
        <v>2.76</v>
      </c>
      <c r="F826" s="409">
        <v>2.8</v>
      </c>
      <c r="G826" s="409">
        <f t="shared" si="159"/>
        <v>0.04</v>
      </c>
      <c r="H826" s="410" t="s">
        <v>872</v>
      </c>
      <c r="I826" s="410" t="s">
        <v>895</v>
      </c>
      <c r="J826" s="410">
        <v>804901666</v>
      </c>
      <c r="K826" s="410">
        <v>57819454</v>
      </c>
      <c r="L826" s="410" t="s">
        <v>874</v>
      </c>
      <c r="M826" s="406">
        <f t="shared" si="161"/>
        <v>0</v>
      </c>
      <c r="P826" s="406">
        <f>E826</f>
        <v>2.76</v>
      </c>
    </row>
    <row r="827" spans="1:21">
      <c r="A827" s="407">
        <v>45771</v>
      </c>
      <c r="B827" s="408">
        <v>0</v>
      </c>
      <c r="C827" s="409">
        <v>18</v>
      </c>
      <c r="D827" s="409">
        <v>0.65</v>
      </c>
      <c r="E827" s="409">
        <f t="shared" si="160"/>
        <v>17.350000000000001</v>
      </c>
      <c r="F827" s="409">
        <v>17.350000000000001</v>
      </c>
      <c r="G827" s="409">
        <f t="shared" si="159"/>
        <v>0</v>
      </c>
      <c r="H827" s="410" t="s">
        <v>872</v>
      </c>
      <c r="I827" s="410" t="s">
        <v>900</v>
      </c>
      <c r="J827" s="410">
        <v>804901666</v>
      </c>
      <c r="K827" s="410">
        <v>57819457</v>
      </c>
      <c r="L827" s="410" t="s">
        <v>874</v>
      </c>
      <c r="M827" s="406">
        <f t="shared" si="161"/>
        <v>0</v>
      </c>
      <c r="N827" s="406">
        <f>E827</f>
        <v>17.350000000000001</v>
      </c>
      <c r="O827" s="406"/>
    </row>
    <row r="828" spans="1:21">
      <c r="A828" s="407">
        <v>45771</v>
      </c>
      <c r="B828" s="408">
        <v>0</v>
      </c>
      <c r="C828" s="409">
        <v>39</v>
      </c>
      <c r="D828" s="409">
        <v>1.4</v>
      </c>
      <c r="E828" s="409">
        <f t="shared" si="160"/>
        <v>37.6</v>
      </c>
      <c r="F828" s="409">
        <v>37.6</v>
      </c>
      <c r="G828" s="409">
        <f t="shared" si="159"/>
        <v>0</v>
      </c>
      <c r="H828" s="410" t="s">
        <v>872</v>
      </c>
      <c r="I828" s="410" t="s">
        <v>901</v>
      </c>
      <c r="J828" s="410">
        <v>804901666</v>
      </c>
      <c r="K828" s="410">
        <v>57819457</v>
      </c>
      <c r="L828" s="410" t="s">
        <v>874</v>
      </c>
      <c r="M828" s="406">
        <f t="shared" si="161"/>
        <v>0</v>
      </c>
      <c r="O828" s="406">
        <f t="shared" ref="O828:O833" si="171">E828</f>
        <v>37.6</v>
      </c>
    </row>
    <row r="829" spans="1:21">
      <c r="A829" s="407">
        <v>45771</v>
      </c>
      <c r="B829" s="408">
        <v>0</v>
      </c>
      <c r="C829" s="409">
        <v>50</v>
      </c>
      <c r="D829" s="409">
        <v>1.8</v>
      </c>
      <c r="E829" s="409">
        <f t="shared" si="160"/>
        <v>48.2</v>
      </c>
      <c r="F829" s="409">
        <v>48.2</v>
      </c>
      <c r="G829" s="409">
        <f t="shared" si="159"/>
        <v>0</v>
      </c>
      <c r="H829" s="410" t="s">
        <v>872</v>
      </c>
      <c r="I829" s="410" t="s">
        <v>901</v>
      </c>
      <c r="J829" s="410">
        <v>804901666</v>
      </c>
      <c r="K829" s="410">
        <v>57819446</v>
      </c>
      <c r="L829" s="410" t="s">
        <v>874</v>
      </c>
      <c r="M829" s="406">
        <f t="shared" si="161"/>
        <v>0</v>
      </c>
      <c r="O829" s="406">
        <f t="shared" si="171"/>
        <v>48.2</v>
      </c>
    </row>
    <row r="830" spans="1:21">
      <c r="A830" s="407">
        <v>45771</v>
      </c>
      <c r="B830" s="408">
        <v>0</v>
      </c>
      <c r="C830" s="409">
        <v>30</v>
      </c>
      <c r="D830" s="409">
        <v>1.08</v>
      </c>
      <c r="E830" s="409">
        <f t="shared" si="160"/>
        <v>28.92</v>
      </c>
      <c r="F830" s="409">
        <v>28.92</v>
      </c>
      <c r="G830" s="409">
        <f t="shared" si="159"/>
        <v>0</v>
      </c>
      <c r="H830" s="410" t="s">
        <v>872</v>
      </c>
      <c r="I830" s="410" t="s">
        <v>901</v>
      </c>
      <c r="J830" s="410">
        <v>804901666</v>
      </c>
      <c r="K830" s="410">
        <v>57819448</v>
      </c>
      <c r="L830" s="410" t="s">
        <v>874</v>
      </c>
      <c r="M830" s="406">
        <f t="shared" si="161"/>
        <v>0</v>
      </c>
      <c r="O830" s="406">
        <f t="shared" si="171"/>
        <v>28.92</v>
      </c>
    </row>
    <row r="831" spans="1:21">
      <c r="A831" s="407">
        <v>45771</v>
      </c>
      <c r="B831" s="408">
        <v>0</v>
      </c>
      <c r="C831" s="409">
        <v>80</v>
      </c>
      <c r="D831" s="409">
        <v>2.88</v>
      </c>
      <c r="E831" s="409">
        <f t="shared" si="160"/>
        <v>77.12</v>
      </c>
      <c r="F831" s="409">
        <v>77.12</v>
      </c>
      <c r="G831" s="409">
        <f t="shared" si="159"/>
        <v>0</v>
      </c>
      <c r="H831" s="410" t="s">
        <v>872</v>
      </c>
      <c r="I831" s="410" t="s">
        <v>901</v>
      </c>
      <c r="J831" s="410">
        <v>804901666</v>
      </c>
      <c r="K831" s="410">
        <v>57819452</v>
      </c>
      <c r="L831" s="410" t="s">
        <v>874</v>
      </c>
      <c r="M831" s="406">
        <f t="shared" si="161"/>
        <v>0</v>
      </c>
      <c r="O831" s="406">
        <f t="shared" si="171"/>
        <v>77.12</v>
      </c>
    </row>
    <row r="832" spans="1:21">
      <c r="A832" s="407">
        <v>45771</v>
      </c>
      <c r="B832" s="408">
        <v>0</v>
      </c>
      <c r="C832" s="409">
        <v>50</v>
      </c>
      <c r="D832" s="409">
        <v>1.8</v>
      </c>
      <c r="E832" s="409">
        <f t="shared" si="160"/>
        <v>48.2</v>
      </c>
      <c r="F832" s="409">
        <v>48.2</v>
      </c>
      <c r="G832" s="409">
        <f t="shared" si="159"/>
        <v>0</v>
      </c>
      <c r="H832" s="410" t="s">
        <v>872</v>
      </c>
      <c r="I832" s="410" t="s">
        <v>901</v>
      </c>
      <c r="J832" s="410">
        <v>804901666</v>
      </c>
      <c r="K832" s="410">
        <v>57819447</v>
      </c>
      <c r="L832" s="410" t="s">
        <v>874</v>
      </c>
      <c r="M832" s="406">
        <f t="shared" si="161"/>
        <v>0</v>
      </c>
      <c r="O832" s="406">
        <f t="shared" si="171"/>
        <v>48.2</v>
      </c>
    </row>
    <row r="833" spans="1:21">
      <c r="A833" s="407">
        <v>45771</v>
      </c>
      <c r="B833" s="408">
        <v>0</v>
      </c>
      <c r="C833" s="409">
        <v>30</v>
      </c>
      <c r="D833" s="409">
        <v>1.08</v>
      </c>
      <c r="E833" s="409">
        <f t="shared" si="160"/>
        <v>28.92</v>
      </c>
      <c r="F833" s="409">
        <v>28.92</v>
      </c>
      <c r="G833" s="409">
        <f t="shared" si="159"/>
        <v>0</v>
      </c>
      <c r="H833" s="410" t="s">
        <v>872</v>
      </c>
      <c r="I833" s="410" t="s">
        <v>901</v>
      </c>
      <c r="J833" s="410">
        <v>804901666</v>
      </c>
      <c r="K833" s="410">
        <v>57819451</v>
      </c>
      <c r="L833" s="410" t="s">
        <v>874</v>
      </c>
      <c r="M833" s="406">
        <f t="shared" si="161"/>
        <v>0</v>
      </c>
      <c r="O833" s="406">
        <f t="shared" si="171"/>
        <v>28.92</v>
      </c>
    </row>
    <row r="834" spans="1:21">
      <c r="A834" s="407">
        <v>45771</v>
      </c>
      <c r="B834" s="408">
        <v>0</v>
      </c>
      <c r="C834" s="409">
        <v>18</v>
      </c>
      <c r="D834" s="409">
        <v>0.65</v>
      </c>
      <c r="E834" s="409">
        <f t="shared" si="160"/>
        <v>17.350000000000001</v>
      </c>
      <c r="F834" s="409">
        <v>17.350000000000001</v>
      </c>
      <c r="G834" s="409">
        <f t="shared" si="159"/>
        <v>0</v>
      </c>
      <c r="H834" s="410" t="s">
        <v>872</v>
      </c>
      <c r="I834" s="410" t="s">
        <v>900</v>
      </c>
      <c r="J834" s="410">
        <v>804901666</v>
      </c>
      <c r="K834" s="410">
        <v>57819455</v>
      </c>
      <c r="L834" s="410" t="s">
        <v>874</v>
      </c>
      <c r="M834" s="406">
        <f t="shared" si="161"/>
        <v>0</v>
      </c>
      <c r="N834" s="406">
        <f>E834</f>
        <v>17.350000000000001</v>
      </c>
      <c r="O834" s="406"/>
    </row>
    <row r="835" spans="1:21">
      <c r="A835" s="407">
        <v>45771</v>
      </c>
      <c r="B835" s="408">
        <v>0</v>
      </c>
      <c r="C835" s="409">
        <v>30</v>
      </c>
      <c r="D835" s="409">
        <v>1.08</v>
      </c>
      <c r="E835" s="409">
        <f t="shared" si="160"/>
        <v>28.92</v>
      </c>
      <c r="F835" s="409">
        <v>28.92</v>
      </c>
      <c r="G835" s="409">
        <f t="shared" ref="G835:G898" si="172">IF(D835&gt;0.2,0,0.04)</f>
        <v>0</v>
      </c>
      <c r="H835" s="410" t="s">
        <v>872</v>
      </c>
      <c r="I835" s="410" t="s">
        <v>901</v>
      </c>
      <c r="J835" s="410">
        <v>804901666</v>
      </c>
      <c r="K835" s="410">
        <v>57819455</v>
      </c>
      <c r="L835" s="410" t="s">
        <v>874</v>
      </c>
      <c r="M835" s="406">
        <f t="shared" si="161"/>
        <v>0</v>
      </c>
      <c r="O835" s="406">
        <f t="shared" ref="O835:O837" si="173">E835</f>
        <v>28.92</v>
      </c>
    </row>
    <row r="836" spans="1:21">
      <c r="A836" s="407">
        <v>45771</v>
      </c>
      <c r="B836" s="408">
        <v>0</v>
      </c>
      <c r="C836" s="409">
        <v>30</v>
      </c>
      <c r="D836" s="409">
        <v>1.08</v>
      </c>
      <c r="E836" s="409">
        <f t="shared" ref="E836:E899" si="174">C836-D836-G836</f>
        <v>28.92</v>
      </c>
      <c r="F836" s="409">
        <v>28.92</v>
      </c>
      <c r="G836" s="409">
        <f t="shared" si="172"/>
        <v>0</v>
      </c>
      <c r="H836" s="410" t="s">
        <v>872</v>
      </c>
      <c r="I836" s="410" t="s">
        <v>901</v>
      </c>
      <c r="J836" s="410">
        <v>804901666</v>
      </c>
      <c r="K836" s="410">
        <v>57819456</v>
      </c>
      <c r="L836" s="410" t="s">
        <v>874</v>
      </c>
      <c r="M836" s="406">
        <f t="shared" ref="M836:M899" si="175">SUM(N836:AA836)-E836</f>
        <v>0</v>
      </c>
      <c r="O836" s="406">
        <f t="shared" si="173"/>
        <v>28.92</v>
      </c>
    </row>
    <row r="837" spans="1:21">
      <c r="A837" s="407">
        <v>45771</v>
      </c>
      <c r="B837" s="408">
        <v>0</v>
      </c>
      <c r="C837" s="409">
        <v>50</v>
      </c>
      <c r="D837" s="409">
        <v>1.8</v>
      </c>
      <c r="E837" s="409">
        <f t="shared" si="174"/>
        <v>48.2</v>
      </c>
      <c r="F837" s="409">
        <v>48.2</v>
      </c>
      <c r="G837" s="409">
        <f t="shared" si="172"/>
        <v>0</v>
      </c>
      <c r="H837" s="410" t="s">
        <v>872</v>
      </c>
      <c r="I837" s="410" t="s">
        <v>901</v>
      </c>
      <c r="J837" s="410">
        <v>804901666</v>
      </c>
      <c r="K837" s="410">
        <v>57819449</v>
      </c>
      <c r="L837" s="410" t="s">
        <v>874</v>
      </c>
      <c r="M837" s="406">
        <f t="shared" si="175"/>
        <v>0</v>
      </c>
      <c r="O837" s="406">
        <f t="shared" si="173"/>
        <v>48.2</v>
      </c>
    </row>
    <row r="838" spans="1:21">
      <c r="A838" s="407">
        <v>45771</v>
      </c>
      <c r="B838" s="408">
        <v>0</v>
      </c>
      <c r="C838" s="409">
        <v>2</v>
      </c>
      <c r="D838" s="409">
        <v>0.2</v>
      </c>
      <c r="E838" s="409">
        <f t="shared" si="174"/>
        <v>1.76</v>
      </c>
      <c r="F838" s="409">
        <v>1.8</v>
      </c>
      <c r="G838" s="409">
        <f t="shared" si="172"/>
        <v>0.04</v>
      </c>
      <c r="H838" s="410" t="s">
        <v>872</v>
      </c>
      <c r="I838" s="410" t="s">
        <v>873</v>
      </c>
      <c r="J838" s="410">
        <v>804901666</v>
      </c>
      <c r="K838" s="410">
        <v>57819445</v>
      </c>
      <c r="L838" s="410" t="s">
        <v>874</v>
      </c>
      <c r="M838" s="406">
        <f t="shared" si="175"/>
        <v>0</v>
      </c>
      <c r="O838" s="406"/>
      <c r="U838" s="406">
        <f>E838</f>
        <v>1.76</v>
      </c>
    </row>
    <row r="839" spans="1:21">
      <c r="A839" s="407">
        <v>45771</v>
      </c>
      <c r="B839" s="408">
        <v>0</v>
      </c>
      <c r="C839" s="409">
        <v>50</v>
      </c>
      <c r="D839" s="409">
        <v>1.8</v>
      </c>
      <c r="E839" s="409">
        <f t="shared" si="174"/>
        <v>48.2</v>
      </c>
      <c r="F839" s="409">
        <v>48.2</v>
      </c>
      <c r="G839" s="409">
        <f t="shared" si="172"/>
        <v>0</v>
      </c>
      <c r="H839" s="410" t="s">
        <v>872</v>
      </c>
      <c r="I839" s="410" t="s">
        <v>901</v>
      </c>
      <c r="J839" s="410">
        <v>804901666</v>
      </c>
      <c r="K839" s="410">
        <v>57819453</v>
      </c>
      <c r="L839" s="410" t="s">
        <v>874</v>
      </c>
      <c r="M839" s="406">
        <f t="shared" si="175"/>
        <v>0</v>
      </c>
      <c r="O839" s="406">
        <f>E839</f>
        <v>48.2</v>
      </c>
    </row>
    <row r="840" spans="1:21">
      <c r="A840" s="407">
        <v>45771</v>
      </c>
      <c r="B840" s="408">
        <v>0</v>
      </c>
      <c r="C840" s="409">
        <v>2</v>
      </c>
      <c r="D840" s="409">
        <v>0.2</v>
      </c>
      <c r="E840" s="409">
        <f t="shared" si="174"/>
        <v>1.76</v>
      </c>
      <c r="F840" s="409">
        <v>1.8</v>
      </c>
      <c r="G840" s="409">
        <f t="shared" si="172"/>
        <v>0.04</v>
      </c>
      <c r="H840" s="410" t="s">
        <v>872</v>
      </c>
      <c r="I840" s="410" t="s">
        <v>873</v>
      </c>
      <c r="J840" s="410">
        <v>804901666</v>
      </c>
      <c r="K840" s="410">
        <v>57819458</v>
      </c>
      <c r="L840" s="410" t="s">
        <v>874</v>
      </c>
      <c r="M840" s="406">
        <f t="shared" si="175"/>
        <v>0</v>
      </c>
      <c r="O840" s="406"/>
      <c r="U840" s="406">
        <f>E840</f>
        <v>1.76</v>
      </c>
    </row>
    <row r="841" spans="1:21">
      <c r="A841" s="407">
        <v>45771</v>
      </c>
      <c r="B841" s="408">
        <v>0</v>
      </c>
      <c r="C841" s="409">
        <v>18</v>
      </c>
      <c r="D841" s="409">
        <v>0.65</v>
      </c>
      <c r="E841" s="409">
        <f t="shared" si="174"/>
        <v>17.350000000000001</v>
      </c>
      <c r="F841" s="409">
        <v>17.350000000000001</v>
      </c>
      <c r="G841" s="409">
        <f t="shared" si="172"/>
        <v>0</v>
      </c>
      <c r="H841" s="410" t="s">
        <v>872</v>
      </c>
      <c r="I841" s="410" t="s">
        <v>900</v>
      </c>
      <c r="J841" s="410">
        <v>804901666</v>
      </c>
      <c r="K841" s="410">
        <v>57819450</v>
      </c>
      <c r="L841" s="410" t="s">
        <v>874</v>
      </c>
      <c r="M841" s="406">
        <f t="shared" si="175"/>
        <v>0</v>
      </c>
      <c r="N841" s="406">
        <f>E841</f>
        <v>17.350000000000001</v>
      </c>
      <c r="O841" s="406"/>
    </row>
    <row r="842" spans="1:21">
      <c r="A842" s="407">
        <v>45771</v>
      </c>
      <c r="B842" s="408">
        <v>0</v>
      </c>
      <c r="C842" s="409">
        <v>30</v>
      </c>
      <c r="D842" s="409">
        <v>1.08</v>
      </c>
      <c r="E842" s="409">
        <f t="shared" si="174"/>
        <v>28.92</v>
      </c>
      <c r="F842" s="409">
        <v>28.92</v>
      </c>
      <c r="G842" s="409">
        <f t="shared" si="172"/>
        <v>0</v>
      </c>
      <c r="H842" s="410" t="s">
        <v>872</v>
      </c>
      <c r="I842" s="410" t="s">
        <v>901</v>
      </c>
      <c r="J842" s="410">
        <v>804901666</v>
      </c>
      <c r="K842" s="410">
        <v>57819450</v>
      </c>
      <c r="L842" s="410" t="s">
        <v>874</v>
      </c>
      <c r="M842" s="406">
        <f t="shared" si="175"/>
        <v>0</v>
      </c>
      <c r="O842" s="406">
        <f t="shared" ref="O842:O848" si="176">E842</f>
        <v>28.92</v>
      </c>
    </row>
    <row r="843" spans="1:21">
      <c r="A843" s="407">
        <v>45770</v>
      </c>
      <c r="B843" s="408">
        <v>0</v>
      </c>
      <c r="C843" s="409">
        <v>25</v>
      </c>
      <c r="D843" s="409">
        <v>0.9</v>
      </c>
      <c r="E843" s="409">
        <f t="shared" si="174"/>
        <v>24.1</v>
      </c>
      <c r="F843" s="409">
        <v>24.1</v>
      </c>
      <c r="G843" s="409">
        <f t="shared" si="172"/>
        <v>0</v>
      </c>
      <c r="H843" s="410" t="s">
        <v>872</v>
      </c>
      <c r="I843" s="410" t="s">
        <v>901</v>
      </c>
      <c r="J843" s="410">
        <v>1630875031</v>
      </c>
      <c r="K843" s="410">
        <v>57809601</v>
      </c>
      <c r="L843" s="410" t="s">
        <v>874</v>
      </c>
      <c r="M843" s="406">
        <f t="shared" si="175"/>
        <v>0</v>
      </c>
      <c r="O843" s="406">
        <f t="shared" si="176"/>
        <v>24.1</v>
      </c>
    </row>
    <row r="844" spans="1:21">
      <c r="A844" s="407">
        <v>45770</v>
      </c>
      <c r="B844" s="408">
        <v>0</v>
      </c>
      <c r="C844" s="409">
        <v>30</v>
      </c>
      <c r="D844" s="409">
        <v>1.08</v>
      </c>
      <c r="E844" s="409">
        <f t="shared" si="174"/>
        <v>28.92</v>
      </c>
      <c r="F844" s="409">
        <v>28.92</v>
      </c>
      <c r="G844" s="409">
        <f t="shared" si="172"/>
        <v>0</v>
      </c>
      <c r="H844" s="410" t="s">
        <v>872</v>
      </c>
      <c r="I844" s="410" t="s">
        <v>901</v>
      </c>
      <c r="J844" s="410">
        <v>1630875031</v>
      </c>
      <c r="K844" s="410">
        <v>57809601</v>
      </c>
      <c r="L844" s="410" t="s">
        <v>874</v>
      </c>
      <c r="M844" s="406">
        <f t="shared" si="175"/>
        <v>0</v>
      </c>
      <c r="O844" s="406">
        <f t="shared" si="176"/>
        <v>28.92</v>
      </c>
    </row>
    <row r="845" spans="1:21">
      <c r="A845" s="407">
        <v>45770</v>
      </c>
      <c r="B845" s="408">
        <v>0</v>
      </c>
      <c r="C845" s="409">
        <v>80</v>
      </c>
      <c r="D845" s="409">
        <v>2.88</v>
      </c>
      <c r="E845" s="409">
        <f t="shared" si="174"/>
        <v>77.12</v>
      </c>
      <c r="F845" s="409">
        <v>77.12</v>
      </c>
      <c r="G845" s="409">
        <f t="shared" si="172"/>
        <v>0</v>
      </c>
      <c r="H845" s="410" t="s">
        <v>872</v>
      </c>
      <c r="I845" s="410" t="s">
        <v>901</v>
      </c>
      <c r="J845" s="410">
        <v>1630875031</v>
      </c>
      <c r="K845" s="410">
        <v>57809596</v>
      </c>
      <c r="L845" s="410" t="s">
        <v>874</v>
      </c>
      <c r="M845" s="406">
        <f t="shared" si="175"/>
        <v>0</v>
      </c>
      <c r="O845" s="406">
        <f t="shared" si="176"/>
        <v>77.12</v>
      </c>
    </row>
    <row r="846" spans="1:21">
      <c r="A846" s="407">
        <v>45770</v>
      </c>
      <c r="B846" s="408">
        <v>0</v>
      </c>
      <c r="C846" s="409">
        <v>50</v>
      </c>
      <c r="D846" s="409">
        <v>1.8</v>
      </c>
      <c r="E846" s="409">
        <f t="shared" si="174"/>
        <v>48.2</v>
      </c>
      <c r="F846" s="409">
        <v>48.2</v>
      </c>
      <c r="G846" s="409">
        <f t="shared" si="172"/>
        <v>0</v>
      </c>
      <c r="H846" s="410" t="s">
        <v>872</v>
      </c>
      <c r="I846" s="410" t="s">
        <v>901</v>
      </c>
      <c r="J846" s="410">
        <v>1630875031</v>
      </c>
      <c r="K846" s="410">
        <v>57809597</v>
      </c>
      <c r="L846" s="410" t="s">
        <v>874</v>
      </c>
      <c r="M846" s="406">
        <f t="shared" si="175"/>
        <v>0</v>
      </c>
      <c r="O846" s="406">
        <f t="shared" si="176"/>
        <v>48.2</v>
      </c>
    </row>
    <row r="847" spans="1:21">
      <c r="A847" s="407">
        <v>45770</v>
      </c>
      <c r="B847" s="408">
        <v>0</v>
      </c>
      <c r="C847" s="409">
        <v>50</v>
      </c>
      <c r="D847" s="409">
        <v>1.8</v>
      </c>
      <c r="E847" s="409">
        <f t="shared" si="174"/>
        <v>48.2</v>
      </c>
      <c r="F847" s="409">
        <v>48.2</v>
      </c>
      <c r="G847" s="409">
        <f t="shared" si="172"/>
        <v>0</v>
      </c>
      <c r="H847" s="410" t="s">
        <v>872</v>
      </c>
      <c r="I847" s="410" t="s">
        <v>901</v>
      </c>
      <c r="J847" s="410">
        <v>1630875031</v>
      </c>
      <c r="K847" s="410">
        <v>57809598</v>
      </c>
      <c r="L847" s="410" t="s">
        <v>874</v>
      </c>
      <c r="M847" s="406">
        <f t="shared" si="175"/>
        <v>0</v>
      </c>
      <c r="O847" s="406">
        <f t="shared" si="176"/>
        <v>48.2</v>
      </c>
    </row>
    <row r="848" spans="1:21">
      <c r="A848" s="407">
        <v>45770</v>
      </c>
      <c r="B848" s="408">
        <v>0</v>
      </c>
      <c r="C848" s="409">
        <v>30</v>
      </c>
      <c r="D848" s="409">
        <v>1.08</v>
      </c>
      <c r="E848" s="409">
        <f t="shared" si="174"/>
        <v>28.92</v>
      </c>
      <c r="F848" s="409">
        <v>28.92</v>
      </c>
      <c r="G848" s="409">
        <f t="shared" si="172"/>
        <v>0</v>
      </c>
      <c r="H848" s="410" t="s">
        <v>872</v>
      </c>
      <c r="I848" s="410" t="s">
        <v>901</v>
      </c>
      <c r="J848" s="410">
        <v>1630875031</v>
      </c>
      <c r="K848" s="410">
        <v>57809598</v>
      </c>
      <c r="L848" s="410" t="s">
        <v>874</v>
      </c>
      <c r="M848" s="406">
        <f t="shared" si="175"/>
        <v>0</v>
      </c>
      <c r="O848" s="406">
        <f t="shared" si="176"/>
        <v>28.92</v>
      </c>
    </row>
    <row r="849" spans="1:21">
      <c r="A849" s="407">
        <v>45770</v>
      </c>
      <c r="B849" s="408">
        <v>0</v>
      </c>
      <c r="C849" s="409">
        <v>18</v>
      </c>
      <c r="D849" s="409">
        <v>0.65</v>
      </c>
      <c r="E849" s="409">
        <f t="shared" si="174"/>
        <v>17.350000000000001</v>
      </c>
      <c r="F849" s="409">
        <v>17.350000000000001</v>
      </c>
      <c r="G849" s="409">
        <f t="shared" si="172"/>
        <v>0</v>
      </c>
      <c r="H849" s="410" t="s">
        <v>872</v>
      </c>
      <c r="I849" s="410" t="s">
        <v>900</v>
      </c>
      <c r="J849" s="410">
        <v>1630875031</v>
      </c>
      <c r="K849" s="410">
        <v>57809600</v>
      </c>
      <c r="L849" s="410" t="s">
        <v>874</v>
      </c>
      <c r="M849" s="406">
        <f t="shared" si="175"/>
        <v>0</v>
      </c>
      <c r="N849" s="406">
        <f>E849</f>
        <v>17.350000000000001</v>
      </c>
      <c r="O849" s="406"/>
    </row>
    <row r="850" spans="1:21">
      <c r="A850" s="407">
        <v>45770</v>
      </c>
      <c r="B850" s="408">
        <v>0</v>
      </c>
      <c r="C850" s="409">
        <v>30</v>
      </c>
      <c r="D850" s="409">
        <v>1.08</v>
      </c>
      <c r="E850" s="409">
        <f t="shared" si="174"/>
        <v>28.92</v>
      </c>
      <c r="F850" s="409">
        <v>28.92</v>
      </c>
      <c r="G850" s="409">
        <f t="shared" si="172"/>
        <v>0</v>
      </c>
      <c r="H850" s="410" t="s">
        <v>872</v>
      </c>
      <c r="I850" s="410" t="s">
        <v>901</v>
      </c>
      <c r="J850" s="410">
        <v>1630875031</v>
      </c>
      <c r="K850" s="410">
        <v>57809600</v>
      </c>
      <c r="L850" s="410" t="s">
        <v>874</v>
      </c>
      <c r="M850" s="406">
        <f t="shared" si="175"/>
        <v>0</v>
      </c>
      <c r="O850" s="406">
        <f>E850</f>
        <v>28.92</v>
      </c>
    </row>
    <row r="851" spans="1:21">
      <c r="A851" s="407">
        <v>45770</v>
      </c>
      <c r="B851" s="408">
        <v>0</v>
      </c>
      <c r="C851" s="409">
        <v>18</v>
      </c>
      <c r="D851" s="409">
        <v>0.65</v>
      </c>
      <c r="E851" s="409">
        <f t="shared" si="174"/>
        <v>17.350000000000001</v>
      </c>
      <c r="F851" s="409">
        <v>17.350000000000001</v>
      </c>
      <c r="G851" s="409">
        <f t="shared" si="172"/>
        <v>0</v>
      </c>
      <c r="H851" s="410" t="s">
        <v>872</v>
      </c>
      <c r="I851" s="410" t="s">
        <v>900</v>
      </c>
      <c r="J851" s="410">
        <v>1630875031</v>
      </c>
      <c r="K851" s="410">
        <v>57809599</v>
      </c>
      <c r="L851" s="410" t="s">
        <v>874</v>
      </c>
      <c r="M851" s="406">
        <f t="shared" si="175"/>
        <v>0</v>
      </c>
      <c r="N851" s="406">
        <f>E851</f>
        <v>17.350000000000001</v>
      </c>
      <c r="O851" s="406"/>
    </row>
    <row r="852" spans="1:21">
      <c r="A852" s="407">
        <v>45770</v>
      </c>
      <c r="B852" s="408">
        <v>0</v>
      </c>
      <c r="C852" s="409">
        <v>27</v>
      </c>
      <c r="D852" s="409">
        <v>0.97</v>
      </c>
      <c r="E852" s="409">
        <f t="shared" si="174"/>
        <v>26.03</v>
      </c>
      <c r="F852" s="409">
        <v>26.03</v>
      </c>
      <c r="G852" s="409">
        <f t="shared" si="172"/>
        <v>0</v>
      </c>
      <c r="H852" s="410" t="s">
        <v>872</v>
      </c>
      <c r="I852" s="410" t="s">
        <v>901</v>
      </c>
      <c r="J852" s="410">
        <v>1630875031</v>
      </c>
      <c r="K852" s="410">
        <v>57809599</v>
      </c>
      <c r="L852" s="410" t="s">
        <v>874</v>
      </c>
      <c r="M852" s="406">
        <f t="shared" si="175"/>
        <v>0</v>
      </c>
      <c r="O852" s="406">
        <f>E852</f>
        <v>26.03</v>
      </c>
    </row>
    <row r="853" spans="1:21">
      <c r="A853" s="407">
        <v>45769</v>
      </c>
      <c r="B853" s="408">
        <v>0</v>
      </c>
      <c r="C853" s="409">
        <v>3</v>
      </c>
      <c r="D853" s="409">
        <v>0.2</v>
      </c>
      <c r="E853" s="409">
        <f t="shared" si="174"/>
        <v>2.76</v>
      </c>
      <c r="F853" s="409">
        <v>2.8</v>
      </c>
      <c r="G853" s="409">
        <f t="shared" si="172"/>
        <v>0.04</v>
      </c>
      <c r="H853" s="410" t="s">
        <v>872</v>
      </c>
      <c r="I853" s="410" t="s">
        <v>895</v>
      </c>
      <c r="J853" s="410">
        <v>648882143</v>
      </c>
      <c r="K853" s="410">
        <v>57787868</v>
      </c>
      <c r="L853" s="410" t="s">
        <v>874</v>
      </c>
      <c r="M853" s="406">
        <f t="shared" si="175"/>
        <v>0</v>
      </c>
      <c r="O853" s="406"/>
      <c r="P853" s="406">
        <f>E853</f>
        <v>2.76</v>
      </c>
    </row>
    <row r="854" spans="1:21">
      <c r="A854" s="407">
        <v>45769</v>
      </c>
      <c r="B854" s="408">
        <v>0</v>
      </c>
      <c r="C854" s="409">
        <v>18</v>
      </c>
      <c r="D854" s="409">
        <v>0.65</v>
      </c>
      <c r="E854" s="409">
        <f t="shared" si="174"/>
        <v>17.350000000000001</v>
      </c>
      <c r="F854" s="409">
        <v>17.350000000000001</v>
      </c>
      <c r="G854" s="409">
        <f t="shared" si="172"/>
        <v>0</v>
      </c>
      <c r="H854" s="410" t="s">
        <v>872</v>
      </c>
      <c r="I854" s="410" t="s">
        <v>900</v>
      </c>
      <c r="J854" s="410">
        <v>648882143</v>
      </c>
      <c r="K854" s="410">
        <v>57787876</v>
      </c>
      <c r="L854" s="410" t="s">
        <v>874</v>
      </c>
      <c r="M854" s="406">
        <f t="shared" si="175"/>
        <v>0</v>
      </c>
      <c r="N854" s="406">
        <f>E854</f>
        <v>17.350000000000001</v>
      </c>
      <c r="O854" s="406"/>
    </row>
    <row r="855" spans="1:21">
      <c r="A855" s="407">
        <v>45769</v>
      </c>
      <c r="B855" s="408">
        <v>0</v>
      </c>
      <c r="C855" s="409">
        <v>3</v>
      </c>
      <c r="D855" s="409">
        <v>0.2</v>
      </c>
      <c r="E855" s="409">
        <f t="shared" si="174"/>
        <v>2.76</v>
      </c>
      <c r="F855" s="409">
        <v>2.8</v>
      </c>
      <c r="G855" s="409">
        <f t="shared" si="172"/>
        <v>0.04</v>
      </c>
      <c r="H855" s="410" t="s">
        <v>872</v>
      </c>
      <c r="I855" s="410" t="s">
        <v>895</v>
      </c>
      <c r="J855" s="410">
        <v>648882143</v>
      </c>
      <c r="K855" s="410">
        <v>57787869</v>
      </c>
      <c r="L855" s="410" t="s">
        <v>874</v>
      </c>
      <c r="M855" s="406">
        <f t="shared" si="175"/>
        <v>0</v>
      </c>
      <c r="O855" s="406"/>
      <c r="P855" s="406">
        <f>E855</f>
        <v>2.76</v>
      </c>
    </row>
    <row r="856" spans="1:21">
      <c r="A856" s="407">
        <v>45769</v>
      </c>
      <c r="B856" s="408">
        <v>0</v>
      </c>
      <c r="C856" s="409">
        <v>30</v>
      </c>
      <c r="D856" s="409">
        <v>1.08</v>
      </c>
      <c r="E856" s="409">
        <f t="shared" si="174"/>
        <v>28.92</v>
      </c>
      <c r="F856" s="409">
        <v>28.92</v>
      </c>
      <c r="G856" s="409">
        <f t="shared" si="172"/>
        <v>0</v>
      </c>
      <c r="H856" s="410" t="s">
        <v>872</v>
      </c>
      <c r="I856" s="410" t="s">
        <v>901</v>
      </c>
      <c r="J856" s="410">
        <v>648882143</v>
      </c>
      <c r="K856" s="410">
        <v>57787877</v>
      </c>
      <c r="L856" s="410" t="s">
        <v>874</v>
      </c>
      <c r="M856" s="406">
        <f t="shared" si="175"/>
        <v>0</v>
      </c>
      <c r="O856" s="406">
        <f t="shared" ref="O856:O857" si="177">E856</f>
        <v>28.92</v>
      </c>
    </row>
    <row r="857" spans="1:21">
      <c r="A857" s="407">
        <v>45769</v>
      </c>
      <c r="B857" s="408">
        <v>0</v>
      </c>
      <c r="C857" s="409">
        <v>30</v>
      </c>
      <c r="D857" s="409">
        <v>1.08</v>
      </c>
      <c r="E857" s="409">
        <f t="shared" si="174"/>
        <v>28.92</v>
      </c>
      <c r="F857" s="409">
        <v>28.92</v>
      </c>
      <c r="G857" s="409">
        <f t="shared" si="172"/>
        <v>0</v>
      </c>
      <c r="H857" s="410" t="s">
        <v>872</v>
      </c>
      <c r="I857" s="410" t="s">
        <v>901</v>
      </c>
      <c r="J857" s="410">
        <v>648882143</v>
      </c>
      <c r="K857" s="410">
        <v>57787874</v>
      </c>
      <c r="L857" s="410" t="s">
        <v>874</v>
      </c>
      <c r="M857" s="406">
        <f t="shared" si="175"/>
        <v>0</v>
      </c>
      <c r="O857" s="406">
        <f t="shared" si="177"/>
        <v>28.92</v>
      </c>
    </row>
    <row r="858" spans="1:21">
      <c r="A858" s="407">
        <v>45769</v>
      </c>
      <c r="B858" s="408">
        <v>0</v>
      </c>
      <c r="C858" s="409">
        <v>3</v>
      </c>
      <c r="D858" s="409">
        <v>0.2</v>
      </c>
      <c r="E858" s="409">
        <f t="shared" si="174"/>
        <v>2.76</v>
      </c>
      <c r="F858" s="409">
        <v>2.8</v>
      </c>
      <c r="G858" s="409">
        <f t="shared" si="172"/>
        <v>0.04</v>
      </c>
      <c r="H858" s="410" t="s">
        <v>872</v>
      </c>
      <c r="I858" s="410" t="s">
        <v>895</v>
      </c>
      <c r="J858" s="410">
        <v>648882143</v>
      </c>
      <c r="K858" s="410">
        <v>57787873</v>
      </c>
      <c r="L858" s="410" t="s">
        <v>874</v>
      </c>
      <c r="M858" s="406">
        <f t="shared" si="175"/>
        <v>0</v>
      </c>
      <c r="O858" s="406"/>
      <c r="P858" s="406">
        <f>E858</f>
        <v>2.76</v>
      </c>
    </row>
    <row r="859" spans="1:21">
      <c r="A859" s="407">
        <v>45769</v>
      </c>
      <c r="B859" s="408">
        <v>0</v>
      </c>
      <c r="C859" s="409">
        <v>30</v>
      </c>
      <c r="D859" s="409">
        <v>1.08</v>
      </c>
      <c r="E859" s="409">
        <f t="shared" si="174"/>
        <v>28.92</v>
      </c>
      <c r="F859" s="409">
        <v>28.92</v>
      </c>
      <c r="G859" s="409">
        <f t="shared" si="172"/>
        <v>0</v>
      </c>
      <c r="H859" s="410" t="s">
        <v>872</v>
      </c>
      <c r="I859" s="410" t="s">
        <v>901</v>
      </c>
      <c r="J859" s="410">
        <v>648882143</v>
      </c>
      <c r="K859" s="410">
        <v>57787871</v>
      </c>
      <c r="L859" s="410" t="s">
        <v>874</v>
      </c>
      <c r="M859" s="406">
        <f t="shared" si="175"/>
        <v>0</v>
      </c>
      <c r="O859" s="406">
        <f>E859</f>
        <v>28.92</v>
      </c>
    </row>
    <row r="860" spans="1:21">
      <c r="A860" s="407">
        <v>45769</v>
      </c>
      <c r="B860" s="408">
        <v>0</v>
      </c>
      <c r="C860" s="409">
        <v>18</v>
      </c>
      <c r="D860" s="409">
        <v>0.65</v>
      </c>
      <c r="E860" s="409">
        <f t="shared" si="174"/>
        <v>17.350000000000001</v>
      </c>
      <c r="F860" s="409">
        <v>17.350000000000001</v>
      </c>
      <c r="G860" s="409">
        <f t="shared" si="172"/>
        <v>0</v>
      </c>
      <c r="H860" s="410" t="s">
        <v>872</v>
      </c>
      <c r="I860" s="410" t="s">
        <v>900</v>
      </c>
      <c r="J860" s="410">
        <v>648882143</v>
      </c>
      <c r="K860" s="410">
        <v>57787875</v>
      </c>
      <c r="L860" s="410" t="s">
        <v>874</v>
      </c>
      <c r="M860" s="406">
        <f t="shared" si="175"/>
        <v>0</v>
      </c>
      <c r="N860" s="406">
        <f>E860</f>
        <v>17.350000000000001</v>
      </c>
      <c r="O860" s="406"/>
    </row>
    <row r="861" spans="1:21">
      <c r="A861" s="407">
        <v>45769</v>
      </c>
      <c r="B861" s="408">
        <v>0</v>
      </c>
      <c r="C861" s="409">
        <v>27</v>
      </c>
      <c r="D861" s="409">
        <v>0.97</v>
      </c>
      <c r="E861" s="409">
        <f t="shared" si="174"/>
        <v>26.03</v>
      </c>
      <c r="F861" s="409">
        <v>26.03</v>
      </c>
      <c r="G861" s="409">
        <f t="shared" si="172"/>
        <v>0</v>
      </c>
      <c r="H861" s="410" t="s">
        <v>872</v>
      </c>
      <c r="I861" s="410" t="s">
        <v>901</v>
      </c>
      <c r="J861" s="410">
        <v>648882143</v>
      </c>
      <c r="K861" s="410">
        <v>57787875</v>
      </c>
      <c r="L861" s="410" t="s">
        <v>874</v>
      </c>
      <c r="M861" s="406">
        <f t="shared" si="175"/>
        <v>0</v>
      </c>
      <c r="O861" s="406">
        <f>E861</f>
        <v>26.03</v>
      </c>
    </row>
    <row r="862" spans="1:21">
      <c r="A862" s="407">
        <v>45769</v>
      </c>
      <c r="B862" s="408">
        <v>0</v>
      </c>
      <c r="C862" s="409">
        <v>2</v>
      </c>
      <c r="D862" s="409">
        <v>0.2</v>
      </c>
      <c r="E862" s="409">
        <f t="shared" si="174"/>
        <v>1.76</v>
      </c>
      <c r="F862" s="409">
        <v>1.8</v>
      </c>
      <c r="G862" s="409">
        <f t="shared" si="172"/>
        <v>0.04</v>
      </c>
      <c r="H862" s="410" t="s">
        <v>872</v>
      </c>
      <c r="I862" s="410" t="s">
        <v>873</v>
      </c>
      <c r="J862" s="410">
        <v>648882143</v>
      </c>
      <c r="K862" s="410">
        <v>57787879</v>
      </c>
      <c r="L862" s="410" t="s">
        <v>874</v>
      </c>
      <c r="M862" s="406">
        <f t="shared" si="175"/>
        <v>0</v>
      </c>
      <c r="O862" s="406"/>
      <c r="U862" s="406">
        <f>E862</f>
        <v>1.76</v>
      </c>
    </row>
    <row r="863" spans="1:21">
      <c r="A863" s="407">
        <v>45769</v>
      </c>
      <c r="B863" s="408">
        <v>0</v>
      </c>
      <c r="C863" s="409">
        <v>18</v>
      </c>
      <c r="D863" s="409">
        <v>0.65</v>
      </c>
      <c r="E863" s="409">
        <f t="shared" si="174"/>
        <v>17.350000000000001</v>
      </c>
      <c r="F863" s="409">
        <v>17.350000000000001</v>
      </c>
      <c r="G863" s="409">
        <f t="shared" si="172"/>
        <v>0</v>
      </c>
      <c r="H863" s="410" t="s">
        <v>872</v>
      </c>
      <c r="I863" s="410" t="s">
        <v>900</v>
      </c>
      <c r="J863" s="410">
        <v>648882143</v>
      </c>
      <c r="K863" s="410">
        <v>57787878</v>
      </c>
      <c r="L863" s="410" t="s">
        <v>874</v>
      </c>
      <c r="M863" s="406">
        <f t="shared" si="175"/>
        <v>0</v>
      </c>
      <c r="N863" s="406">
        <f>E863</f>
        <v>17.350000000000001</v>
      </c>
      <c r="O863" s="406"/>
    </row>
    <row r="864" spans="1:21">
      <c r="A864" s="407">
        <v>45769</v>
      </c>
      <c r="B864" s="408">
        <v>0</v>
      </c>
      <c r="C864" s="409">
        <v>3</v>
      </c>
      <c r="D864" s="409">
        <v>0.2</v>
      </c>
      <c r="E864" s="409">
        <f t="shared" si="174"/>
        <v>2.76</v>
      </c>
      <c r="F864" s="409">
        <v>2.8</v>
      </c>
      <c r="G864" s="409">
        <f t="shared" si="172"/>
        <v>0.04</v>
      </c>
      <c r="H864" s="410" t="s">
        <v>872</v>
      </c>
      <c r="I864" s="410" t="s">
        <v>895</v>
      </c>
      <c r="J864" s="410">
        <v>648882143</v>
      </c>
      <c r="K864" s="410">
        <v>57787872</v>
      </c>
      <c r="L864" s="410" t="s">
        <v>874</v>
      </c>
      <c r="M864" s="406">
        <f t="shared" si="175"/>
        <v>0</v>
      </c>
      <c r="O864" s="406"/>
      <c r="P864" s="406">
        <f>E864</f>
        <v>2.76</v>
      </c>
    </row>
    <row r="865" spans="1:21">
      <c r="A865" s="407">
        <v>45769</v>
      </c>
      <c r="B865" s="408">
        <v>0</v>
      </c>
      <c r="C865" s="409">
        <v>15</v>
      </c>
      <c r="D865" s="409">
        <v>0.54</v>
      </c>
      <c r="E865" s="409">
        <f t="shared" si="174"/>
        <v>14.46</v>
      </c>
      <c r="F865" s="409">
        <v>14.46</v>
      </c>
      <c r="G865" s="409">
        <f t="shared" si="172"/>
        <v>0</v>
      </c>
      <c r="H865" s="410" t="s">
        <v>872</v>
      </c>
      <c r="I865" s="410" t="s">
        <v>901</v>
      </c>
      <c r="J865" s="410">
        <v>648882143</v>
      </c>
      <c r="K865" s="410">
        <v>57787870</v>
      </c>
      <c r="L865" s="410" t="s">
        <v>874</v>
      </c>
      <c r="M865" s="406">
        <f t="shared" si="175"/>
        <v>0</v>
      </c>
      <c r="O865" s="406">
        <f t="shared" ref="O865:O869" si="178">E865</f>
        <v>14.46</v>
      </c>
    </row>
    <row r="866" spans="1:21">
      <c r="A866" s="407">
        <v>45769</v>
      </c>
      <c r="B866" s="408">
        <v>0</v>
      </c>
      <c r="C866" s="409">
        <v>80</v>
      </c>
      <c r="D866" s="409">
        <v>2.88</v>
      </c>
      <c r="E866" s="409">
        <f t="shared" si="174"/>
        <v>77.12</v>
      </c>
      <c r="F866" s="409">
        <v>77.12</v>
      </c>
      <c r="G866" s="409">
        <f t="shared" si="172"/>
        <v>0</v>
      </c>
      <c r="H866" s="410" t="s">
        <v>872</v>
      </c>
      <c r="I866" s="410" t="s">
        <v>901</v>
      </c>
      <c r="J866" s="410">
        <v>648882143</v>
      </c>
      <c r="K866" s="410">
        <v>57787870</v>
      </c>
      <c r="L866" s="410" t="s">
        <v>874</v>
      </c>
      <c r="M866" s="406">
        <f t="shared" si="175"/>
        <v>0</v>
      </c>
      <c r="O866" s="406">
        <f t="shared" si="178"/>
        <v>77.12</v>
      </c>
    </row>
    <row r="867" spans="1:21">
      <c r="A867" s="407">
        <v>45764</v>
      </c>
      <c r="B867" s="408">
        <v>0</v>
      </c>
      <c r="C867" s="409">
        <v>30</v>
      </c>
      <c r="D867" s="409">
        <v>1.08</v>
      </c>
      <c r="E867" s="409">
        <f t="shared" si="174"/>
        <v>28.92</v>
      </c>
      <c r="F867" s="409">
        <v>28.92</v>
      </c>
      <c r="G867" s="409">
        <f t="shared" si="172"/>
        <v>0</v>
      </c>
      <c r="H867" s="410" t="s">
        <v>872</v>
      </c>
      <c r="I867" s="410" t="s">
        <v>901</v>
      </c>
      <c r="J867" s="410">
        <v>1116850910</v>
      </c>
      <c r="K867" s="410">
        <v>57760690</v>
      </c>
      <c r="L867" s="410" t="s">
        <v>874</v>
      </c>
      <c r="M867" s="406">
        <f t="shared" si="175"/>
        <v>0</v>
      </c>
      <c r="O867" s="406">
        <f t="shared" si="178"/>
        <v>28.92</v>
      </c>
    </row>
    <row r="868" spans="1:21">
      <c r="A868" s="407">
        <v>45764</v>
      </c>
      <c r="B868" s="408">
        <v>0</v>
      </c>
      <c r="C868" s="409">
        <v>30</v>
      </c>
      <c r="D868" s="409">
        <v>1.08</v>
      </c>
      <c r="E868" s="409">
        <f t="shared" si="174"/>
        <v>28.92</v>
      </c>
      <c r="F868" s="409">
        <v>28.92</v>
      </c>
      <c r="G868" s="409">
        <f t="shared" si="172"/>
        <v>0</v>
      </c>
      <c r="H868" s="410" t="s">
        <v>872</v>
      </c>
      <c r="I868" s="410" t="s">
        <v>901</v>
      </c>
      <c r="J868" s="410">
        <v>1116850910</v>
      </c>
      <c r="K868" s="410">
        <v>57760691</v>
      </c>
      <c r="L868" s="410" t="s">
        <v>874</v>
      </c>
      <c r="M868" s="406">
        <f t="shared" si="175"/>
        <v>0</v>
      </c>
      <c r="O868" s="406">
        <f t="shared" si="178"/>
        <v>28.92</v>
      </c>
    </row>
    <row r="869" spans="1:21">
      <c r="A869" s="407">
        <v>45764</v>
      </c>
      <c r="B869" s="408">
        <v>0</v>
      </c>
      <c r="C869" s="409">
        <v>50</v>
      </c>
      <c r="D869" s="409">
        <v>1.8</v>
      </c>
      <c r="E869" s="409">
        <f t="shared" si="174"/>
        <v>48.2</v>
      </c>
      <c r="F869" s="409">
        <v>48.2</v>
      </c>
      <c r="G869" s="409">
        <f t="shared" si="172"/>
        <v>0</v>
      </c>
      <c r="H869" s="410" t="s">
        <v>872</v>
      </c>
      <c r="I869" s="410" t="s">
        <v>901</v>
      </c>
      <c r="J869" s="410">
        <v>1116850910</v>
      </c>
      <c r="K869" s="410">
        <v>57760692</v>
      </c>
      <c r="L869" s="410" t="s">
        <v>874</v>
      </c>
      <c r="M869" s="406">
        <f t="shared" si="175"/>
        <v>0</v>
      </c>
      <c r="O869" s="406">
        <f t="shared" si="178"/>
        <v>48.2</v>
      </c>
    </row>
    <row r="870" spans="1:21">
      <c r="A870" s="407">
        <v>45764</v>
      </c>
      <c r="B870" s="408">
        <v>0</v>
      </c>
      <c r="C870" s="409">
        <v>2</v>
      </c>
      <c r="D870" s="409">
        <v>0.2</v>
      </c>
      <c r="E870" s="409">
        <f t="shared" si="174"/>
        <v>1.76</v>
      </c>
      <c r="F870" s="409">
        <v>1.8</v>
      </c>
      <c r="G870" s="409">
        <f t="shared" si="172"/>
        <v>0.04</v>
      </c>
      <c r="H870" s="410" t="s">
        <v>872</v>
      </c>
      <c r="I870" s="410" t="s">
        <v>873</v>
      </c>
      <c r="J870" s="410">
        <v>1116850910</v>
      </c>
      <c r="K870" s="410">
        <v>57760693</v>
      </c>
      <c r="L870" s="410" t="s">
        <v>874</v>
      </c>
      <c r="M870" s="406">
        <f t="shared" si="175"/>
        <v>0</v>
      </c>
      <c r="O870" s="406"/>
      <c r="U870" s="406">
        <f>E870</f>
        <v>1.76</v>
      </c>
    </row>
    <row r="871" spans="1:21">
      <c r="A871" s="407">
        <v>45764</v>
      </c>
      <c r="B871" s="408">
        <v>0</v>
      </c>
      <c r="C871" s="409">
        <v>50</v>
      </c>
      <c r="D871" s="409">
        <v>1.8</v>
      </c>
      <c r="E871" s="409">
        <f t="shared" si="174"/>
        <v>48.2</v>
      </c>
      <c r="F871" s="409">
        <v>48.2</v>
      </c>
      <c r="G871" s="409">
        <f t="shared" si="172"/>
        <v>0</v>
      </c>
      <c r="H871" s="410" t="s">
        <v>872</v>
      </c>
      <c r="I871" s="410" t="s">
        <v>901</v>
      </c>
      <c r="J871" s="410">
        <v>1116850910</v>
      </c>
      <c r="K871" s="410">
        <v>57760687</v>
      </c>
      <c r="L871" s="410" t="s">
        <v>874</v>
      </c>
      <c r="M871" s="406">
        <f t="shared" si="175"/>
        <v>0</v>
      </c>
      <c r="O871" s="406">
        <f t="shared" ref="O871:O872" si="179">E871</f>
        <v>48.2</v>
      </c>
    </row>
    <row r="872" spans="1:21">
      <c r="A872" s="407">
        <v>45764</v>
      </c>
      <c r="B872" s="408">
        <v>0</v>
      </c>
      <c r="C872" s="409">
        <v>30</v>
      </c>
      <c r="D872" s="409">
        <v>1.08</v>
      </c>
      <c r="E872" s="409">
        <f t="shared" si="174"/>
        <v>28.92</v>
      </c>
      <c r="F872" s="409">
        <v>28.92</v>
      </c>
      <c r="G872" s="409">
        <f t="shared" si="172"/>
        <v>0</v>
      </c>
      <c r="H872" s="410" t="s">
        <v>872</v>
      </c>
      <c r="I872" s="410" t="s">
        <v>901</v>
      </c>
      <c r="J872" s="410">
        <v>1116850910</v>
      </c>
      <c r="K872" s="410">
        <v>57760688</v>
      </c>
      <c r="L872" s="410" t="s">
        <v>874</v>
      </c>
      <c r="M872" s="406">
        <f t="shared" si="175"/>
        <v>0</v>
      </c>
      <c r="O872" s="406">
        <f t="shared" si="179"/>
        <v>28.92</v>
      </c>
    </row>
    <row r="873" spans="1:21">
      <c r="A873" s="407">
        <v>45764</v>
      </c>
      <c r="B873" s="408">
        <v>0</v>
      </c>
      <c r="C873" s="409">
        <v>18</v>
      </c>
      <c r="D873" s="409">
        <v>0.65</v>
      </c>
      <c r="E873" s="409">
        <f t="shared" si="174"/>
        <v>17.350000000000001</v>
      </c>
      <c r="F873" s="409">
        <v>17.350000000000001</v>
      </c>
      <c r="G873" s="409">
        <f t="shared" si="172"/>
        <v>0</v>
      </c>
      <c r="H873" s="410" t="s">
        <v>872</v>
      </c>
      <c r="I873" s="410" t="s">
        <v>900</v>
      </c>
      <c r="J873" s="410">
        <v>1116850910</v>
      </c>
      <c r="K873" s="410">
        <v>57760689</v>
      </c>
      <c r="L873" s="410" t="s">
        <v>874</v>
      </c>
      <c r="M873" s="406">
        <f t="shared" si="175"/>
        <v>0</v>
      </c>
      <c r="N873" s="406">
        <f>E873</f>
        <v>17.350000000000001</v>
      </c>
      <c r="O873" s="406"/>
    </row>
    <row r="874" spans="1:21">
      <c r="A874" s="407">
        <v>45764</v>
      </c>
      <c r="B874" s="408">
        <v>0</v>
      </c>
      <c r="C874" s="409">
        <v>30</v>
      </c>
      <c r="D874" s="409">
        <v>1.08</v>
      </c>
      <c r="E874" s="409">
        <f t="shared" si="174"/>
        <v>28.92</v>
      </c>
      <c r="F874" s="409">
        <v>28.92</v>
      </c>
      <c r="G874" s="409">
        <f t="shared" si="172"/>
        <v>0</v>
      </c>
      <c r="H874" s="410" t="s">
        <v>872</v>
      </c>
      <c r="I874" s="410" t="s">
        <v>901</v>
      </c>
      <c r="J874" s="410">
        <v>1116850910</v>
      </c>
      <c r="K874" s="410">
        <v>57760689</v>
      </c>
      <c r="L874" s="410" t="s">
        <v>874</v>
      </c>
      <c r="M874" s="406">
        <f t="shared" si="175"/>
        <v>0</v>
      </c>
      <c r="O874" s="406">
        <f t="shared" ref="O874:O885" si="180">E874</f>
        <v>28.92</v>
      </c>
    </row>
    <row r="875" spans="1:21">
      <c r="A875" s="407">
        <v>45764</v>
      </c>
      <c r="B875" s="408">
        <v>0</v>
      </c>
      <c r="C875" s="409">
        <v>50</v>
      </c>
      <c r="D875" s="409">
        <v>1.8</v>
      </c>
      <c r="E875" s="409">
        <f t="shared" si="174"/>
        <v>48.2</v>
      </c>
      <c r="F875" s="409">
        <v>48.2</v>
      </c>
      <c r="G875" s="409">
        <f t="shared" si="172"/>
        <v>0</v>
      </c>
      <c r="H875" s="410" t="s">
        <v>872</v>
      </c>
      <c r="I875" s="410" t="s">
        <v>901</v>
      </c>
      <c r="J875" s="410">
        <v>1116850910</v>
      </c>
      <c r="K875" s="410">
        <v>57760689</v>
      </c>
      <c r="L875" s="410" t="s">
        <v>874</v>
      </c>
      <c r="M875" s="406">
        <f t="shared" si="175"/>
        <v>0</v>
      </c>
      <c r="O875" s="406">
        <f t="shared" si="180"/>
        <v>48.2</v>
      </c>
    </row>
    <row r="876" spans="1:21">
      <c r="A876" s="407">
        <v>45763</v>
      </c>
      <c r="B876" s="408">
        <v>0</v>
      </c>
      <c r="C876" s="409">
        <v>50</v>
      </c>
      <c r="D876" s="409">
        <v>1.8</v>
      </c>
      <c r="E876" s="409">
        <f t="shared" si="174"/>
        <v>48.2</v>
      </c>
      <c r="F876" s="409">
        <v>48.2</v>
      </c>
      <c r="G876" s="409">
        <f t="shared" si="172"/>
        <v>0</v>
      </c>
      <c r="H876" s="410" t="s">
        <v>872</v>
      </c>
      <c r="I876" s="410" t="s">
        <v>901</v>
      </c>
      <c r="J876" s="410">
        <v>216931419</v>
      </c>
      <c r="K876" s="410">
        <v>57743025</v>
      </c>
      <c r="L876" s="410" t="s">
        <v>874</v>
      </c>
      <c r="M876" s="406">
        <f t="shared" si="175"/>
        <v>0</v>
      </c>
      <c r="O876" s="406">
        <f t="shared" si="180"/>
        <v>48.2</v>
      </c>
    </row>
    <row r="877" spans="1:21">
      <c r="A877" s="407">
        <v>45763</v>
      </c>
      <c r="B877" s="408">
        <v>0</v>
      </c>
      <c r="C877" s="409">
        <v>30</v>
      </c>
      <c r="D877" s="409">
        <v>1.08</v>
      </c>
      <c r="E877" s="409">
        <f t="shared" si="174"/>
        <v>28.92</v>
      </c>
      <c r="F877" s="409">
        <v>28.92</v>
      </c>
      <c r="G877" s="409">
        <f t="shared" si="172"/>
        <v>0</v>
      </c>
      <c r="H877" s="410" t="s">
        <v>872</v>
      </c>
      <c r="I877" s="410" t="s">
        <v>901</v>
      </c>
      <c r="J877" s="410">
        <v>216931419</v>
      </c>
      <c r="K877" s="410">
        <v>57743053</v>
      </c>
      <c r="L877" s="410" t="s">
        <v>874</v>
      </c>
      <c r="M877" s="406">
        <f t="shared" si="175"/>
        <v>0</v>
      </c>
      <c r="O877" s="406">
        <f t="shared" si="180"/>
        <v>28.92</v>
      </c>
    </row>
    <row r="878" spans="1:21">
      <c r="A878" s="407">
        <v>45763</v>
      </c>
      <c r="B878" s="408">
        <v>0</v>
      </c>
      <c r="C878" s="409">
        <v>30</v>
      </c>
      <c r="D878" s="409">
        <v>1.08</v>
      </c>
      <c r="E878" s="409">
        <f t="shared" si="174"/>
        <v>28.92</v>
      </c>
      <c r="F878" s="409">
        <v>28.92</v>
      </c>
      <c r="G878" s="409">
        <f t="shared" si="172"/>
        <v>0</v>
      </c>
      <c r="H878" s="410" t="s">
        <v>872</v>
      </c>
      <c r="I878" s="410" t="s">
        <v>901</v>
      </c>
      <c r="J878" s="410">
        <v>216931419</v>
      </c>
      <c r="K878" s="410">
        <v>57743059</v>
      </c>
      <c r="L878" s="410" t="s">
        <v>874</v>
      </c>
      <c r="M878" s="406">
        <f t="shared" si="175"/>
        <v>0</v>
      </c>
      <c r="O878" s="406">
        <f t="shared" si="180"/>
        <v>28.92</v>
      </c>
    </row>
    <row r="879" spans="1:21">
      <c r="A879" s="407">
        <v>45763</v>
      </c>
      <c r="B879" s="408">
        <v>0</v>
      </c>
      <c r="C879" s="409">
        <v>30</v>
      </c>
      <c r="D879" s="409">
        <v>1.08</v>
      </c>
      <c r="E879" s="409">
        <f t="shared" si="174"/>
        <v>28.92</v>
      </c>
      <c r="F879" s="409">
        <v>28.92</v>
      </c>
      <c r="G879" s="409">
        <f t="shared" si="172"/>
        <v>0</v>
      </c>
      <c r="H879" s="410" t="s">
        <v>872</v>
      </c>
      <c r="I879" s="410" t="s">
        <v>901</v>
      </c>
      <c r="J879" s="410">
        <v>216931419</v>
      </c>
      <c r="K879" s="410">
        <v>57743067</v>
      </c>
      <c r="L879" s="410" t="s">
        <v>874</v>
      </c>
      <c r="M879" s="406">
        <f t="shared" si="175"/>
        <v>0</v>
      </c>
      <c r="O879" s="406">
        <f t="shared" si="180"/>
        <v>28.92</v>
      </c>
    </row>
    <row r="880" spans="1:21">
      <c r="A880" s="407">
        <v>45763</v>
      </c>
      <c r="B880" s="408">
        <v>0</v>
      </c>
      <c r="C880" s="409">
        <v>50</v>
      </c>
      <c r="D880" s="409">
        <v>1.8</v>
      </c>
      <c r="E880" s="409">
        <f t="shared" si="174"/>
        <v>48.2</v>
      </c>
      <c r="F880" s="409">
        <v>48.2</v>
      </c>
      <c r="G880" s="409">
        <f t="shared" si="172"/>
        <v>0</v>
      </c>
      <c r="H880" s="410" t="s">
        <v>872</v>
      </c>
      <c r="I880" s="410" t="s">
        <v>901</v>
      </c>
      <c r="J880" s="410">
        <v>216931419</v>
      </c>
      <c r="K880" s="410">
        <v>57743082</v>
      </c>
      <c r="L880" s="410" t="s">
        <v>874</v>
      </c>
      <c r="M880" s="406">
        <f t="shared" si="175"/>
        <v>0</v>
      </c>
      <c r="O880" s="406">
        <f t="shared" si="180"/>
        <v>48.2</v>
      </c>
    </row>
    <row r="881" spans="1:21">
      <c r="A881" s="407">
        <v>45763</v>
      </c>
      <c r="B881" s="408">
        <v>0</v>
      </c>
      <c r="C881" s="409">
        <v>30</v>
      </c>
      <c r="D881" s="409">
        <v>1.08</v>
      </c>
      <c r="E881" s="409">
        <f t="shared" si="174"/>
        <v>28.92</v>
      </c>
      <c r="F881" s="409">
        <v>28.92</v>
      </c>
      <c r="G881" s="409">
        <f t="shared" si="172"/>
        <v>0</v>
      </c>
      <c r="H881" s="410" t="s">
        <v>872</v>
      </c>
      <c r="I881" s="410" t="s">
        <v>901</v>
      </c>
      <c r="J881" s="410">
        <v>216931419</v>
      </c>
      <c r="K881" s="410">
        <v>57743132</v>
      </c>
      <c r="L881" s="410" t="s">
        <v>874</v>
      </c>
      <c r="M881" s="406">
        <f t="shared" si="175"/>
        <v>0</v>
      </c>
      <c r="O881" s="406">
        <f t="shared" si="180"/>
        <v>28.92</v>
      </c>
    </row>
    <row r="882" spans="1:21">
      <c r="A882" s="407">
        <v>45763</v>
      </c>
      <c r="B882" s="408">
        <v>0</v>
      </c>
      <c r="C882" s="409">
        <v>50</v>
      </c>
      <c r="D882" s="409">
        <v>1.8</v>
      </c>
      <c r="E882" s="409">
        <f t="shared" si="174"/>
        <v>48.2</v>
      </c>
      <c r="F882" s="409">
        <v>48.2</v>
      </c>
      <c r="G882" s="409">
        <f t="shared" si="172"/>
        <v>0</v>
      </c>
      <c r="H882" s="410" t="s">
        <v>872</v>
      </c>
      <c r="I882" s="410" t="s">
        <v>901</v>
      </c>
      <c r="J882" s="410">
        <v>216931419</v>
      </c>
      <c r="K882" s="410">
        <v>57743048</v>
      </c>
      <c r="L882" s="410" t="s">
        <v>874</v>
      </c>
      <c r="M882" s="406">
        <f t="shared" si="175"/>
        <v>0</v>
      </c>
      <c r="O882" s="406">
        <f t="shared" si="180"/>
        <v>48.2</v>
      </c>
    </row>
    <row r="883" spans="1:21">
      <c r="A883" s="407">
        <v>45763</v>
      </c>
      <c r="B883" s="408">
        <v>0</v>
      </c>
      <c r="C883" s="409">
        <v>30</v>
      </c>
      <c r="D883" s="409">
        <v>1.08</v>
      </c>
      <c r="E883" s="409">
        <f t="shared" si="174"/>
        <v>28.92</v>
      </c>
      <c r="F883" s="409">
        <v>28.92</v>
      </c>
      <c r="G883" s="409">
        <f t="shared" si="172"/>
        <v>0</v>
      </c>
      <c r="H883" s="410" t="s">
        <v>872</v>
      </c>
      <c r="I883" s="410" t="s">
        <v>901</v>
      </c>
      <c r="J883" s="410">
        <v>216931419</v>
      </c>
      <c r="K883" s="410">
        <v>57743091</v>
      </c>
      <c r="L883" s="410" t="s">
        <v>874</v>
      </c>
      <c r="M883" s="406">
        <f t="shared" si="175"/>
        <v>0</v>
      </c>
      <c r="O883" s="406">
        <f t="shared" si="180"/>
        <v>28.92</v>
      </c>
    </row>
    <row r="884" spans="1:21">
      <c r="A884" s="407">
        <v>45763</v>
      </c>
      <c r="B884" s="408">
        <v>0</v>
      </c>
      <c r="C884" s="409">
        <v>50</v>
      </c>
      <c r="D884" s="409">
        <v>1.8</v>
      </c>
      <c r="E884" s="409">
        <f t="shared" si="174"/>
        <v>48.2</v>
      </c>
      <c r="F884" s="409">
        <v>48.2</v>
      </c>
      <c r="G884" s="409">
        <f t="shared" si="172"/>
        <v>0</v>
      </c>
      <c r="H884" s="410" t="s">
        <v>872</v>
      </c>
      <c r="I884" s="410" t="s">
        <v>901</v>
      </c>
      <c r="J884" s="410">
        <v>216931419</v>
      </c>
      <c r="K884" s="410">
        <v>57743110</v>
      </c>
      <c r="L884" s="410" t="s">
        <v>874</v>
      </c>
      <c r="M884" s="406">
        <f t="shared" si="175"/>
        <v>0</v>
      </c>
      <c r="O884" s="406">
        <f t="shared" si="180"/>
        <v>48.2</v>
      </c>
    </row>
    <row r="885" spans="1:21">
      <c r="A885" s="407">
        <v>45763</v>
      </c>
      <c r="B885" s="408">
        <v>0</v>
      </c>
      <c r="C885" s="409">
        <v>30</v>
      </c>
      <c r="D885" s="409">
        <v>1.08</v>
      </c>
      <c r="E885" s="409">
        <f t="shared" si="174"/>
        <v>28.92</v>
      </c>
      <c r="F885" s="409">
        <v>28.92</v>
      </c>
      <c r="G885" s="409">
        <f t="shared" si="172"/>
        <v>0</v>
      </c>
      <c r="H885" s="410" t="s">
        <v>872</v>
      </c>
      <c r="I885" s="410" t="s">
        <v>901</v>
      </c>
      <c r="J885" s="410">
        <v>216931419</v>
      </c>
      <c r="K885" s="410">
        <v>57743127</v>
      </c>
      <c r="L885" s="410" t="s">
        <v>874</v>
      </c>
      <c r="M885" s="406">
        <f t="shared" si="175"/>
        <v>0</v>
      </c>
      <c r="O885" s="406">
        <f t="shared" si="180"/>
        <v>28.92</v>
      </c>
    </row>
    <row r="886" spans="1:21">
      <c r="A886" s="407">
        <v>45763</v>
      </c>
      <c r="B886" s="408">
        <v>0</v>
      </c>
      <c r="C886" s="409">
        <v>18</v>
      </c>
      <c r="D886" s="409">
        <v>0.65</v>
      </c>
      <c r="E886" s="409">
        <f t="shared" si="174"/>
        <v>17.350000000000001</v>
      </c>
      <c r="F886" s="409">
        <v>17.350000000000001</v>
      </c>
      <c r="G886" s="409">
        <f t="shared" si="172"/>
        <v>0</v>
      </c>
      <c r="H886" s="410" t="s">
        <v>872</v>
      </c>
      <c r="I886" s="410" t="s">
        <v>900</v>
      </c>
      <c r="J886" s="410">
        <v>216931419</v>
      </c>
      <c r="K886" s="410">
        <v>57743134</v>
      </c>
      <c r="L886" s="410" t="s">
        <v>874</v>
      </c>
      <c r="M886" s="406">
        <f t="shared" si="175"/>
        <v>0</v>
      </c>
      <c r="N886" s="406">
        <f>E886</f>
        <v>17.350000000000001</v>
      </c>
      <c r="O886" s="406"/>
    </row>
    <row r="887" spans="1:21">
      <c r="A887" s="407">
        <v>45763</v>
      </c>
      <c r="B887" s="408">
        <v>0</v>
      </c>
      <c r="C887" s="409">
        <v>80</v>
      </c>
      <c r="D887" s="409">
        <v>2.88</v>
      </c>
      <c r="E887" s="409">
        <f t="shared" si="174"/>
        <v>77.12</v>
      </c>
      <c r="F887" s="409">
        <v>77.12</v>
      </c>
      <c r="G887" s="409">
        <f t="shared" si="172"/>
        <v>0</v>
      </c>
      <c r="H887" s="410" t="s">
        <v>872</v>
      </c>
      <c r="I887" s="410" t="s">
        <v>901</v>
      </c>
      <c r="J887" s="410">
        <v>216931419</v>
      </c>
      <c r="K887" s="410">
        <v>57743005</v>
      </c>
      <c r="L887" s="410" t="s">
        <v>874</v>
      </c>
      <c r="M887" s="406">
        <f t="shared" si="175"/>
        <v>0</v>
      </c>
      <c r="O887" s="406">
        <f t="shared" ref="O887:O901" si="181">E887</f>
        <v>77.12</v>
      </c>
    </row>
    <row r="888" spans="1:21">
      <c r="A888" s="407">
        <v>45763</v>
      </c>
      <c r="B888" s="408">
        <v>0</v>
      </c>
      <c r="C888" s="409">
        <v>50</v>
      </c>
      <c r="D888" s="409">
        <v>1.8</v>
      </c>
      <c r="E888" s="409">
        <f t="shared" si="174"/>
        <v>48.2</v>
      </c>
      <c r="F888" s="409">
        <v>48.2</v>
      </c>
      <c r="G888" s="409">
        <f t="shared" si="172"/>
        <v>0</v>
      </c>
      <c r="H888" s="410" t="s">
        <v>872</v>
      </c>
      <c r="I888" s="410" t="s">
        <v>901</v>
      </c>
      <c r="J888" s="410">
        <v>216931419</v>
      </c>
      <c r="K888" s="410">
        <v>57743027</v>
      </c>
      <c r="L888" s="410" t="s">
        <v>874</v>
      </c>
      <c r="M888" s="406">
        <f t="shared" si="175"/>
        <v>0</v>
      </c>
      <c r="O888" s="406">
        <f t="shared" si="181"/>
        <v>48.2</v>
      </c>
    </row>
    <row r="889" spans="1:21">
      <c r="A889" s="407">
        <v>45763</v>
      </c>
      <c r="B889" s="408">
        <v>0</v>
      </c>
      <c r="C889" s="409">
        <v>50</v>
      </c>
      <c r="D889" s="409">
        <v>1.8</v>
      </c>
      <c r="E889" s="409">
        <f t="shared" si="174"/>
        <v>48.2</v>
      </c>
      <c r="F889" s="409">
        <v>48.2</v>
      </c>
      <c r="G889" s="409">
        <f t="shared" si="172"/>
        <v>0</v>
      </c>
      <c r="H889" s="410" t="s">
        <v>872</v>
      </c>
      <c r="I889" s="410" t="s">
        <v>901</v>
      </c>
      <c r="J889" s="410">
        <v>216931419</v>
      </c>
      <c r="K889" s="410">
        <v>57743033</v>
      </c>
      <c r="L889" s="410" t="s">
        <v>874</v>
      </c>
      <c r="M889" s="406">
        <f t="shared" si="175"/>
        <v>0</v>
      </c>
      <c r="O889" s="406">
        <f t="shared" si="181"/>
        <v>48.2</v>
      </c>
      <c r="U889" s="406"/>
    </row>
    <row r="890" spans="1:21">
      <c r="A890" s="407">
        <v>45763</v>
      </c>
      <c r="B890" s="408">
        <v>0</v>
      </c>
      <c r="C890" s="409">
        <v>30</v>
      </c>
      <c r="D890" s="409">
        <v>1.08</v>
      </c>
      <c r="E890" s="409">
        <f t="shared" si="174"/>
        <v>28.92</v>
      </c>
      <c r="F890" s="409">
        <v>28.92</v>
      </c>
      <c r="G890" s="409">
        <f t="shared" si="172"/>
        <v>0</v>
      </c>
      <c r="H890" s="410" t="s">
        <v>872</v>
      </c>
      <c r="I890" s="410" t="s">
        <v>901</v>
      </c>
      <c r="J890" s="410">
        <v>216931419</v>
      </c>
      <c r="K890" s="410">
        <v>57743058</v>
      </c>
      <c r="L890" s="410" t="s">
        <v>874</v>
      </c>
      <c r="M890" s="406">
        <f t="shared" si="175"/>
        <v>0</v>
      </c>
      <c r="O890" s="406">
        <f t="shared" si="181"/>
        <v>28.92</v>
      </c>
    </row>
    <row r="891" spans="1:21">
      <c r="A891" s="407">
        <v>45763</v>
      </c>
      <c r="B891" s="408">
        <v>0</v>
      </c>
      <c r="C891" s="409">
        <v>30</v>
      </c>
      <c r="D891" s="409">
        <v>1.08</v>
      </c>
      <c r="E891" s="409">
        <f t="shared" si="174"/>
        <v>28.92</v>
      </c>
      <c r="F891" s="409">
        <v>28.92</v>
      </c>
      <c r="G891" s="409">
        <f t="shared" si="172"/>
        <v>0</v>
      </c>
      <c r="H891" s="410" t="s">
        <v>872</v>
      </c>
      <c r="I891" s="410" t="s">
        <v>901</v>
      </c>
      <c r="J891" s="410">
        <v>216931419</v>
      </c>
      <c r="K891" s="410">
        <v>57743064</v>
      </c>
      <c r="L891" s="410" t="s">
        <v>874</v>
      </c>
      <c r="M891" s="406">
        <f t="shared" si="175"/>
        <v>0</v>
      </c>
      <c r="O891" s="406">
        <f t="shared" si="181"/>
        <v>28.92</v>
      </c>
    </row>
    <row r="892" spans="1:21">
      <c r="A892" s="407">
        <v>45763</v>
      </c>
      <c r="B892" s="408">
        <v>0</v>
      </c>
      <c r="C892" s="409">
        <v>30</v>
      </c>
      <c r="D892" s="409">
        <v>1.08</v>
      </c>
      <c r="E892" s="409">
        <f t="shared" si="174"/>
        <v>28.92</v>
      </c>
      <c r="F892" s="409">
        <v>28.92</v>
      </c>
      <c r="G892" s="409">
        <f t="shared" si="172"/>
        <v>0</v>
      </c>
      <c r="H892" s="410" t="s">
        <v>872</v>
      </c>
      <c r="I892" s="410" t="s">
        <v>901</v>
      </c>
      <c r="J892" s="410">
        <v>216931419</v>
      </c>
      <c r="K892" s="410">
        <v>57743077</v>
      </c>
      <c r="L892" s="410" t="s">
        <v>874</v>
      </c>
      <c r="M892" s="406">
        <f t="shared" si="175"/>
        <v>0</v>
      </c>
      <c r="O892" s="406">
        <f t="shared" si="181"/>
        <v>28.92</v>
      </c>
    </row>
    <row r="893" spans="1:21">
      <c r="A893" s="407">
        <v>45763</v>
      </c>
      <c r="B893" s="408">
        <v>0</v>
      </c>
      <c r="C893" s="409">
        <v>30</v>
      </c>
      <c r="D893" s="409">
        <v>1.08</v>
      </c>
      <c r="E893" s="409">
        <f t="shared" si="174"/>
        <v>28.92</v>
      </c>
      <c r="F893" s="409">
        <v>28.92</v>
      </c>
      <c r="G893" s="409">
        <f t="shared" si="172"/>
        <v>0</v>
      </c>
      <c r="H893" s="410" t="s">
        <v>872</v>
      </c>
      <c r="I893" s="410" t="s">
        <v>901</v>
      </c>
      <c r="J893" s="410">
        <v>216931419</v>
      </c>
      <c r="K893" s="410">
        <v>57743105</v>
      </c>
      <c r="L893" s="410" t="s">
        <v>874</v>
      </c>
      <c r="M893" s="406">
        <f t="shared" si="175"/>
        <v>0</v>
      </c>
      <c r="O893" s="406">
        <f t="shared" si="181"/>
        <v>28.92</v>
      </c>
    </row>
    <row r="894" spans="1:21">
      <c r="A894" s="407">
        <v>45763</v>
      </c>
      <c r="B894" s="408">
        <v>0</v>
      </c>
      <c r="C894" s="409">
        <v>50</v>
      </c>
      <c r="D894" s="409">
        <v>1.8</v>
      </c>
      <c r="E894" s="409">
        <f t="shared" si="174"/>
        <v>48.2</v>
      </c>
      <c r="F894" s="409">
        <v>48.2</v>
      </c>
      <c r="G894" s="409">
        <f t="shared" si="172"/>
        <v>0</v>
      </c>
      <c r="H894" s="410" t="s">
        <v>872</v>
      </c>
      <c r="I894" s="410" t="s">
        <v>901</v>
      </c>
      <c r="J894" s="410">
        <v>216931419</v>
      </c>
      <c r="K894" s="410">
        <v>57743146</v>
      </c>
      <c r="L894" s="410" t="s">
        <v>874</v>
      </c>
      <c r="M894" s="406">
        <f t="shared" si="175"/>
        <v>0</v>
      </c>
      <c r="O894" s="406">
        <f t="shared" si="181"/>
        <v>48.2</v>
      </c>
    </row>
    <row r="895" spans="1:21">
      <c r="A895" s="407">
        <v>45763</v>
      </c>
      <c r="B895" s="408">
        <v>0</v>
      </c>
      <c r="C895" s="409">
        <v>50</v>
      </c>
      <c r="D895" s="409">
        <v>1.8</v>
      </c>
      <c r="E895" s="409">
        <f t="shared" si="174"/>
        <v>48.2</v>
      </c>
      <c r="F895" s="409">
        <v>48.2</v>
      </c>
      <c r="G895" s="409">
        <f t="shared" si="172"/>
        <v>0</v>
      </c>
      <c r="H895" s="410" t="s">
        <v>872</v>
      </c>
      <c r="I895" s="410" t="s">
        <v>901</v>
      </c>
      <c r="J895" s="410">
        <v>216931419</v>
      </c>
      <c r="K895" s="410">
        <v>57743017</v>
      </c>
      <c r="L895" s="410" t="s">
        <v>874</v>
      </c>
      <c r="M895" s="406">
        <f t="shared" si="175"/>
        <v>0</v>
      </c>
      <c r="O895" s="406">
        <f t="shared" si="181"/>
        <v>48.2</v>
      </c>
    </row>
    <row r="896" spans="1:21">
      <c r="A896" s="407">
        <v>45763</v>
      </c>
      <c r="B896" s="408">
        <v>0</v>
      </c>
      <c r="C896" s="409">
        <v>50</v>
      </c>
      <c r="D896" s="409">
        <v>1.8</v>
      </c>
      <c r="E896" s="409">
        <f t="shared" si="174"/>
        <v>48.2</v>
      </c>
      <c r="F896" s="409">
        <v>48.2</v>
      </c>
      <c r="G896" s="409">
        <f t="shared" si="172"/>
        <v>0</v>
      </c>
      <c r="H896" s="410" t="s">
        <v>872</v>
      </c>
      <c r="I896" s="410" t="s">
        <v>901</v>
      </c>
      <c r="J896" s="410">
        <v>216931419</v>
      </c>
      <c r="K896" s="410">
        <v>57743022</v>
      </c>
      <c r="L896" s="410" t="s">
        <v>874</v>
      </c>
      <c r="M896" s="406">
        <f t="shared" si="175"/>
        <v>0</v>
      </c>
      <c r="O896" s="406">
        <f t="shared" si="181"/>
        <v>48.2</v>
      </c>
    </row>
    <row r="897" spans="1:20">
      <c r="A897" s="407">
        <v>45763</v>
      </c>
      <c r="B897" s="408">
        <v>0</v>
      </c>
      <c r="C897" s="409">
        <v>30</v>
      </c>
      <c r="D897" s="409">
        <v>1.08</v>
      </c>
      <c r="E897" s="409">
        <f t="shared" si="174"/>
        <v>28.92</v>
      </c>
      <c r="F897" s="409">
        <v>28.92</v>
      </c>
      <c r="G897" s="409">
        <f t="shared" si="172"/>
        <v>0</v>
      </c>
      <c r="H897" s="410" t="s">
        <v>872</v>
      </c>
      <c r="I897" s="410" t="s">
        <v>901</v>
      </c>
      <c r="J897" s="410">
        <v>216931419</v>
      </c>
      <c r="K897" s="410">
        <v>57743061</v>
      </c>
      <c r="L897" s="410" t="s">
        <v>874</v>
      </c>
      <c r="M897" s="406">
        <f t="shared" si="175"/>
        <v>0</v>
      </c>
      <c r="O897" s="406">
        <f t="shared" si="181"/>
        <v>28.92</v>
      </c>
    </row>
    <row r="898" spans="1:20">
      <c r="A898" s="407">
        <v>45763</v>
      </c>
      <c r="B898" s="408">
        <v>0</v>
      </c>
      <c r="C898" s="409">
        <v>30</v>
      </c>
      <c r="D898" s="409">
        <v>1.08</v>
      </c>
      <c r="E898" s="409">
        <f t="shared" si="174"/>
        <v>28.92</v>
      </c>
      <c r="F898" s="409">
        <v>28.92</v>
      </c>
      <c r="G898" s="409">
        <f t="shared" si="172"/>
        <v>0</v>
      </c>
      <c r="H898" s="410" t="s">
        <v>872</v>
      </c>
      <c r="I898" s="410" t="s">
        <v>901</v>
      </c>
      <c r="J898" s="410">
        <v>216931419</v>
      </c>
      <c r="K898" s="410">
        <v>57743061</v>
      </c>
      <c r="L898" s="410" t="s">
        <v>874</v>
      </c>
      <c r="M898" s="406">
        <f t="shared" si="175"/>
        <v>0</v>
      </c>
      <c r="O898" s="406">
        <f t="shared" si="181"/>
        <v>28.92</v>
      </c>
    </row>
    <row r="899" spans="1:20">
      <c r="A899" s="407">
        <v>45763</v>
      </c>
      <c r="B899" s="408">
        <v>0</v>
      </c>
      <c r="C899" s="409">
        <v>30</v>
      </c>
      <c r="D899" s="409">
        <v>1.08</v>
      </c>
      <c r="E899" s="409">
        <f t="shared" si="174"/>
        <v>28.92</v>
      </c>
      <c r="F899" s="409">
        <v>28.92</v>
      </c>
      <c r="G899" s="409">
        <f t="shared" ref="G899:G962" si="182">IF(D899&gt;0.2,0,0.04)</f>
        <v>0</v>
      </c>
      <c r="H899" s="410" t="s">
        <v>872</v>
      </c>
      <c r="I899" s="410" t="s">
        <v>901</v>
      </c>
      <c r="J899" s="410">
        <v>216931419</v>
      </c>
      <c r="K899" s="410">
        <v>57743071</v>
      </c>
      <c r="L899" s="410" t="s">
        <v>874</v>
      </c>
      <c r="M899" s="406">
        <f t="shared" si="175"/>
        <v>0</v>
      </c>
      <c r="O899" s="406">
        <f t="shared" si="181"/>
        <v>28.92</v>
      </c>
    </row>
    <row r="900" spans="1:20">
      <c r="A900" s="407">
        <v>45763</v>
      </c>
      <c r="B900" s="408">
        <v>0</v>
      </c>
      <c r="C900" s="409">
        <v>30</v>
      </c>
      <c r="D900" s="409">
        <v>1.08</v>
      </c>
      <c r="E900" s="409">
        <f t="shared" ref="E900:E963" si="183">C900-D900-G900</f>
        <v>28.92</v>
      </c>
      <c r="F900" s="409">
        <v>28.92</v>
      </c>
      <c r="G900" s="409">
        <f t="shared" si="182"/>
        <v>0</v>
      </c>
      <c r="H900" s="410" t="s">
        <v>872</v>
      </c>
      <c r="I900" s="410" t="s">
        <v>901</v>
      </c>
      <c r="J900" s="410">
        <v>216931419</v>
      </c>
      <c r="K900" s="410">
        <v>57743088</v>
      </c>
      <c r="L900" s="410" t="s">
        <v>874</v>
      </c>
      <c r="M900" s="406">
        <f t="shared" ref="M900:M963" si="184">SUM(N900:AA900)-E900</f>
        <v>0</v>
      </c>
      <c r="O900" s="406">
        <f t="shared" si="181"/>
        <v>28.92</v>
      </c>
    </row>
    <row r="901" spans="1:20">
      <c r="A901" s="407">
        <v>45763</v>
      </c>
      <c r="B901" s="408">
        <v>0</v>
      </c>
      <c r="C901" s="409">
        <v>30</v>
      </c>
      <c r="D901" s="409">
        <v>1.08</v>
      </c>
      <c r="E901" s="409">
        <f t="shared" si="183"/>
        <v>28.92</v>
      </c>
      <c r="F901" s="409">
        <v>28.92</v>
      </c>
      <c r="G901" s="409">
        <f t="shared" si="182"/>
        <v>0</v>
      </c>
      <c r="H901" s="410" t="s">
        <v>872</v>
      </c>
      <c r="I901" s="410" t="s">
        <v>901</v>
      </c>
      <c r="J901" s="410">
        <v>216931419</v>
      </c>
      <c r="K901" s="410">
        <v>57743089</v>
      </c>
      <c r="L901" s="410" t="s">
        <v>874</v>
      </c>
      <c r="M901" s="406">
        <f t="shared" si="184"/>
        <v>0</v>
      </c>
      <c r="O901" s="406">
        <f t="shared" si="181"/>
        <v>28.92</v>
      </c>
    </row>
    <row r="902" spans="1:20">
      <c r="A902" s="407">
        <v>45763</v>
      </c>
      <c r="B902" s="408">
        <v>0</v>
      </c>
      <c r="C902" s="409">
        <v>18</v>
      </c>
      <c r="D902" s="409">
        <v>0.65</v>
      </c>
      <c r="E902" s="409">
        <f t="shared" si="183"/>
        <v>17.350000000000001</v>
      </c>
      <c r="F902" s="409">
        <v>17.350000000000001</v>
      </c>
      <c r="G902" s="409">
        <f t="shared" si="182"/>
        <v>0</v>
      </c>
      <c r="H902" s="410" t="s">
        <v>872</v>
      </c>
      <c r="I902" s="410" t="s">
        <v>900</v>
      </c>
      <c r="J902" s="410">
        <v>216931419</v>
      </c>
      <c r="K902" s="410">
        <v>57743097</v>
      </c>
      <c r="L902" s="410" t="s">
        <v>874</v>
      </c>
      <c r="M902" s="406">
        <f t="shared" si="184"/>
        <v>0</v>
      </c>
      <c r="N902" s="406">
        <f>E902</f>
        <v>17.350000000000001</v>
      </c>
      <c r="O902" s="406"/>
    </row>
    <row r="903" spans="1:20">
      <c r="A903" s="407">
        <v>45763</v>
      </c>
      <c r="B903" s="408">
        <v>0</v>
      </c>
      <c r="C903" s="409">
        <v>30</v>
      </c>
      <c r="D903" s="409">
        <v>1.08</v>
      </c>
      <c r="E903" s="409">
        <f t="shared" si="183"/>
        <v>28.92</v>
      </c>
      <c r="F903" s="409">
        <v>28.92</v>
      </c>
      <c r="G903" s="409">
        <f t="shared" si="182"/>
        <v>0</v>
      </c>
      <c r="H903" s="410" t="s">
        <v>872</v>
      </c>
      <c r="I903" s="410" t="s">
        <v>901</v>
      </c>
      <c r="J903" s="410">
        <v>216931419</v>
      </c>
      <c r="K903" s="410">
        <v>57743097</v>
      </c>
      <c r="L903" s="410" t="s">
        <v>874</v>
      </c>
      <c r="M903" s="406">
        <f t="shared" si="184"/>
        <v>0</v>
      </c>
      <c r="O903" s="406">
        <f>E903</f>
        <v>28.92</v>
      </c>
    </row>
    <row r="904" spans="1:20">
      <c r="A904" s="407">
        <v>45763</v>
      </c>
      <c r="B904" s="408">
        <v>0</v>
      </c>
      <c r="C904" s="409">
        <v>18</v>
      </c>
      <c r="D904" s="409">
        <v>0.65</v>
      </c>
      <c r="E904" s="409">
        <f t="shared" si="183"/>
        <v>17.350000000000001</v>
      </c>
      <c r="F904" s="409">
        <v>17.350000000000001</v>
      </c>
      <c r="G904" s="409">
        <f t="shared" si="182"/>
        <v>0</v>
      </c>
      <c r="H904" s="410" t="s">
        <v>872</v>
      </c>
      <c r="I904" s="410" t="s">
        <v>900</v>
      </c>
      <c r="J904" s="410">
        <v>216931419</v>
      </c>
      <c r="K904" s="410">
        <v>57743115</v>
      </c>
      <c r="L904" s="410" t="s">
        <v>874</v>
      </c>
      <c r="M904" s="406">
        <f t="shared" si="184"/>
        <v>0</v>
      </c>
      <c r="N904" s="406">
        <f>E904</f>
        <v>17.350000000000001</v>
      </c>
      <c r="O904" s="406"/>
    </row>
    <row r="905" spans="1:20">
      <c r="A905" s="407">
        <v>45763</v>
      </c>
      <c r="B905" s="408">
        <v>0</v>
      </c>
      <c r="C905" s="409">
        <v>30</v>
      </c>
      <c r="D905" s="409">
        <v>1.08</v>
      </c>
      <c r="E905" s="409">
        <f t="shared" si="183"/>
        <v>28.92</v>
      </c>
      <c r="F905" s="409">
        <v>28.92</v>
      </c>
      <c r="G905" s="409">
        <f t="shared" si="182"/>
        <v>0</v>
      </c>
      <c r="H905" s="410" t="s">
        <v>872</v>
      </c>
      <c r="I905" s="410" t="s">
        <v>901</v>
      </c>
      <c r="J905" s="410">
        <v>216931419</v>
      </c>
      <c r="K905" s="410">
        <v>57743115</v>
      </c>
      <c r="L905" s="410" t="s">
        <v>874</v>
      </c>
      <c r="M905" s="406">
        <f t="shared" si="184"/>
        <v>0</v>
      </c>
      <c r="O905" s="406">
        <f t="shared" ref="O905:O906" si="185">E905</f>
        <v>28.92</v>
      </c>
    </row>
    <row r="906" spans="1:20">
      <c r="A906" s="407">
        <v>45763</v>
      </c>
      <c r="B906" s="408">
        <v>0</v>
      </c>
      <c r="C906" s="409">
        <v>30</v>
      </c>
      <c r="D906" s="409">
        <v>1.08</v>
      </c>
      <c r="E906" s="409">
        <f t="shared" si="183"/>
        <v>28.92</v>
      </c>
      <c r="F906" s="409">
        <v>28.92</v>
      </c>
      <c r="G906" s="409">
        <f t="shared" si="182"/>
        <v>0</v>
      </c>
      <c r="H906" s="410" t="s">
        <v>872</v>
      </c>
      <c r="I906" s="410" t="s">
        <v>901</v>
      </c>
      <c r="J906" s="410">
        <v>216931419</v>
      </c>
      <c r="K906" s="410">
        <v>57743116</v>
      </c>
      <c r="L906" s="410" t="s">
        <v>874</v>
      </c>
      <c r="M906" s="406">
        <f t="shared" si="184"/>
        <v>0</v>
      </c>
      <c r="O906" s="406">
        <f t="shared" si="185"/>
        <v>28.92</v>
      </c>
    </row>
    <row r="907" spans="1:20">
      <c r="A907" s="407">
        <v>45763</v>
      </c>
      <c r="B907" s="408">
        <v>0</v>
      </c>
      <c r="C907" s="409">
        <v>18</v>
      </c>
      <c r="D907" s="409">
        <v>0.65</v>
      </c>
      <c r="E907" s="409">
        <f t="shared" si="183"/>
        <v>17.350000000000001</v>
      </c>
      <c r="F907" s="409">
        <v>17.350000000000001</v>
      </c>
      <c r="G907" s="409">
        <f t="shared" si="182"/>
        <v>0</v>
      </c>
      <c r="H907" s="410" t="s">
        <v>872</v>
      </c>
      <c r="I907" s="410" t="s">
        <v>900</v>
      </c>
      <c r="J907" s="410">
        <v>216931419</v>
      </c>
      <c r="K907" s="410">
        <v>57743121</v>
      </c>
      <c r="L907" s="410" t="s">
        <v>874</v>
      </c>
      <c r="M907" s="406">
        <f t="shared" si="184"/>
        <v>0</v>
      </c>
      <c r="N907" s="406">
        <f>E907</f>
        <v>17.350000000000001</v>
      </c>
      <c r="O907" s="406"/>
    </row>
    <row r="908" spans="1:20">
      <c r="A908" s="407">
        <v>45763</v>
      </c>
      <c r="B908" s="408">
        <v>0</v>
      </c>
      <c r="C908" s="409">
        <v>30</v>
      </c>
      <c r="D908" s="409">
        <v>1.08</v>
      </c>
      <c r="E908" s="409">
        <f t="shared" si="183"/>
        <v>28.92</v>
      </c>
      <c r="F908" s="409">
        <v>28.92</v>
      </c>
      <c r="G908" s="409">
        <f t="shared" si="182"/>
        <v>0</v>
      </c>
      <c r="H908" s="410" t="s">
        <v>872</v>
      </c>
      <c r="I908" s="410" t="s">
        <v>901</v>
      </c>
      <c r="J908" s="410">
        <v>216931419</v>
      </c>
      <c r="K908" s="410">
        <v>57743121</v>
      </c>
      <c r="L908" s="410" t="s">
        <v>874</v>
      </c>
      <c r="M908" s="406">
        <f t="shared" si="184"/>
        <v>0</v>
      </c>
      <c r="O908" s="406">
        <f t="shared" ref="O908:O924" si="186">E908</f>
        <v>28.92</v>
      </c>
    </row>
    <row r="909" spans="1:20">
      <c r="A909" s="407">
        <v>45763</v>
      </c>
      <c r="B909" s="408">
        <v>0</v>
      </c>
      <c r="C909" s="409">
        <v>80</v>
      </c>
      <c r="D909" s="409">
        <v>2.88</v>
      </c>
      <c r="E909" s="409">
        <f t="shared" si="183"/>
        <v>77.12</v>
      </c>
      <c r="F909" s="409">
        <v>77.12</v>
      </c>
      <c r="G909" s="409">
        <f t="shared" si="182"/>
        <v>0</v>
      </c>
      <c r="H909" s="410" t="s">
        <v>872</v>
      </c>
      <c r="I909" s="410" t="s">
        <v>901</v>
      </c>
      <c r="J909" s="410">
        <v>216931419</v>
      </c>
      <c r="K909" s="410">
        <v>57743138</v>
      </c>
      <c r="L909" s="410" t="s">
        <v>874</v>
      </c>
      <c r="M909" s="406">
        <f t="shared" si="184"/>
        <v>0</v>
      </c>
      <c r="O909" s="406">
        <f t="shared" si="186"/>
        <v>77.12</v>
      </c>
      <c r="T909" s="406"/>
    </row>
    <row r="910" spans="1:20">
      <c r="A910" s="407">
        <v>45763</v>
      </c>
      <c r="B910" s="408">
        <v>0</v>
      </c>
      <c r="C910" s="409">
        <v>50</v>
      </c>
      <c r="D910" s="409">
        <v>1.8</v>
      </c>
      <c r="E910" s="409">
        <f t="shared" si="183"/>
        <v>48.2</v>
      </c>
      <c r="F910" s="409">
        <v>48.2</v>
      </c>
      <c r="G910" s="409">
        <f t="shared" si="182"/>
        <v>0</v>
      </c>
      <c r="H910" s="410" t="s">
        <v>872</v>
      </c>
      <c r="I910" s="410" t="s">
        <v>901</v>
      </c>
      <c r="J910" s="410">
        <v>216931419</v>
      </c>
      <c r="K910" s="410">
        <v>57743156</v>
      </c>
      <c r="L910" s="410" t="s">
        <v>874</v>
      </c>
      <c r="M910" s="406">
        <f t="shared" si="184"/>
        <v>0</v>
      </c>
      <c r="O910" s="406">
        <f t="shared" si="186"/>
        <v>48.2</v>
      </c>
    </row>
    <row r="911" spans="1:20">
      <c r="A911" s="407">
        <v>45763</v>
      </c>
      <c r="B911" s="408">
        <v>0</v>
      </c>
      <c r="C911" s="409">
        <v>80</v>
      </c>
      <c r="D911" s="409">
        <v>2.88</v>
      </c>
      <c r="E911" s="409">
        <f t="shared" si="183"/>
        <v>77.12</v>
      </c>
      <c r="F911" s="409">
        <v>77.12</v>
      </c>
      <c r="G911" s="409">
        <f t="shared" si="182"/>
        <v>0</v>
      </c>
      <c r="H911" s="410" t="s">
        <v>872</v>
      </c>
      <c r="I911" s="410" t="s">
        <v>901</v>
      </c>
      <c r="J911" s="410">
        <v>216931419</v>
      </c>
      <c r="K911" s="410">
        <v>57743157</v>
      </c>
      <c r="L911" s="410" t="s">
        <v>874</v>
      </c>
      <c r="M911" s="406">
        <f t="shared" si="184"/>
        <v>0</v>
      </c>
      <c r="O911" s="406">
        <f t="shared" si="186"/>
        <v>77.12</v>
      </c>
    </row>
    <row r="912" spans="1:20">
      <c r="A912" s="407">
        <v>45763</v>
      </c>
      <c r="B912" s="408">
        <v>0</v>
      </c>
      <c r="C912" s="409">
        <v>50</v>
      </c>
      <c r="D912" s="409">
        <v>1.8</v>
      </c>
      <c r="E912" s="409">
        <f t="shared" si="183"/>
        <v>48.2</v>
      </c>
      <c r="F912" s="409">
        <v>48.2</v>
      </c>
      <c r="G912" s="409">
        <f t="shared" si="182"/>
        <v>0</v>
      </c>
      <c r="H912" s="410" t="s">
        <v>872</v>
      </c>
      <c r="I912" s="410" t="s">
        <v>901</v>
      </c>
      <c r="J912" s="410">
        <v>216931419</v>
      </c>
      <c r="K912" s="410">
        <v>57743006</v>
      </c>
      <c r="L912" s="410" t="s">
        <v>874</v>
      </c>
      <c r="M912" s="406">
        <f t="shared" si="184"/>
        <v>0</v>
      </c>
      <c r="O912" s="406">
        <f t="shared" si="186"/>
        <v>48.2</v>
      </c>
    </row>
    <row r="913" spans="1:16">
      <c r="A913" s="407">
        <v>45763</v>
      </c>
      <c r="B913" s="408">
        <v>0</v>
      </c>
      <c r="C913" s="409">
        <v>25</v>
      </c>
      <c r="D913" s="409">
        <v>0.9</v>
      </c>
      <c r="E913" s="409">
        <f t="shared" si="183"/>
        <v>24.1</v>
      </c>
      <c r="F913" s="409">
        <v>24.1</v>
      </c>
      <c r="G913" s="409">
        <f t="shared" si="182"/>
        <v>0</v>
      </c>
      <c r="H913" s="410" t="s">
        <v>872</v>
      </c>
      <c r="I913" s="410" t="s">
        <v>901</v>
      </c>
      <c r="J913" s="410">
        <v>216931419</v>
      </c>
      <c r="K913" s="410">
        <v>57743013</v>
      </c>
      <c r="L913" s="410" t="s">
        <v>874</v>
      </c>
      <c r="M913" s="406">
        <f t="shared" si="184"/>
        <v>0</v>
      </c>
      <c r="O913" s="406">
        <f t="shared" si="186"/>
        <v>24.1</v>
      </c>
    </row>
    <row r="914" spans="1:16">
      <c r="A914" s="407">
        <v>45763</v>
      </c>
      <c r="B914" s="408">
        <v>0</v>
      </c>
      <c r="C914" s="409">
        <v>30</v>
      </c>
      <c r="D914" s="409">
        <v>1.08</v>
      </c>
      <c r="E914" s="409">
        <f t="shared" si="183"/>
        <v>28.92</v>
      </c>
      <c r="F914" s="409">
        <v>28.92</v>
      </c>
      <c r="G914" s="409">
        <f t="shared" si="182"/>
        <v>0</v>
      </c>
      <c r="H914" s="410" t="s">
        <v>872</v>
      </c>
      <c r="I914" s="410" t="s">
        <v>901</v>
      </c>
      <c r="J914" s="410">
        <v>216931419</v>
      </c>
      <c r="K914" s="410">
        <v>57743049</v>
      </c>
      <c r="L914" s="410" t="s">
        <v>874</v>
      </c>
      <c r="M914" s="406">
        <f t="shared" si="184"/>
        <v>0</v>
      </c>
      <c r="O914" s="406">
        <f t="shared" si="186"/>
        <v>28.92</v>
      </c>
    </row>
    <row r="915" spans="1:16">
      <c r="A915" s="407">
        <v>45763</v>
      </c>
      <c r="B915" s="408">
        <v>0</v>
      </c>
      <c r="C915" s="409">
        <v>50</v>
      </c>
      <c r="D915" s="409">
        <v>1.8</v>
      </c>
      <c r="E915" s="409">
        <f t="shared" si="183"/>
        <v>48.2</v>
      </c>
      <c r="F915" s="409">
        <v>48.2</v>
      </c>
      <c r="G915" s="409">
        <f t="shared" si="182"/>
        <v>0</v>
      </c>
      <c r="H915" s="410" t="s">
        <v>872</v>
      </c>
      <c r="I915" s="410" t="s">
        <v>901</v>
      </c>
      <c r="J915" s="410">
        <v>216931419</v>
      </c>
      <c r="K915" s="410">
        <v>57743076</v>
      </c>
      <c r="L915" s="410" t="s">
        <v>874</v>
      </c>
      <c r="M915" s="406">
        <f t="shared" si="184"/>
        <v>0</v>
      </c>
      <c r="O915" s="406">
        <f t="shared" si="186"/>
        <v>48.2</v>
      </c>
    </row>
    <row r="916" spans="1:16">
      <c r="A916" s="407">
        <v>45763</v>
      </c>
      <c r="B916" s="408">
        <v>0</v>
      </c>
      <c r="C916" s="409">
        <v>30</v>
      </c>
      <c r="D916" s="409">
        <v>1.08</v>
      </c>
      <c r="E916" s="409">
        <f t="shared" si="183"/>
        <v>28.92</v>
      </c>
      <c r="F916" s="409">
        <v>28.92</v>
      </c>
      <c r="G916" s="409">
        <f t="shared" si="182"/>
        <v>0</v>
      </c>
      <c r="H916" s="410" t="s">
        <v>872</v>
      </c>
      <c r="I916" s="410" t="s">
        <v>901</v>
      </c>
      <c r="J916" s="410">
        <v>216931419</v>
      </c>
      <c r="K916" s="410">
        <v>57743090</v>
      </c>
      <c r="L916" s="410" t="s">
        <v>874</v>
      </c>
      <c r="M916" s="406">
        <f t="shared" si="184"/>
        <v>0</v>
      </c>
      <c r="O916" s="406">
        <f t="shared" si="186"/>
        <v>28.92</v>
      </c>
    </row>
    <row r="917" spans="1:16">
      <c r="A917" s="407">
        <v>45763</v>
      </c>
      <c r="B917" s="408">
        <v>0</v>
      </c>
      <c r="C917" s="409">
        <v>30</v>
      </c>
      <c r="D917" s="409">
        <v>1.08</v>
      </c>
      <c r="E917" s="409">
        <f t="shared" si="183"/>
        <v>28.92</v>
      </c>
      <c r="F917" s="409">
        <v>28.92</v>
      </c>
      <c r="G917" s="409">
        <f t="shared" si="182"/>
        <v>0</v>
      </c>
      <c r="H917" s="410" t="s">
        <v>872</v>
      </c>
      <c r="I917" s="410" t="s">
        <v>901</v>
      </c>
      <c r="J917" s="410">
        <v>216931419</v>
      </c>
      <c r="K917" s="410">
        <v>57743104</v>
      </c>
      <c r="L917" s="410" t="s">
        <v>874</v>
      </c>
      <c r="M917" s="406">
        <f t="shared" si="184"/>
        <v>0</v>
      </c>
      <c r="O917" s="406">
        <f t="shared" si="186"/>
        <v>28.92</v>
      </c>
      <c r="P917" s="406"/>
    </row>
    <row r="918" spans="1:16">
      <c r="A918" s="407">
        <v>45763</v>
      </c>
      <c r="B918" s="408">
        <v>0</v>
      </c>
      <c r="C918" s="409">
        <v>80</v>
      </c>
      <c r="D918" s="409">
        <v>2.88</v>
      </c>
      <c r="E918" s="409">
        <f t="shared" si="183"/>
        <v>77.12</v>
      </c>
      <c r="F918" s="409">
        <v>77.12</v>
      </c>
      <c r="G918" s="409">
        <f t="shared" si="182"/>
        <v>0</v>
      </c>
      <c r="H918" s="410" t="s">
        <v>872</v>
      </c>
      <c r="I918" s="410" t="s">
        <v>901</v>
      </c>
      <c r="J918" s="410">
        <v>216931419</v>
      </c>
      <c r="K918" s="410">
        <v>57743135</v>
      </c>
      <c r="L918" s="410" t="s">
        <v>874</v>
      </c>
      <c r="M918" s="406">
        <f t="shared" si="184"/>
        <v>0</v>
      </c>
      <c r="O918" s="406">
        <f t="shared" si="186"/>
        <v>77.12</v>
      </c>
    </row>
    <row r="919" spans="1:16">
      <c r="A919" s="407">
        <v>45763</v>
      </c>
      <c r="B919" s="408">
        <v>0</v>
      </c>
      <c r="C919" s="409">
        <v>80</v>
      </c>
      <c r="D919" s="409">
        <v>2.88</v>
      </c>
      <c r="E919" s="409">
        <f t="shared" si="183"/>
        <v>77.12</v>
      </c>
      <c r="F919" s="409">
        <v>77.12</v>
      </c>
      <c r="G919" s="409">
        <f t="shared" si="182"/>
        <v>0</v>
      </c>
      <c r="H919" s="410" t="s">
        <v>872</v>
      </c>
      <c r="I919" s="410" t="s">
        <v>901</v>
      </c>
      <c r="J919" s="410">
        <v>216931419</v>
      </c>
      <c r="K919" s="410">
        <v>57743147</v>
      </c>
      <c r="L919" s="410" t="s">
        <v>874</v>
      </c>
      <c r="M919" s="406">
        <f t="shared" si="184"/>
        <v>0</v>
      </c>
      <c r="O919" s="406">
        <f t="shared" si="186"/>
        <v>77.12</v>
      </c>
    </row>
    <row r="920" spans="1:16">
      <c r="A920" s="407">
        <v>45763</v>
      </c>
      <c r="B920" s="408">
        <v>0</v>
      </c>
      <c r="C920" s="409">
        <v>50</v>
      </c>
      <c r="D920" s="409">
        <v>1.8</v>
      </c>
      <c r="E920" s="409">
        <f t="shared" si="183"/>
        <v>48.2</v>
      </c>
      <c r="F920" s="409">
        <v>48.2</v>
      </c>
      <c r="G920" s="409">
        <f t="shared" si="182"/>
        <v>0</v>
      </c>
      <c r="H920" s="410" t="s">
        <v>872</v>
      </c>
      <c r="I920" s="410" t="s">
        <v>901</v>
      </c>
      <c r="J920" s="410">
        <v>216931419</v>
      </c>
      <c r="K920" s="410">
        <v>57743153</v>
      </c>
      <c r="L920" s="410" t="s">
        <v>874</v>
      </c>
      <c r="M920" s="406">
        <f t="shared" si="184"/>
        <v>0</v>
      </c>
      <c r="O920" s="406">
        <f t="shared" si="186"/>
        <v>48.2</v>
      </c>
    </row>
    <row r="921" spans="1:16">
      <c r="A921" s="407">
        <v>45763</v>
      </c>
      <c r="B921" s="408">
        <v>0</v>
      </c>
      <c r="C921" s="409">
        <v>50</v>
      </c>
      <c r="D921" s="409">
        <v>1.8</v>
      </c>
      <c r="E921" s="409">
        <f t="shared" si="183"/>
        <v>48.2</v>
      </c>
      <c r="F921" s="409">
        <v>48.2</v>
      </c>
      <c r="G921" s="409">
        <f t="shared" si="182"/>
        <v>0</v>
      </c>
      <c r="H921" s="410" t="s">
        <v>872</v>
      </c>
      <c r="I921" s="410" t="s">
        <v>901</v>
      </c>
      <c r="J921" s="410">
        <v>216931419</v>
      </c>
      <c r="K921" s="410">
        <v>57743012</v>
      </c>
      <c r="L921" s="410" t="s">
        <v>874</v>
      </c>
      <c r="M921" s="406">
        <f t="shared" si="184"/>
        <v>0</v>
      </c>
      <c r="O921" s="406">
        <f t="shared" si="186"/>
        <v>48.2</v>
      </c>
    </row>
    <row r="922" spans="1:16">
      <c r="A922" s="407">
        <v>45763</v>
      </c>
      <c r="B922" s="408">
        <v>0</v>
      </c>
      <c r="C922" s="409">
        <v>25</v>
      </c>
      <c r="D922" s="409">
        <v>0.9</v>
      </c>
      <c r="E922" s="409">
        <f t="shared" si="183"/>
        <v>24.1</v>
      </c>
      <c r="F922" s="409">
        <v>24.1</v>
      </c>
      <c r="G922" s="409">
        <f t="shared" si="182"/>
        <v>0</v>
      </c>
      <c r="H922" s="410" t="s">
        <v>872</v>
      </c>
      <c r="I922" s="410" t="s">
        <v>901</v>
      </c>
      <c r="J922" s="410">
        <v>216931419</v>
      </c>
      <c r="K922" s="410">
        <v>57743037</v>
      </c>
      <c r="L922" s="410" t="s">
        <v>874</v>
      </c>
      <c r="M922" s="406">
        <f t="shared" si="184"/>
        <v>0</v>
      </c>
      <c r="O922" s="406">
        <f t="shared" si="186"/>
        <v>24.1</v>
      </c>
    </row>
    <row r="923" spans="1:16">
      <c r="A923" s="407">
        <v>45763</v>
      </c>
      <c r="B923" s="408">
        <v>0</v>
      </c>
      <c r="C923" s="409">
        <v>50</v>
      </c>
      <c r="D923" s="409">
        <v>1.8</v>
      </c>
      <c r="E923" s="409">
        <f t="shared" si="183"/>
        <v>48.2</v>
      </c>
      <c r="F923" s="409">
        <v>48.2</v>
      </c>
      <c r="G923" s="409">
        <f t="shared" si="182"/>
        <v>0</v>
      </c>
      <c r="H923" s="410" t="s">
        <v>872</v>
      </c>
      <c r="I923" s="410" t="s">
        <v>901</v>
      </c>
      <c r="J923" s="410">
        <v>216931419</v>
      </c>
      <c r="K923" s="410">
        <v>57743054</v>
      </c>
      <c r="L923" s="410" t="s">
        <v>874</v>
      </c>
      <c r="M923" s="406">
        <f t="shared" si="184"/>
        <v>0</v>
      </c>
      <c r="O923" s="406">
        <f t="shared" si="186"/>
        <v>48.2</v>
      </c>
    </row>
    <row r="924" spans="1:16">
      <c r="A924" s="407">
        <v>45763</v>
      </c>
      <c r="B924" s="408">
        <v>0</v>
      </c>
      <c r="C924" s="409">
        <v>50</v>
      </c>
      <c r="D924" s="409">
        <v>1.8</v>
      </c>
      <c r="E924" s="409">
        <f t="shared" si="183"/>
        <v>48.2</v>
      </c>
      <c r="F924" s="409">
        <v>48.2</v>
      </c>
      <c r="G924" s="409">
        <f t="shared" si="182"/>
        <v>0</v>
      </c>
      <c r="H924" s="410" t="s">
        <v>872</v>
      </c>
      <c r="I924" s="410" t="s">
        <v>901</v>
      </c>
      <c r="J924" s="410">
        <v>216931419</v>
      </c>
      <c r="K924" s="410">
        <v>57743081</v>
      </c>
      <c r="L924" s="410" t="s">
        <v>874</v>
      </c>
      <c r="M924" s="406">
        <f t="shared" si="184"/>
        <v>0</v>
      </c>
      <c r="O924" s="406">
        <f t="shared" si="186"/>
        <v>48.2</v>
      </c>
    </row>
    <row r="925" spans="1:16">
      <c r="A925" s="407">
        <v>45763</v>
      </c>
      <c r="B925" s="408">
        <v>0</v>
      </c>
      <c r="C925" s="409">
        <v>18</v>
      </c>
      <c r="D925" s="409">
        <v>0.65</v>
      </c>
      <c r="E925" s="409">
        <f t="shared" si="183"/>
        <v>17.350000000000001</v>
      </c>
      <c r="F925" s="409">
        <v>17.350000000000001</v>
      </c>
      <c r="G925" s="409">
        <f t="shared" si="182"/>
        <v>0</v>
      </c>
      <c r="H925" s="410" t="s">
        <v>872</v>
      </c>
      <c r="I925" s="410" t="s">
        <v>900</v>
      </c>
      <c r="J925" s="410">
        <v>216931419</v>
      </c>
      <c r="K925" s="410">
        <v>57743092</v>
      </c>
      <c r="L925" s="410" t="s">
        <v>874</v>
      </c>
      <c r="M925" s="406">
        <f t="shared" si="184"/>
        <v>0</v>
      </c>
      <c r="N925" s="406">
        <f>E925</f>
        <v>17.350000000000001</v>
      </c>
      <c r="P925" s="406"/>
    </row>
    <row r="926" spans="1:16">
      <c r="A926" s="407">
        <v>45763</v>
      </c>
      <c r="B926" s="408">
        <v>0</v>
      </c>
      <c r="C926" s="409">
        <v>20</v>
      </c>
      <c r="D926" s="409">
        <v>0.72</v>
      </c>
      <c r="E926" s="409">
        <f t="shared" si="183"/>
        <v>19.28</v>
      </c>
      <c r="F926" s="409">
        <v>19.28</v>
      </c>
      <c r="G926" s="409">
        <f t="shared" si="182"/>
        <v>0</v>
      </c>
      <c r="H926" s="410" t="s">
        <v>872</v>
      </c>
      <c r="I926" s="410" t="s">
        <v>901</v>
      </c>
      <c r="J926" s="410">
        <v>216931419</v>
      </c>
      <c r="K926" s="410">
        <v>57743100</v>
      </c>
      <c r="L926" s="410" t="s">
        <v>874</v>
      </c>
      <c r="M926" s="406">
        <f t="shared" si="184"/>
        <v>0</v>
      </c>
      <c r="O926" s="406">
        <f>E926</f>
        <v>19.28</v>
      </c>
    </row>
    <row r="927" spans="1:16">
      <c r="A927" s="407">
        <v>45763</v>
      </c>
      <c r="B927" s="408">
        <v>0</v>
      </c>
      <c r="C927" s="409">
        <v>18</v>
      </c>
      <c r="D927" s="409">
        <v>0.65</v>
      </c>
      <c r="E927" s="409">
        <f t="shared" si="183"/>
        <v>17.350000000000001</v>
      </c>
      <c r="F927" s="409">
        <v>17.350000000000001</v>
      </c>
      <c r="G927" s="409">
        <f t="shared" si="182"/>
        <v>0</v>
      </c>
      <c r="H927" s="410" t="s">
        <v>872</v>
      </c>
      <c r="I927" s="410" t="s">
        <v>900</v>
      </c>
      <c r="J927" s="410">
        <v>216931419</v>
      </c>
      <c r="K927" s="410">
        <v>57743126</v>
      </c>
      <c r="L927" s="410" t="s">
        <v>874</v>
      </c>
      <c r="M927" s="406">
        <f t="shared" si="184"/>
        <v>0</v>
      </c>
      <c r="N927" s="406">
        <f>E927</f>
        <v>17.350000000000001</v>
      </c>
      <c r="O927" s="406"/>
    </row>
    <row r="928" spans="1:16">
      <c r="A928" s="407">
        <v>45763</v>
      </c>
      <c r="B928" s="408">
        <v>0</v>
      </c>
      <c r="C928" s="409">
        <v>30</v>
      </c>
      <c r="D928" s="409">
        <v>1.08</v>
      </c>
      <c r="E928" s="409">
        <f t="shared" si="183"/>
        <v>28.92</v>
      </c>
      <c r="F928" s="409">
        <v>28.92</v>
      </c>
      <c r="G928" s="409">
        <f t="shared" si="182"/>
        <v>0</v>
      </c>
      <c r="H928" s="410" t="s">
        <v>872</v>
      </c>
      <c r="I928" s="410" t="s">
        <v>901</v>
      </c>
      <c r="J928" s="410">
        <v>216931419</v>
      </c>
      <c r="K928" s="410">
        <v>57743128</v>
      </c>
      <c r="L928" s="410" t="s">
        <v>874</v>
      </c>
      <c r="M928" s="406">
        <f t="shared" si="184"/>
        <v>0</v>
      </c>
      <c r="O928" s="406">
        <f t="shared" ref="O928:O959" si="187">E928</f>
        <v>28.92</v>
      </c>
    </row>
    <row r="929" spans="1:25">
      <c r="A929" s="407">
        <v>45763</v>
      </c>
      <c r="B929" s="408">
        <v>0</v>
      </c>
      <c r="C929" s="409">
        <v>30</v>
      </c>
      <c r="D929" s="409">
        <v>1.08</v>
      </c>
      <c r="E929" s="409">
        <f t="shared" si="183"/>
        <v>28.92</v>
      </c>
      <c r="F929" s="409">
        <v>28.92</v>
      </c>
      <c r="G929" s="409">
        <f t="shared" si="182"/>
        <v>0</v>
      </c>
      <c r="H929" s="410" t="s">
        <v>872</v>
      </c>
      <c r="I929" s="410" t="s">
        <v>901</v>
      </c>
      <c r="J929" s="410">
        <v>216931419</v>
      </c>
      <c r="K929" s="410">
        <v>57743128</v>
      </c>
      <c r="L929" s="410" t="s">
        <v>874</v>
      </c>
      <c r="M929" s="406">
        <f t="shared" si="184"/>
        <v>0</v>
      </c>
      <c r="O929" s="406">
        <f t="shared" si="187"/>
        <v>28.92</v>
      </c>
    </row>
    <row r="930" spans="1:25">
      <c r="A930" s="407">
        <v>45763</v>
      </c>
      <c r="B930" s="408">
        <v>0</v>
      </c>
      <c r="C930" s="409">
        <v>30</v>
      </c>
      <c r="D930" s="409">
        <v>1.08</v>
      </c>
      <c r="E930" s="409">
        <f t="shared" si="183"/>
        <v>28.92</v>
      </c>
      <c r="F930" s="409">
        <v>28.92</v>
      </c>
      <c r="G930" s="409">
        <f t="shared" si="182"/>
        <v>0</v>
      </c>
      <c r="H930" s="410" t="s">
        <v>872</v>
      </c>
      <c r="I930" s="410" t="s">
        <v>901</v>
      </c>
      <c r="J930" s="410">
        <v>216931419</v>
      </c>
      <c r="K930" s="410">
        <v>57743131</v>
      </c>
      <c r="L930" s="410" t="s">
        <v>874</v>
      </c>
      <c r="M930" s="406">
        <f t="shared" si="184"/>
        <v>0</v>
      </c>
      <c r="O930" s="406">
        <f t="shared" si="187"/>
        <v>28.92</v>
      </c>
    </row>
    <row r="931" spans="1:25">
      <c r="A931" s="407">
        <v>45763</v>
      </c>
      <c r="B931" s="408">
        <v>0</v>
      </c>
      <c r="C931" s="409">
        <v>80</v>
      </c>
      <c r="D931" s="409">
        <v>2.88</v>
      </c>
      <c r="E931" s="409">
        <f t="shared" si="183"/>
        <v>77.12</v>
      </c>
      <c r="F931" s="409">
        <v>77.12</v>
      </c>
      <c r="G931" s="409">
        <f t="shared" si="182"/>
        <v>0</v>
      </c>
      <c r="H931" s="410" t="s">
        <v>872</v>
      </c>
      <c r="I931" s="410" t="s">
        <v>901</v>
      </c>
      <c r="J931" s="410">
        <v>216931419</v>
      </c>
      <c r="K931" s="410">
        <v>57743149</v>
      </c>
      <c r="L931" s="410" t="s">
        <v>874</v>
      </c>
      <c r="M931" s="406">
        <f t="shared" si="184"/>
        <v>0</v>
      </c>
      <c r="O931" s="406">
        <f t="shared" si="187"/>
        <v>77.12</v>
      </c>
    </row>
    <row r="932" spans="1:25">
      <c r="A932" s="407">
        <v>45763</v>
      </c>
      <c r="B932" s="408">
        <v>0</v>
      </c>
      <c r="C932" s="409">
        <v>30</v>
      </c>
      <c r="D932" s="409">
        <v>1.08</v>
      </c>
      <c r="E932" s="409">
        <f t="shared" si="183"/>
        <v>28.92</v>
      </c>
      <c r="F932" s="409">
        <v>28.92</v>
      </c>
      <c r="G932" s="409">
        <f t="shared" si="182"/>
        <v>0</v>
      </c>
      <c r="H932" s="410" t="s">
        <v>872</v>
      </c>
      <c r="I932" s="410" t="s">
        <v>901</v>
      </c>
      <c r="J932" s="410">
        <v>216931419</v>
      </c>
      <c r="K932" s="410">
        <v>57743007</v>
      </c>
      <c r="L932" s="410" t="s">
        <v>874</v>
      </c>
      <c r="M932" s="406">
        <f t="shared" si="184"/>
        <v>0</v>
      </c>
      <c r="O932" s="406">
        <f t="shared" si="187"/>
        <v>28.92</v>
      </c>
    </row>
    <row r="933" spans="1:25">
      <c r="A933" s="407">
        <v>45763</v>
      </c>
      <c r="B933" s="408">
        <v>0</v>
      </c>
      <c r="C933" s="409">
        <v>30</v>
      </c>
      <c r="D933" s="409">
        <v>1.08</v>
      </c>
      <c r="E933" s="409">
        <f t="shared" si="183"/>
        <v>28.92</v>
      </c>
      <c r="F933" s="409">
        <v>28.92</v>
      </c>
      <c r="G933" s="409">
        <f t="shared" si="182"/>
        <v>0</v>
      </c>
      <c r="H933" s="410" t="s">
        <v>872</v>
      </c>
      <c r="I933" s="410" t="s">
        <v>901</v>
      </c>
      <c r="J933" s="410">
        <v>216931419</v>
      </c>
      <c r="K933" s="410">
        <v>57743034</v>
      </c>
      <c r="L933" s="410" t="s">
        <v>874</v>
      </c>
      <c r="M933" s="406">
        <f t="shared" si="184"/>
        <v>0</v>
      </c>
      <c r="O933" s="406">
        <f t="shared" si="187"/>
        <v>28.92</v>
      </c>
    </row>
    <row r="934" spans="1:25">
      <c r="A934" s="407">
        <v>45763</v>
      </c>
      <c r="B934" s="408">
        <v>0</v>
      </c>
      <c r="C934" s="409">
        <v>30</v>
      </c>
      <c r="D934" s="409">
        <v>1.08</v>
      </c>
      <c r="E934" s="409">
        <f t="shared" si="183"/>
        <v>28.92</v>
      </c>
      <c r="F934" s="409">
        <v>28.92</v>
      </c>
      <c r="G934" s="409">
        <f t="shared" si="182"/>
        <v>0</v>
      </c>
      <c r="H934" s="410" t="s">
        <v>872</v>
      </c>
      <c r="I934" s="410" t="s">
        <v>901</v>
      </c>
      <c r="J934" s="410">
        <v>216931419</v>
      </c>
      <c r="K934" s="410">
        <v>57743045</v>
      </c>
      <c r="L934" s="410" t="s">
        <v>874</v>
      </c>
      <c r="M934" s="406">
        <f t="shared" si="184"/>
        <v>0</v>
      </c>
      <c r="O934" s="406">
        <f t="shared" si="187"/>
        <v>28.92</v>
      </c>
    </row>
    <row r="935" spans="1:25">
      <c r="A935" s="407">
        <v>45763</v>
      </c>
      <c r="B935" s="408">
        <v>0</v>
      </c>
      <c r="C935" s="409">
        <v>30</v>
      </c>
      <c r="D935" s="409">
        <v>1.08</v>
      </c>
      <c r="E935" s="409">
        <f t="shared" si="183"/>
        <v>28.92</v>
      </c>
      <c r="F935" s="409">
        <v>28.92</v>
      </c>
      <c r="G935" s="409">
        <f t="shared" si="182"/>
        <v>0</v>
      </c>
      <c r="H935" s="410" t="s">
        <v>872</v>
      </c>
      <c r="I935" s="410" t="s">
        <v>901</v>
      </c>
      <c r="J935" s="410">
        <v>216931419</v>
      </c>
      <c r="K935" s="410">
        <v>57743060</v>
      </c>
      <c r="L935" s="410" t="s">
        <v>874</v>
      </c>
      <c r="M935" s="406">
        <f t="shared" si="184"/>
        <v>0</v>
      </c>
      <c r="O935" s="406">
        <f t="shared" si="187"/>
        <v>28.92</v>
      </c>
    </row>
    <row r="936" spans="1:25">
      <c r="A936" s="407">
        <v>45763</v>
      </c>
      <c r="B936" s="408">
        <v>0</v>
      </c>
      <c r="C936" s="409">
        <v>80</v>
      </c>
      <c r="D936" s="409">
        <v>2.88</v>
      </c>
      <c r="E936" s="409">
        <f t="shared" si="183"/>
        <v>77.12</v>
      </c>
      <c r="F936" s="409">
        <v>77.12</v>
      </c>
      <c r="G936" s="409">
        <f t="shared" si="182"/>
        <v>0</v>
      </c>
      <c r="H936" s="410" t="s">
        <v>872</v>
      </c>
      <c r="I936" s="410" t="s">
        <v>901</v>
      </c>
      <c r="J936" s="410">
        <v>216931419</v>
      </c>
      <c r="K936" s="410">
        <v>57743062</v>
      </c>
      <c r="L936" s="410" t="s">
        <v>874</v>
      </c>
      <c r="M936" s="406">
        <f t="shared" si="184"/>
        <v>0</v>
      </c>
      <c r="O936" s="406">
        <f t="shared" si="187"/>
        <v>77.12</v>
      </c>
    </row>
    <row r="937" spans="1:25">
      <c r="A937" s="407">
        <v>45763</v>
      </c>
      <c r="B937" s="408">
        <v>0</v>
      </c>
      <c r="C937" s="409">
        <v>50</v>
      </c>
      <c r="D937" s="409">
        <v>1.8</v>
      </c>
      <c r="E937" s="409">
        <f t="shared" si="183"/>
        <v>48.2</v>
      </c>
      <c r="F937" s="409">
        <v>48.2</v>
      </c>
      <c r="G937" s="409">
        <f t="shared" si="182"/>
        <v>0</v>
      </c>
      <c r="H937" s="410" t="s">
        <v>872</v>
      </c>
      <c r="I937" s="410" t="s">
        <v>901</v>
      </c>
      <c r="J937" s="410">
        <v>216931419</v>
      </c>
      <c r="K937" s="410">
        <v>57743072</v>
      </c>
      <c r="L937" s="410" t="s">
        <v>874</v>
      </c>
      <c r="M937" s="406">
        <f t="shared" si="184"/>
        <v>0</v>
      </c>
      <c r="O937" s="406">
        <f t="shared" si="187"/>
        <v>48.2</v>
      </c>
    </row>
    <row r="938" spans="1:25">
      <c r="A938" s="407">
        <v>45763</v>
      </c>
      <c r="B938" s="408">
        <v>0</v>
      </c>
      <c r="C938" s="409">
        <v>50</v>
      </c>
      <c r="D938" s="409">
        <v>1.8</v>
      </c>
      <c r="E938" s="409">
        <f t="shared" si="183"/>
        <v>48.2</v>
      </c>
      <c r="F938" s="409">
        <v>48.2</v>
      </c>
      <c r="G938" s="409">
        <f t="shared" si="182"/>
        <v>0</v>
      </c>
      <c r="H938" s="410" t="s">
        <v>872</v>
      </c>
      <c r="I938" s="410" t="s">
        <v>901</v>
      </c>
      <c r="J938" s="410">
        <v>216931419</v>
      </c>
      <c r="K938" s="410">
        <v>57743075</v>
      </c>
      <c r="L938" s="410" t="s">
        <v>874</v>
      </c>
      <c r="M938" s="406">
        <f t="shared" si="184"/>
        <v>0</v>
      </c>
      <c r="O938" s="406">
        <f t="shared" si="187"/>
        <v>48.2</v>
      </c>
      <c r="X938" s="406"/>
      <c r="Y938" s="406"/>
    </row>
    <row r="939" spans="1:25">
      <c r="A939" s="407">
        <v>45763</v>
      </c>
      <c r="B939" s="408">
        <v>0</v>
      </c>
      <c r="C939" s="409">
        <v>30</v>
      </c>
      <c r="D939" s="409">
        <v>1.08</v>
      </c>
      <c r="E939" s="409">
        <f t="shared" si="183"/>
        <v>28.92</v>
      </c>
      <c r="F939" s="409">
        <v>28.92</v>
      </c>
      <c r="G939" s="409">
        <f t="shared" si="182"/>
        <v>0</v>
      </c>
      <c r="H939" s="410" t="s">
        <v>872</v>
      </c>
      <c r="I939" s="410" t="s">
        <v>901</v>
      </c>
      <c r="J939" s="410">
        <v>216931419</v>
      </c>
      <c r="K939" s="410">
        <v>57743086</v>
      </c>
      <c r="L939" s="410" t="s">
        <v>874</v>
      </c>
      <c r="M939" s="406">
        <f t="shared" si="184"/>
        <v>0</v>
      </c>
      <c r="O939" s="406">
        <f t="shared" si="187"/>
        <v>28.92</v>
      </c>
    </row>
    <row r="940" spans="1:25">
      <c r="A940" s="407">
        <v>45763</v>
      </c>
      <c r="B940" s="408">
        <v>0</v>
      </c>
      <c r="C940" s="409">
        <v>30</v>
      </c>
      <c r="D940" s="409">
        <v>1.08</v>
      </c>
      <c r="E940" s="409">
        <f t="shared" si="183"/>
        <v>28.92</v>
      </c>
      <c r="F940" s="409">
        <v>28.92</v>
      </c>
      <c r="G940" s="409">
        <f t="shared" si="182"/>
        <v>0</v>
      </c>
      <c r="H940" s="410" t="s">
        <v>872</v>
      </c>
      <c r="I940" s="410" t="s">
        <v>901</v>
      </c>
      <c r="J940" s="410">
        <v>216931419</v>
      </c>
      <c r="K940" s="410">
        <v>57743099</v>
      </c>
      <c r="L940" s="410" t="s">
        <v>874</v>
      </c>
      <c r="M940" s="406">
        <f t="shared" si="184"/>
        <v>0</v>
      </c>
      <c r="O940" s="406">
        <f t="shared" si="187"/>
        <v>28.92</v>
      </c>
    </row>
    <row r="941" spans="1:25">
      <c r="A941" s="407">
        <v>45763</v>
      </c>
      <c r="B941" s="408">
        <v>0</v>
      </c>
      <c r="C941" s="409">
        <v>50</v>
      </c>
      <c r="D941" s="409">
        <v>1.8</v>
      </c>
      <c r="E941" s="409">
        <f t="shared" si="183"/>
        <v>48.2</v>
      </c>
      <c r="F941" s="409">
        <v>48.2</v>
      </c>
      <c r="G941" s="409">
        <f t="shared" si="182"/>
        <v>0</v>
      </c>
      <c r="H941" s="410" t="s">
        <v>872</v>
      </c>
      <c r="I941" s="410" t="s">
        <v>901</v>
      </c>
      <c r="J941" s="410">
        <v>216931419</v>
      </c>
      <c r="K941" s="410">
        <v>57743109</v>
      </c>
      <c r="L941" s="410" t="s">
        <v>874</v>
      </c>
      <c r="M941" s="406">
        <f t="shared" si="184"/>
        <v>0</v>
      </c>
      <c r="O941" s="406">
        <f t="shared" si="187"/>
        <v>48.2</v>
      </c>
    </row>
    <row r="942" spans="1:25">
      <c r="A942" s="407">
        <v>45763</v>
      </c>
      <c r="B942" s="408">
        <v>0</v>
      </c>
      <c r="C942" s="409">
        <v>50</v>
      </c>
      <c r="D942" s="409">
        <v>1.8</v>
      </c>
      <c r="E942" s="409">
        <f t="shared" si="183"/>
        <v>48.2</v>
      </c>
      <c r="F942" s="409">
        <v>48.2</v>
      </c>
      <c r="G942" s="409">
        <f t="shared" si="182"/>
        <v>0</v>
      </c>
      <c r="H942" s="410" t="s">
        <v>872</v>
      </c>
      <c r="I942" s="410" t="s">
        <v>901</v>
      </c>
      <c r="J942" s="410">
        <v>216931419</v>
      </c>
      <c r="K942" s="410">
        <v>57743117</v>
      </c>
      <c r="L942" s="410" t="s">
        <v>874</v>
      </c>
      <c r="M942" s="406">
        <f t="shared" si="184"/>
        <v>0</v>
      </c>
      <c r="O942" s="406">
        <f t="shared" si="187"/>
        <v>48.2</v>
      </c>
    </row>
    <row r="943" spans="1:25">
      <c r="A943" s="407">
        <v>45763</v>
      </c>
      <c r="B943" s="408">
        <v>0</v>
      </c>
      <c r="C943" s="409">
        <v>50</v>
      </c>
      <c r="D943" s="409">
        <v>1.8</v>
      </c>
      <c r="E943" s="409">
        <f t="shared" si="183"/>
        <v>48.2</v>
      </c>
      <c r="F943" s="409">
        <v>48.2</v>
      </c>
      <c r="G943" s="409">
        <f t="shared" si="182"/>
        <v>0</v>
      </c>
      <c r="H943" s="410" t="s">
        <v>872</v>
      </c>
      <c r="I943" s="410" t="s">
        <v>901</v>
      </c>
      <c r="J943" s="410">
        <v>216931419</v>
      </c>
      <c r="K943" s="410">
        <v>57743119</v>
      </c>
      <c r="L943" s="410" t="s">
        <v>874</v>
      </c>
      <c r="M943" s="406">
        <f t="shared" si="184"/>
        <v>0</v>
      </c>
      <c r="O943" s="406">
        <f t="shared" si="187"/>
        <v>48.2</v>
      </c>
    </row>
    <row r="944" spans="1:25">
      <c r="A944" s="407">
        <v>45763</v>
      </c>
      <c r="B944" s="408">
        <v>0</v>
      </c>
      <c r="C944" s="409">
        <v>10</v>
      </c>
      <c r="D944" s="409">
        <v>0.36</v>
      </c>
      <c r="E944" s="409">
        <f t="shared" si="183"/>
        <v>9.64</v>
      </c>
      <c r="F944" s="409">
        <v>9.64</v>
      </c>
      <c r="G944" s="409">
        <f t="shared" si="182"/>
        <v>0</v>
      </c>
      <c r="H944" s="410" t="s">
        <v>872</v>
      </c>
      <c r="I944" s="410" t="s">
        <v>901</v>
      </c>
      <c r="J944" s="410">
        <v>216931419</v>
      </c>
      <c r="K944" s="410">
        <v>57743143</v>
      </c>
      <c r="L944" s="410" t="s">
        <v>874</v>
      </c>
      <c r="M944" s="406">
        <f t="shared" si="184"/>
        <v>0</v>
      </c>
      <c r="O944" s="406">
        <f t="shared" si="187"/>
        <v>9.64</v>
      </c>
    </row>
    <row r="945" spans="1:21">
      <c r="A945" s="407">
        <v>45763</v>
      </c>
      <c r="B945" s="408">
        <v>0</v>
      </c>
      <c r="C945" s="409">
        <v>80</v>
      </c>
      <c r="D945" s="409">
        <v>2.88</v>
      </c>
      <c r="E945" s="409">
        <f t="shared" si="183"/>
        <v>77.12</v>
      </c>
      <c r="F945" s="409">
        <v>77.12</v>
      </c>
      <c r="G945" s="409">
        <f t="shared" si="182"/>
        <v>0</v>
      </c>
      <c r="H945" s="410" t="s">
        <v>872</v>
      </c>
      <c r="I945" s="410" t="s">
        <v>901</v>
      </c>
      <c r="J945" s="410">
        <v>216931419</v>
      </c>
      <c r="K945" s="410">
        <v>57743026</v>
      </c>
      <c r="L945" s="410" t="s">
        <v>874</v>
      </c>
      <c r="M945" s="406">
        <f t="shared" si="184"/>
        <v>0</v>
      </c>
      <c r="O945" s="406">
        <f t="shared" si="187"/>
        <v>77.12</v>
      </c>
    </row>
    <row r="946" spans="1:21">
      <c r="A946" s="407">
        <v>45763</v>
      </c>
      <c r="B946" s="408">
        <v>0</v>
      </c>
      <c r="C946" s="409">
        <v>55</v>
      </c>
      <c r="D946" s="409">
        <v>1.98</v>
      </c>
      <c r="E946" s="409">
        <f t="shared" si="183"/>
        <v>53.02</v>
      </c>
      <c r="F946" s="409">
        <v>53.02</v>
      </c>
      <c r="G946" s="409">
        <f t="shared" si="182"/>
        <v>0</v>
      </c>
      <c r="H946" s="410" t="s">
        <v>872</v>
      </c>
      <c r="I946" s="410" t="s">
        <v>901</v>
      </c>
      <c r="J946" s="410">
        <v>216931419</v>
      </c>
      <c r="K946" s="410">
        <v>57743032</v>
      </c>
      <c r="L946" s="410" t="s">
        <v>874</v>
      </c>
      <c r="M946" s="406">
        <f t="shared" si="184"/>
        <v>0</v>
      </c>
      <c r="O946" s="406">
        <f t="shared" si="187"/>
        <v>53.02</v>
      </c>
    </row>
    <row r="947" spans="1:21">
      <c r="A947" s="407">
        <v>45763</v>
      </c>
      <c r="B947" s="408">
        <v>0</v>
      </c>
      <c r="C947" s="409">
        <v>80</v>
      </c>
      <c r="D947" s="409">
        <v>2.88</v>
      </c>
      <c r="E947" s="409">
        <f t="shared" si="183"/>
        <v>77.12</v>
      </c>
      <c r="F947" s="409">
        <v>77.12</v>
      </c>
      <c r="G947" s="409">
        <f t="shared" si="182"/>
        <v>0</v>
      </c>
      <c r="H947" s="410" t="s">
        <v>872</v>
      </c>
      <c r="I947" s="410" t="s">
        <v>901</v>
      </c>
      <c r="J947" s="410">
        <v>216931419</v>
      </c>
      <c r="K947" s="410">
        <v>57743042</v>
      </c>
      <c r="L947" s="410" t="s">
        <v>874</v>
      </c>
      <c r="M947" s="406">
        <f t="shared" si="184"/>
        <v>0</v>
      </c>
      <c r="O947" s="406">
        <f t="shared" si="187"/>
        <v>77.12</v>
      </c>
    </row>
    <row r="948" spans="1:21">
      <c r="A948" s="407">
        <v>45763</v>
      </c>
      <c r="B948" s="408">
        <v>0</v>
      </c>
      <c r="C948" s="409">
        <v>50</v>
      </c>
      <c r="D948" s="409">
        <v>1.8</v>
      </c>
      <c r="E948" s="409">
        <f t="shared" si="183"/>
        <v>48.2</v>
      </c>
      <c r="F948" s="409">
        <v>48.2</v>
      </c>
      <c r="G948" s="409">
        <f t="shared" si="182"/>
        <v>0</v>
      </c>
      <c r="H948" s="410" t="s">
        <v>872</v>
      </c>
      <c r="I948" s="410" t="s">
        <v>901</v>
      </c>
      <c r="J948" s="410">
        <v>216931419</v>
      </c>
      <c r="K948" s="410">
        <v>57743066</v>
      </c>
      <c r="L948" s="410" t="s">
        <v>874</v>
      </c>
      <c r="M948" s="406">
        <f t="shared" si="184"/>
        <v>0</v>
      </c>
      <c r="O948" s="406">
        <f t="shared" si="187"/>
        <v>48.2</v>
      </c>
    </row>
    <row r="949" spans="1:21">
      <c r="A949" s="407">
        <v>45763</v>
      </c>
      <c r="B949" s="408">
        <v>0</v>
      </c>
      <c r="C949" s="409">
        <v>30</v>
      </c>
      <c r="D949" s="409">
        <v>1.08</v>
      </c>
      <c r="E949" s="409">
        <f t="shared" si="183"/>
        <v>28.92</v>
      </c>
      <c r="F949" s="409">
        <v>28.92</v>
      </c>
      <c r="G949" s="409">
        <f t="shared" si="182"/>
        <v>0</v>
      </c>
      <c r="H949" s="410" t="s">
        <v>872</v>
      </c>
      <c r="I949" s="410" t="s">
        <v>901</v>
      </c>
      <c r="J949" s="410">
        <v>216931419</v>
      </c>
      <c r="K949" s="410">
        <v>57743070</v>
      </c>
      <c r="L949" s="410" t="s">
        <v>874</v>
      </c>
      <c r="M949" s="406">
        <f t="shared" si="184"/>
        <v>0</v>
      </c>
      <c r="O949" s="406">
        <f t="shared" si="187"/>
        <v>28.92</v>
      </c>
    </row>
    <row r="950" spans="1:21">
      <c r="A950" s="407">
        <v>45763</v>
      </c>
      <c r="B950" s="408">
        <v>0</v>
      </c>
      <c r="C950" s="409">
        <v>30</v>
      </c>
      <c r="D950" s="409">
        <v>1.08</v>
      </c>
      <c r="E950" s="409">
        <f t="shared" si="183"/>
        <v>28.92</v>
      </c>
      <c r="F950" s="409">
        <v>28.92</v>
      </c>
      <c r="G950" s="409">
        <f t="shared" si="182"/>
        <v>0</v>
      </c>
      <c r="H950" s="410" t="s">
        <v>872</v>
      </c>
      <c r="I950" s="410" t="s">
        <v>901</v>
      </c>
      <c r="J950" s="410">
        <v>216931419</v>
      </c>
      <c r="K950" s="410">
        <v>57743079</v>
      </c>
      <c r="L950" s="410" t="s">
        <v>874</v>
      </c>
      <c r="M950" s="406">
        <f t="shared" si="184"/>
        <v>0</v>
      </c>
      <c r="O950" s="406">
        <f t="shared" si="187"/>
        <v>28.92</v>
      </c>
      <c r="U950" s="406"/>
    </row>
    <row r="951" spans="1:21">
      <c r="A951" s="407">
        <v>45763</v>
      </c>
      <c r="B951" s="408">
        <v>0</v>
      </c>
      <c r="C951" s="409">
        <v>30</v>
      </c>
      <c r="D951" s="409">
        <v>1.08</v>
      </c>
      <c r="E951" s="409">
        <f t="shared" si="183"/>
        <v>28.92</v>
      </c>
      <c r="F951" s="409">
        <v>28.92</v>
      </c>
      <c r="G951" s="409">
        <f t="shared" si="182"/>
        <v>0</v>
      </c>
      <c r="H951" s="410" t="s">
        <v>872</v>
      </c>
      <c r="I951" s="410" t="s">
        <v>901</v>
      </c>
      <c r="J951" s="410">
        <v>216931419</v>
      </c>
      <c r="K951" s="410">
        <v>57743114</v>
      </c>
      <c r="L951" s="410" t="s">
        <v>874</v>
      </c>
      <c r="M951" s="406">
        <f t="shared" si="184"/>
        <v>0</v>
      </c>
      <c r="O951" s="406">
        <f t="shared" si="187"/>
        <v>28.92</v>
      </c>
    </row>
    <row r="952" spans="1:21">
      <c r="A952" s="407">
        <v>45763</v>
      </c>
      <c r="B952" s="408">
        <v>0</v>
      </c>
      <c r="C952" s="409">
        <v>50</v>
      </c>
      <c r="D952" s="409">
        <v>1.8</v>
      </c>
      <c r="E952" s="409">
        <f t="shared" si="183"/>
        <v>48.2</v>
      </c>
      <c r="F952" s="409">
        <v>48.2</v>
      </c>
      <c r="G952" s="409">
        <f t="shared" si="182"/>
        <v>0</v>
      </c>
      <c r="H952" s="410" t="s">
        <v>872</v>
      </c>
      <c r="I952" s="410" t="s">
        <v>901</v>
      </c>
      <c r="J952" s="410">
        <v>216931419</v>
      </c>
      <c r="K952" s="410">
        <v>57743140</v>
      </c>
      <c r="L952" s="410" t="s">
        <v>874</v>
      </c>
      <c r="M952" s="406">
        <f t="shared" si="184"/>
        <v>0</v>
      </c>
      <c r="O952" s="406">
        <f t="shared" si="187"/>
        <v>48.2</v>
      </c>
    </row>
    <row r="953" spans="1:21">
      <c r="A953" s="407">
        <v>45763</v>
      </c>
      <c r="B953" s="408">
        <v>0</v>
      </c>
      <c r="C953" s="409">
        <v>80</v>
      </c>
      <c r="D953" s="409">
        <v>2.88</v>
      </c>
      <c r="E953" s="409">
        <f t="shared" si="183"/>
        <v>77.12</v>
      </c>
      <c r="F953" s="409">
        <v>77.12</v>
      </c>
      <c r="G953" s="409">
        <f t="shared" si="182"/>
        <v>0</v>
      </c>
      <c r="H953" s="410" t="s">
        <v>872</v>
      </c>
      <c r="I953" s="410" t="s">
        <v>901</v>
      </c>
      <c r="J953" s="410">
        <v>216931419</v>
      </c>
      <c r="K953" s="410">
        <v>57743014</v>
      </c>
      <c r="L953" s="410" t="s">
        <v>874</v>
      </c>
      <c r="M953" s="406">
        <f t="shared" si="184"/>
        <v>0</v>
      </c>
      <c r="O953" s="406">
        <f t="shared" si="187"/>
        <v>77.12</v>
      </c>
    </row>
    <row r="954" spans="1:21">
      <c r="A954" s="407">
        <v>45763</v>
      </c>
      <c r="B954" s="408">
        <v>0</v>
      </c>
      <c r="C954" s="409">
        <v>80</v>
      </c>
      <c r="D954" s="409">
        <v>2.88</v>
      </c>
      <c r="E954" s="409">
        <f t="shared" si="183"/>
        <v>77.12</v>
      </c>
      <c r="F954" s="409">
        <v>77.12</v>
      </c>
      <c r="G954" s="409">
        <f t="shared" si="182"/>
        <v>0</v>
      </c>
      <c r="H954" s="410" t="s">
        <v>872</v>
      </c>
      <c r="I954" s="410" t="s">
        <v>901</v>
      </c>
      <c r="J954" s="410">
        <v>216931419</v>
      </c>
      <c r="K954" s="410">
        <v>57743019</v>
      </c>
      <c r="L954" s="410" t="s">
        <v>874</v>
      </c>
      <c r="M954" s="406">
        <f t="shared" si="184"/>
        <v>0</v>
      </c>
      <c r="O954" s="406">
        <f t="shared" si="187"/>
        <v>77.12</v>
      </c>
    </row>
    <row r="955" spans="1:21">
      <c r="A955" s="407">
        <v>45763</v>
      </c>
      <c r="B955" s="408">
        <v>0</v>
      </c>
      <c r="C955" s="409">
        <v>55</v>
      </c>
      <c r="D955" s="409">
        <v>1.98</v>
      </c>
      <c r="E955" s="409">
        <f t="shared" si="183"/>
        <v>53.02</v>
      </c>
      <c r="F955" s="409">
        <v>53.02</v>
      </c>
      <c r="G955" s="409">
        <f t="shared" si="182"/>
        <v>0</v>
      </c>
      <c r="H955" s="410" t="s">
        <v>872</v>
      </c>
      <c r="I955" s="410" t="s">
        <v>901</v>
      </c>
      <c r="J955" s="410">
        <v>216931419</v>
      </c>
      <c r="K955" s="410">
        <v>57743020</v>
      </c>
      <c r="L955" s="410" t="s">
        <v>874</v>
      </c>
      <c r="M955" s="406">
        <f t="shared" si="184"/>
        <v>0</v>
      </c>
      <c r="O955" s="406">
        <f t="shared" si="187"/>
        <v>53.02</v>
      </c>
    </row>
    <row r="956" spans="1:21">
      <c r="A956" s="407">
        <v>45763</v>
      </c>
      <c r="B956" s="408">
        <v>0</v>
      </c>
      <c r="C956" s="409">
        <v>50</v>
      </c>
      <c r="D956" s="409">
        <v>1.8</v>
      </c>
      <c r="E956" s="409">
        <f t="shared" si="183"/>
        <v>48.2</v>
      </c>
      <c r="F956" s="409">
        <v>48.2</v>
      </c>
      <c r="G956" s="409">
        <f t="shared" si="182"/>
        <v>0</v>
      </c>
      <c r="H956" s="410" t="s">
        <v>872</v>
      </c>
      <c r="I956" s="410" t="s">
        <v>901</v>
      </c>
      <c r="J956" s="410">
        <v>216931419</v>
      </c>
      <c r="K956" s="410">
        <v>57743039</v>
      </c>
      <c r="L956" s="410" t="s">
        <v>874</v>
      </c>
      <c r="M956" s="406">
        <f t="shared" si="184"/>
        <v>0</v>
      </c>
      <c r="O956" s="406">
        <f t="shared" si="187"/>
        <v>48.2</v>
      </c>
    </row>
    <row r="957" spans="1:21">
      <c r="A957" s="407">
        <v>45763</v>
      </c>
      <c r="B957" s="408">
        <v>0</v>
      </c>
      <c r="C957" s="409">
        <v>30</v>
      </c>
      <c r="D957" s="409">
        <v>1.08</v>
      </c>
      <c r="E957" s="409">
        <f t="shared" si="183"/>
        <v>28.92</v>
      </c>
      <c r="F957" s="409">
        <v>28.92</v>
      </c>
      <c r="G957" s="409">
        <f t="shared" si="182"/>
        <v>0</v>
      </c>
      <c r="H957" s="410" t="s">
        <v>872</v>
      </c>
      <c r="I957" s="410" t="s">
        <v>901</v>
      </c>
      <c r="J957" s="410">
        <v>216931419</v>
      </c>
      <c r="K957" s="410">
        <v>57743051</v>
      </c>
      <c r="L957" s="410" t="s">
        <v>874</v>
      </c>
      <c r="M957" s="406">
        <f t="shared" si="184"/>
        <v>0</v>
      </c>
      <c r="O957" s="406">
        <f t="shared" si="187"/>
        <v>28.92</v>
      </c>
    </row>
    <row r="958" spans="1:21">
      <c r="A958" s="407">
        <v>45763</v>
      </c>
      <c r="B958" s="408">
        <v>0</v>
      </c>
      <c r="C958" s="409">
        <v>50</v>
      </c>
      <c r="D958" s="409">
        <v>1.8</v>
      </c>
      <c r="E958" s="409">
        <f t="shared" si="183"/>
        <v>48.2</v>
      </c>
      <c r="F958" s="409">
        <v>48.2</v>
      </c>
      <c r="G958" s="409">
        <f t="shared" si="182"/>
        <v>0</v>
      </c>
      <c r="H958" s="410" t="s">
        <v>872</v>
      </c>
      <c r="I958" s="410" t="s">
        <v>901</v>
      </c>
      <c r="J958" s="410">
        <v>216931419</v>
      </c>
      <c r="K958" s="410">
        <v>57743056</v>
      </c>
      <c r="L958" s="410" t="s">
        <v>874</v>
      </c>
      <c r="M958" s="406">
        <f t="shared" si="184"/>
        <v>0</v>
      </c>
      <c r="O958" s="406">
        <f t="shared" si="187"/>
        <v>48.2</v>
      </c>
    </row>
    <row r="959" spans="1:21">
      <c r="A959" s="407">
        <v>45763</v>
      </c>
      <c r="B959" s="408">
        <v>0</v>
      </c>
      <c r="C959" s="409">
        <v>30</v>
      </c>
      <c r="D959" s="409">
        <v>1.08</v>
      </c>
      <c r="E959" s="409">
        <f t="shared" si="183"/>
        <v>28.92</v>
      </c>
      <c r="F959" s="409">
        <v>28.92</v>
      </c>
      <c r="G959" s="409">
        <f t="shared" si="182"/>
        <v>0</v>
      </c>
      <c r="H959" s="410" t="s">
        <v>872</v>
      </c>
      <c r="I959" s="410" t="s">
        <v>901</v>
      </c>
      <c r="J959" s="410">
        <v>216931419</v>
      </c>
      <c r="K959" s="410">
        <v>57743083</v>
      </c>
      <c r="L959" s="410" t="s">
        <v>874</v>
      </c>
      <c r="M959" s="406">
        <f t="shared" si="184"/>
        <v>0</v>
      </c>
      <c r="O959" s="406">
        <f t="shared" si="187"/>
        <v>28.92</v>
      </c>
    </row>
    <row r="960" spans="1:21">
      <c r="A960" s="407">
        <v>45763</v>
      </c>
      <c r="B960" s="408">
        <v>0</v>
      </c>
      <c r="C960" s="409">
        <v>18</v>
      </c>
      <c r="D960" s="409">
        <v>0.65</v>
      </c>
      <c r="E960" s="409">
        <f t="shared" si="183"/>
        <v>17.350000000000001</v>
      </c>
      <c r="F960" s="409">
        <v>17.350000000000001</v>
      </c>
      <c r="G960" s="409">
        <f t="shared" si="182"/>
        <v>0</v>
      </c>
      <c r="H960" s="410" t="s">
        <v>872</v>
      </c>
      <c r="I960" s="410" t="s">
        <v>900</v>
      </c>
      <c r="J960" s="410">
        <v>216931419</v>
      </c>
      <c r="K960" s="410">
        <v>57743098</v>
      </c>
      <c r="L960" s="410" t="s">
        <v>874</v>
      </c>
      <c r="M960" s="406">
        <f t="shared" si="184"/>
        <v>0</v>
      </c>
      <c r="N960" s="406">
        <f>E960</f>
        <v>17.350000000000001</v>
      </c>
      <c r="O960" s="406"/>
    </row>
    <row r="961" spans="1:21">
      <c r="A961" s="407">
        <v>45763</v>
      </c>
      <c r="B961" s="408">
        <v>0</v>
      </c>
      <c r="C961" s="409">
        <v>30</v>
      </c>
      <c r="D961" s="409">
        <v>1.08</v>
      </c>
      <c r="E961" s="409">
        <f t="shared" si="183"/>
        <v>28.92</v>
      </c>
      <c r="F961" s="409">
        <v>28.92</v>
      </c>
      <c r="G961" s="409">
        <f t="shared" si="182"/>
        <v>0</v>
      </c>
      <c r="H961" s="410" t="s">
        <v>872</v>
      </c>
      <c r="I961" s="410" t="s">
        <v>901</v>
      </c>
      <c r="J961" s="410">
        <v>216931419</v>
      </c>
      <c r="K961" s="410">
        <v>57743120</v>
      </c>
      <c r="L961" s="410" t="s">
        <v>874</v>
      </c>
      <c r="M961" s="406">
        <f t="shared" si="184"/>
        <v>0</v>
      </c>
      <c r="O961" s="406">
        <f>E961</f>
        <v>28.92</v>
      </c>
    </row>
    <row r="962" spans="1:21">
      <c r="A962" s="407">
        <v>45763</v>
      </c>
      <c r="B962" s="408">
        <v>0</v>
      </c>
      <c r="C962" s="409">
        <v>18</v>
      </c>
      <c r="D962" s="409">
        <v>0.65</v>
      </c>
      <c r="E962" s="409">
        <f t="shared" si="183"/>
        <v>17.350000000000001</v>
      </c>
      <c r="F962" s="409">
        <v>17.350000000000001</v>
      </c>
      <c r="G962" s="409">
        <f t="shared" si="182"/>
        <v>0</v>
      </c>
      <c r="H962" s="410" t="s">
        <v>872</v>
      </c>
      <c r="I962" s="410" t="s">
        <v>900</v>
      </c>
      <c r="J962" s="410">
        <v>216931419</v>
      </c>
      <c r="K962" s="410">
        <v>57743133</v>
      </c>
      <c r="L962" s="410" t="s">
        <v>874</v>
      </c>
      <c r="M962" s="406">
        <f t="shared" si="184"/>
        <v>0</v>
      </c>
      <c r="N962" s="406">
        <f>E962</f>
        <v>17.350000000000001</v>
      </c>
      <c r="O962" s="406"/>
    </row>
    <row r="963" spans="1:21">
      <c r="A963" s="407">
        <v>45763</v>
      </c>
      <c r="B963" s="408">
        <v>0</v>
      </c>
      <c r="C963" s="409">
        <v>30</v>
      </c>
      <c r="D963" s="409">
        <v>1.08</v>
      </c>
      <c r="E963" s="409">
        <f t="shared" si="183"/>
        <v>28.92</v>
      </c>
      <c r="F963" s="409">
        <v>28.92</v>
      </c>
      <c r="G963" s="409">
        <f t="shared" ref="G963:G1026" si="188">IF(D963&gt;0.2,0,0.04)</f>
        <v>0</v>
      </c>
      <c r="H963" s="410" t="s">
        <v>872</v>
      </c>
      <c r="I963" s="410" t="s">
        <v>901</v>
      </c>
      <c r="J963" s="410">
        <v>216931419</v>
      </c>
      <c r="K963" s="410">
        <v>57743139</v>
      </c>
      <c r="L963" s="410" t="s">
        <v>874</v>
      </c>
      <c r="M963" s="406">
        <f t="shared" si="184"/>
        <v>0</v>
      </c>
      <c r="O963" s="406">
        <f t="shared" ref="O963:O1009" si="189">E963</f>
        <v>28.92</v>
      </c>
    </row>
    <row r="964" spans="1:21">
      <c r="A964" s="407">
        <v>45763</v>
      </c>
      <c r="B964" s="408">
        <v>0</v>
      </c>
      <c r="C964" s="409">
        <v>50</v>
      </c>
      <c r="D964" s="409">
        <v>1.8</v>
      </c>
      <c r="E964" s="409">
        <f t="shared" ref="E964:E1027" si="190">C964-D964-G964</f>
        <v>48.2</v>
      </c>
      <c r="F964" s="409">
        <v>48.2</v>
      </c>
      <c r="G964" s="409">
        <f t="shared" si="188"/>
        <v>0</v>
      </c>
      <c r="H964" s="410" t="s">
        <v>872</v>
      </c>
      <c r="I964" s="410" t="s">
        <v>901</v>
      </c>
      <c r="J964" s="410">
        <v>216931419</v>
      </c>
      <c r="K964" s="410">
        <v>57743154</v>
      </c>
      <c r="L964" s="410" t="s">
        <v>874</v>
      </c>
      <c r="M964" s="406">
        <f t="shared" ref="M964:M1027" si="191">SUM(N964:AA964)-E964</f>
        <v>0</v>
      </c>
      <c r="O964" s="406">
        <f t="shared" si="189"/>
        <v>48.2</v>
      </c>
    </row>
    <row r="965" spans="1:21">
      <c r="A965" s="407">
        <v>45763</v>
      </c>
      <c r="B965" s="408">
        <v>0</v>
      </c>
      <c r="C965" s="409">
        <v>50</v>
      </c>
      <c r="D965" s="409">
        <v>1.8</v>
      </c>
      <c r="E965" s="409">
        <f t="shared" si="190"/>
        <v>48.2</v>
      </c>
      <c r="F965" s="409">
        <v>48.2</v>
      </c>
      <c r="G965" s="409">
        <f t="shared" si="188"/>
        <v>0</v>
      </c>
      <c r="H965" s="410" t="s">
        <v>872</v>
      </c>
      <c r="I965" s="410" t="s">
        <v>901</v>
      </c>
      <c r="J965" s="410">
        <v>216931419</v>
      </c>
      <c r="K965" s="410">
        <v>57743015</v>
      </c>
      <c r="L965" s="410" t="s">
        <v>874</v>
      </c>
      <c r="M965" s="406">
        <f t="shared" si="191"/>
        <v>0</v>
      </c>
      <c r="O965" s="406">
        <f t="shared" si="189"/>
        <v>48.2</v>
      </c>
    </row>
    <row r="966" spans="1:21">
      <c r="A966" s="407">
        <v>45763</v>
      </c>
      <c r="B966" s="408">
        <v>0</v>
      </c>
      <c r="C966" s="409">
        <v>80</v>
      </c>
      <c r="D966" s="409">
        <v>2.88</v>
      </c>
      <c r="E966" s="409">
        <f t="shared" si="190"/>
        <v>77.12</v>
      </c>
      <c r="F966" s="409">
        <v>77.12</v>
      </c>
      <c r="G966" s="409">
        <f t="shared" si="188"/>
        <v>0</v>
      </c>
      <c r="H966" s="410" t="s">
        <v>872</v>
      </c>
      <c r="I966" s="410" t="s">
        <v>901</v>
      </c>
      <c r="J966" s="410">
        <v>216931419</v>
      </c>
      <c r="K966" s="410">
        <v>57743018</v>
      </c>
      <c r="L966" s="410" t="s">
        <v>874</v>
      </c>
      <c r="M966" s="406">
        <f t="shared" si="191"/>
        <v>0</v>
      </c>
      <c r="O966" s="406">
        <f t="shared" si="189"/>
        <v>77.12</v>
      </c>
    </row>
    <row r="967" spans="1:21">
      <c r="A967" s="407">
        <v>45763</v>
      </c>
      <c r="B967" s="408">
        <v>0</v>
      </c>
      <c r="C967" s="409">
        <v>30</v>
      </c>
      <c r="D967" s="409">
        <v>1.08</v>
      </c>
      <c r="E967" s="409">
        <f t="shared" si="190"/>
        <v>28.92</v>
      </c>
      <c r="F967" s="409">
        <v>28.92</v>
      </c>
      <c r="G967" s="409">
        <f t="shared" si="188"/>
        <v>0</v>
      </c>
      <c r="H967" s="410" t="s">
        <v>872</v>
      </c>
      <c r="I967" s="410" t="s">
        <v>901</v>
      </c>
      <c r="J967" s="410">
        <v>216931419</v>
      </c>
      <c r="K967" s="410">
        <v>57743021</v>
      </c>
      <c r="L967" s="410" t="s">
        <v>874</v>
      </c>
      <c r="M967" s="406">
        <f t="shared" si="191"/>
        <v>0</v>
      </c>
      <c r="O967" s="406">
        <f t="shared" si="189"/>
        <v>28.92</v>
      </c>
    </row>
    <row r="968" spans="1:21">
      <c r="A968" s="407">
        <v>45763</v>
      </c>
      <c r="B968" s="408">
        <v>0</v>
      </c>
      <c r="C968" s="409">
        <v>50</v>
      </c>
      <c r="D968" s="409">
        <v>1.8</v>
      </c>
      <c r="E968" s="409">
        <f t="shared" si="190"/>
        <v>48.2</v>
      </c>
      <c r="F968" s="409">
        <v>48.2</v>
      </c>
      <c r="G968" s="409">
        <f t="shared" si="188"/>
        <v>0</v>
      </c>
      <c r="H968" s="410" t="s">
        <v>872</v>
      </c>
      <c r="I968" s="410" t="s">
        <v>901</v>
      </c>
      <c r="J968" s="410">
        <v>216931419</v>
      </c>
      <c r="K968" s="410">
        <v>57743035</v>
      </c>
      <c r="L968" s="410" t="s">
        <v>874</v>
      </c>
      <c r="M968" s="406">
        <f t="shared" si="191"/>
        <v>0</v>
      </c>
      <c r="O968" s="406">
        <f t="shared" si="189"/>
        <v>48.2</v>
      </c>
      <c r="P968" s="406"/>
    </row>
    <row r="969" spans="1:21">
      <c r="A969" s="407">
        <v>45763</v>
      </c>
      <c r="B969" s="408">
        <v>0</v>
      </c>
      <c r="C969" s="409">
        <v>50</v>
      </c>
      <c r="D969" s="409">
        <v>1.8</v>
      </c>
      <c r="E969" s="409">
        <f t="shared" si="190"/>
        <v>48.2</v>
      </c>
      <c r="F969" s="409">
        <v>48.2</v>
      </c>
      <c r="G969" s="409">
        <f t="shared" si="188"/>
        <v>0</v>
      </c>
      <c r="H969" s="410" t="s">
        <v>872</v>
      </c>
      <c r="I969" s="410" t="s">
        <v>901</v>
      </c>
      <c r="J969" s="410">
        <v>216931419</v>
      </c>
      <c r="K969" s="410">
        <v>57743040</v>
      </c>
      <c r="L969" s="410" t="s">
        <v>874</v>
      </c>
      <c r="M969" s="406">
        <f t="shared" si="191"/>
        <v>0</v>
      </c>
      <c r="O969" s="406">
        <f t="shared" si="189"/>
        <v>48.2</v>
      </c>
      <c r="T969" s="406"/>
    </row>
    <row r="970" spans="1:21">
      <c r="A970" s="407">
        <v>45763</v>
      </c>
      <c r="B970" s="408">
        <v>0</v>
      </c>
      <c r="C970" s="409">
        <v>30</v>
      </c>
      <c r="D970" s="409">
        <v>1.08</v>
      </c>
      <c r="E970" s="409">
        <f t="shared" si="190"/>
        <v>28.92</v>
      </c>
      <c r="F970" s="409">
        <v>28.92</v>
      </c>
      <c r="G970" s="409">
        <f t="shared" si="188"/>
        <v>0</v>
      </c>
      <c r="H970" s="410" t="s">
        <v>872</v>
      </c>
      <c r="I970" s="410" t="s">
        <v>901</v>
      </c>
      <c r="J970" s="410">
        <v>216931419</v>
      </c>
      <c r="K970" s="410">
        <v>57743065</v>
      </c>
      <c r="L970" s="410" t="s">
        <v>874</v>
      </c>
      <c r="M970" s="406">
        <f t="shared" si="191"/>
        <v>0</v>
      </c>
      <c r="O970" s="406">
        <f t="shared" si="189"/>
        <v>28.92</v>
      </c>
      <c r="U970" s="406"/>
    </row>
    <row r="971" spans="1:21">
      <c r="A971" s="407">
        <v>45763</v>
      </c>
      <c r="B971" s="408">
        <v>0</v>
      </c>
      <c r="C971" s="409">
        <v>30</v>
      </c>
      <c r="D971" s="409">
        <v>1.08</v>
      </c>
      <c r="E971" s="409">
        <f t="shared" si="190"/>
        <v>28.92</v>
      </c>
      <c r="F971" s="409">
        <v>28.92</v>
      </c>
      <c r="G971" s="409">
        <f t="shared" si="188"/>
        <v>0</v>
      </c>
      <c r="H971" s="410" t="s">
        <v>872</v>
      </c>
      <c r="I971" s="410" t="s">
        <v>901</v>
      </c>
      <c r="J971" s="410">
        <v>216931419</v>
      </c>
      <c r="K971" s="410">
        <v>57743087</v>
      </c>
      <c r="L971" s="410" t="s">
        <v>874</v>
      </c>
      <c r="M971" s="406">
        <f t="shared" si="191"/>
        <v>0</v>
      </c>
      <c r="O971" s="406">
        <f t="shared" si="189"/>
        <v>28.92</v>
      </c>
      <c r="U971" s="406"/>
    </row>
    <row r="972" spans="1:21">
      <c r="A972" s="407">
        <v>45763</v>
      </c>
      <c r="B972" s="408">
        <v>0</v>
      </c>
      <c r="C972" s="409">
        <v>50</v>
      </c>
      <c r="D972" s="409">
        <v>1.8</v>
      </c>
      <c r="E972" s="409">
        <f t="shared" si="190"/>
        <v>48.2</v>
      </c>
      <c r="F972" s="409">
        <v>48.2</v>
      </c>
      <c r="G972" s="409">
        <f t="shared" si="188"/>
        <v>0</v>
      </c>
      <c r="H972" s="410" t="s">
        <v>872</v>
      </c>
      <c r="I972" s="410" t="s">
        <v>901</v>
      </c>
      <c r="J972" s="410">
        <v>216931419</v>
      </c>
      <c r="K972" s="410">
        <v>57743108</v>
      </c>
      <c r="L972" s="410" t="s">
        <v>874</v>
      </c>
      <c r="M972" s="406">
        <f t="shared" si="191"/>
        <v>0</v>
      </c>
      <c r="O972" s="406">
        <f t="shared" si="189"/>
        <v>48.2</v>
      </c>
      <c r="U972" s="406"/>
    </row>
    <row r="973" spans="1:21">
      <c r="A973" s="407">
        <v>45763</v>
      </c>
      <c r="B973" s="408">
        <v>0</v>
      </c>
      <c r="C973" s="409">
        <v>30</v>
      </c>
      <c r="D973" s="409">
        <v>1.08</v>
      </c>
      <c r="E973" s="409">
        <f t="shared" si="190"/>
        <v>28.92</v>
      </c>
      <c r="F973" s="409">
        <v>28.92</v>
      </c>
      <c r="G973" s="409">
        <f t="shared" si="188"/>
        <v>0</v>
      </c>
      <c r="H973" s="410" t="s">
        <v>872</v>
      </c>
      <c r="I973" s="410" t="s">
        <v>901</v>
      </c>
      <c r="J973" s="410">
        <v>216931419</v>
      </c>
      <c r="K973" s="410">
        <v>57743108</v>
      </c>
      <c r="L973" s="410" t="s">
        <v>874</v>
      </c>
      <c r="M973" s="406">
        <f t="shared" si="191"/>
        <v>0</v>
      </c>
      <c r="O973" s="406">
        <f t="shared" si="189"/>
        <v>28.92</v>
      </c>
      <c r="T973" s="406"/>
    </row>
    <row r="974" spans="1:21">
      <c r="A974" s="407">
        <v>45763</v>
      </c>
      <c r="B974" s="408">
        <v>0</v>
      </c>
      <c r="C974" s="409">
        <v>50</v>
      </c>
      <c r="D974" s="409">
        <v>1.8</v>
      </c>
      <c r="E974" s="409">
        <f t="shared" si="190"/>
        <v>48.2</v>
      </c>
      <c r="F974" s="409">
        <v>48.2</v>
      </c>
      <c r="G974" s="409">
        <f t="shared" si="188"/>
        <v>0</v>
      </c>
      <c r="H974" s="410" t="s">
        <v>872</v>
      </c>
      <c r="I974" s="410" t="s">
        <v>901</v>
      </c>
      <c r="J974" s="410">
        <v>216931419</v>
      </c>
      <c r="K974" s="410">
        <v>57743155</v>
      </c>
      <c r="L974" s="410" t="s">
        <v>874</v>
      </c>
      <c r="M974" s="406">
        <f t="shared" si="191"/>
        <v>0</v>
      </c>
      <c r="O974" s="406">
        <f t="shared" si="189"/>
        <v>48.2</v>
      </c>
      <c r="U974" s="406"/>
    </row>
    <row r="975" spans="1:21">
      <c r="A975" s="407">
        <v>45763</v>
      </c>
      <c r="B975" s="408">
        <v>0</v>
      </c>
      <c r="C975" s="409">
        <v>25</v>
      </c>
      <c r="D975" s="409">
        <v>0.9</v>
      </c>
      <c r="E975" s="409">
        <f t="shared" si="190"/>
        <v>24.1</v>
      </c>
      <c r="F975" s="409">
        <v>24.1</v>
      </c>
      <c r="G975" s="409">
        <f t="shared" si="188"/>
        <v>0</v>
      </c>
      <c r="H975" s="410" t="s">
        <v>872</v>
      </c>
      <c r="I975" s="410" t="s">
        <v>901</v>
      </c>
      <c r="J975" s="410">
        <v>216931419</v>
      </c>
      <c r="K975" s="410">
        <v>57743158</v>
      </c>
      <c r="L975" s="410" t="s">
        <v>874</v>
      </c>
      <c r="M975" s="406">
        <f t="shared" si="191"/>
        <v>0</v>
      </c>
      <c r="O975" s="406">
        <f t="shared" si="189"/>
        <v>24.1</v>
      </c>
      <c r="T975" s="406"/>
    </row>
    <row r="976" spans="1:21">
      <c r="A976" s="407">
        <v>45763</v>
      </c>
      <c r="B976" s="408">
        <v>0</v>
      </c>
      <c r="C976" s="409">
        <v>50</v>
      </c>
      <c r="D976" s="409">
        <v>1.8</v>
      </c>
      <c r="E976" s="409">
        <f t="shared" si="190"/>
        <v>48.2</v>
      </c>
      <c r="F976" s="409">
        <v>48.2</v>
      </c>
      <c r="G976" s="409">
        <f t="shared" si="188"/>
        <v>0</v>
      </c>
      <c r="H976" s="410" t="s">
        <v>872</v>
      </c>
      <c r="I976" s="410" t="s">
        <v>901</v>
      </c>
      <c r="J976" s="410">
        <v>216931419</v>
      </c>
      <c r="K976" s="410">
        <v>57743010</v>
      </c>
      <c r="L976" s="410" t="s">
        <v>874</v>
      </c>
      <c r="M976" s="406">
        <f t="shared" si="191"/>
        <v>0</v>
      </c>
      <c r="O976" s="406">
        <f t="shared" si="189"/>
        <v>48.2</v>
      </c>
      <c r="T976" s="406"/>
    </row>
    <row r="977" spans="1:21">
      <c r="A977" s="407">
        <v>45763</v>
      </c>
      <c r="B977" s="408">
        <v>0</v>
      </c>
      <c r="C977" s="409">
        <v>50</v>
      </c>
      <c r="D977" s="409">
        <v>1.8</v>
      </c>
      <c r="E977" s="409">
        <f t="shared" si="190"/>
        <v>48.2</v>
      </c>
      <c r="F977" s="409">
        <v>48.2</v>
      </c>
      <c r="G977" s="409">
        <f t="shared" si="188"/>
        <v>0</v>
      </c>
      <c r="H977" s="410" t="s">
        <v>872</v>
      </c>
      <c r="I977" s="410" t="s">
        <v>901</v>
      </c>
      <c r="J977" s="410">
        <v>216931419</v>
      </c>
      <c r="K977" s="410">
        <v>57743024</v>
      </c>
      <c r="L977" s="410" t="s">
        <v>874</v>
      </c>
      <c r="M977" s="406">
        <f t="shared" si="191"/>
        <v>0</v>
      </c>
      <c r="O977" s="406">
        <f t="shared" si="189"/>
        <v>48.2</v>
      </c>
      <c r="U977" s="406"/>
    </row>
    <row r="978" spans="1:21">
      <c r="A978" s="407">
        <v>45763</v>
      </c>
      <c r="B978" s="408">
        <v>0</v>
      </c>
      <c r="C978" s="409">
        <v>50</v>
      </c>
      <c r="D978" s="409">
        <v>1.8</v>
      </c>
      <c r="E978" s="409">
        <f t="shared" si="190"/>
        <v>48.2</v>
      </c>
      <c r="F978" s="409">
        <v>48.2</v>
      </c>
      <c r="G978" s="409">
        <f t="shared" si="188"/>
        <v>0</v>
      </c>
      <c r="H978" s="410" t="s">
        <v>872</v>
      </c>
      <c r="I978" s="410" t="s">
        <v>901</v>
      </c>
      <c r="J978" s="410">
        <v>216931419</v>
      </c>
      <c r="K978" s="410">
        <v>57743047</v>
      </c>
      <c r="L978" s="410" t="s">
        <v>874</v>
      </c>
      <c r="M978" s="406">
        <f t="shared" si="191"/>
        <v>0</v>
      </c>
      <c r="O978" s="406">
        <f t="shared" si="189"/>
        <v>48.2</v>
      </c>
      <c r="U978" s="406"/>
    </row>
    <row r="979" spans="1:21">
      <c r="A979" s="407">
        <v>45763</v>
      </c>
      <c r="B979" s="408">
        <v>0</v>
      </c>
      <c r="C979" s="409">
        <v>50</v>
      </c>
      <c r="D979" s="409">
        <v>1.8</v>
      </c>
      <c r="E979" s="409">
        <f t="shared" si="190"/>
        <v>48.2</v>
      </c>
      <c r="F979" s="409">
        <v>48.2</v>
      </c>
      <c r="G979" s="409">
        <f t="shared" si="188"/>
        <v>0</v>
      </c>
      <c r="H979" s="410" t="s">
        <v>872</v>
      </c>
      <c r="I979" s="410" t="s">
        <v>901</v>
      </c>
      <c r="J979" s="410">
        <v>216931419</v>
      </c>
      <c r="K979" s="410">
        <v>57743052</v>
      </c>
      <c r="L979" s="410" t="s">
        <v>874</v>
      </c>
      <c r="M979" s="406">
        <f t="shared" si="191"/>
        <v>0</v>
      </c>
      <c r="O979" s="406">
        <f t="shared" si="189"/>
        <v>48.2</v>
      </c>
      <c r="U979" s="406"/>
    </row>
    <row r="980" spans="1:21">
      <c r="A980" s="407">
        <v>45763</v>
      </c>
      <c r="B980" s="408">
        <v>0</v>
      </c>
      <c r="C980" s="409">
        <v>30</v>
      </c>
      <c r="D980" s="409">
        <v>1.08</v>
      </c>
      <c r="E980" s="409">
        <f t="shared" si="190"/>
        <v>28.92</v>
      </c>
      <c r="F980" s="409">
        <v>28.92</v>
      </c>
      <c r="G980" s="409">
        <f t="shared" si="188"/>
        <v>0</v>
      </c>
      <c r="H980" s="410" t="s">
        <v>872</v>
      </c>
      <c r="I980" s="410" t="s">
        <v>901</v>
      </c>
      <c r="J980" s="410">
        <v>216931419</v>
      </c>
      <c r="K980" s="410">
        <v>57743094</v>
      </c>
      <c r="L980" s="410" t="s">
        <v>874</v>
      </c>
      <c r="M980" s="406">
        <f t="shared" si="191"/>
        <v>0</v>
      </c>
      <c r="O980" s="406">
        <f t="shared" si="189"/>
        <v>28.92</v>
      </c>
      <c r="T980" s="406"/>
    </row>
    <row r="981" spans="1:21">
      <c r="A981" s="407">
        <v>45763</v>
      </c>
      <c r="B981" s="408">
        <v>0</v>
      </c>
      <c r="C981" s="409">
        <v>30</v>
      </c>
      <c r="D981" s="409">
        <v>1.08</v>
      </c>
      <c r="E981" s="409">
        <f t="shared" si="190"/>
        <v>28.92</v>
      </c>
      <c r="F981" s="409">
        <v>28.92</v>
      </c>
      <c r="G981" s="409">
        <f t="shared" si="188"/>
        <v>0</v>
      </c>
      <c r="H981" s="410" t="s">
        <v>872</v>
      </c>
      <c r="I981" s="410" t="s">
        <v>901</v>
      </c>
      <c r="J981" s="410">
        <v>216931419</v>
      </c>
      <c r="K981" s="410">
        <v>57743102</v>
      </c>
      <c r="L981" s="410" t="s">
        <v>874</v>
      </c>
      <c r="M981" s="406">
        <f t="shared" si="191"/>
        <v>0</v>
      </c>
      <c r="O981" s="406">
        <f t="shared" si="189"/>
        <v>28.92</v>
      </c>
      <c r="P981" s="406"/>
    </row>
    <row r="982" spans="1:21">
      <c r="A982" s="407">
        <v>45763</v>
      </c>
      <c r="B982" s="408">
        <v>0</v>
      </c>
      <c r="C982" s="409">
        <v>30</v>
      </c>
      <c r="D982" s="409">
        <v>1.08</v>
      </c>
      <c r="E982" s="409">
        <f t="shared" si="190"/>
        <v>28.92</v>
      </c>
      <c r="F982" s="409">
        <v>28.92</v>
      </c>
      <c r="G982" s="409">
        <f t="shared" si="188"/>
        <v>0</v>
      </c>
      <c r="H982" s="410" t="s">
        <v>872</v>
      </c>
      <c r="I982" s="410" t="s">
        <v>901</v>
      </c>
      <c r="J982" s="410">
        <v>216931419</v>
      </c>
      <c r="K982" s="410">
        <v>57743124</v>
      </c>
      <c r="L982" s="410" t="s">
        <v>874</v>
      </c>
      <c r="M982" s="406">
        <f t="shared" si="191"/>
        <v>0</v>
      </c>
      <c r="O982" s="406">
        <f t="shared" si="189"/>
        <v>28.92</v>
      </c>
      <c r="P982" s="406"/>
    </row>
    <row r="983" spans="1:21">
      <c r="A983" s="407">
        <v>45763</v>
      </c>
      <c r="B983" s="408">
        <v>0</v>
      </c>
      <c r="C983" s="409">
        <v>50</v>
      </c>
      <c r="D983" s="409">
        <v>1.8</v>
      </c>
      <c r="E983" s="409">
        <f t="shared" si="190"/>
        <v>48.2</v>
      </c>
      <c r="F983" s="409">
        <v>48.2</v>
      </c>
      <c r="G983" s="409">
        <f t="shared" si="188"/>
        <v>0</v>
      </c>
      <c r="H983" s="410" t="s">
        <v>872</v>
      </c>
      <c r="I983" s="410" t="s">
        <v>901</v>
      </c>
      <c r="J983" s="410">
        <v>216931419</v>
      </c>
      <c r="K983" s="410">
        <v>57743137</v>
      </c>
      <c r="L983" s="410" t="s">
        <v>874</v>
      </c>
      <c r="M983" s="406">
        <f t="shared" si="191"/>
        <v>0</v>
      </c>
      <c r="O983" s="406">
        <f t="shared" si="189"/>
        <v>48.2</v>
      </c>
      <c r="U983" s="406"/>
    </row>
    <row r="984" spans="1:21">
      <c r="A984" s="407">
        <v>45763</v>
      </c>
      <c r="B984" s="408">
        <v>0</v>
      </c>
      <c r="C984" s="409">
        <v>80</v>
      </c>
      <c r="D984" s="409">
        <v>2.88</v>
      </c>
      <c r="E984" s="409">
        <f t="shared" si="190"/>
        <v>77.12</v>
      </c>
      <c r="F984" s="409">
        <v>77.12</v>
      </c>
      <c r="G984" s="409">
        <f t="shared" si="188"/>
        <v>0</v>
      </c>
      <c r="H984" s="410" t="s">
        <v>872</v>
      </c>
      <c r="I984" s="410" t="s">
        <v>901</v>
      </c>
      <c r="J984" s="410">
        <v>216931419</v>
      </c>
      <c r="K984" s="410">
        <v>57743145</v>
      </c>
      <c r="L984" s="410" t="s">
        <v>874</v>
      </c>
      <c r="M984" s="406">
        <f t="shared" si="191"/>
        <v>0</v>
      </c>
      <c r="O984" s="406">
        <f t="shared" si="189"/>
        <v>77.12</v>
      </c>
      <c r="U984" s="406"/>
    </row>
    <row r="985" spans="1:21">
      <c r="A985" s="407">
        <v>45763</v>
      </c>
      <c r="B985" s="408">
        <v>0</v>
      </c>
      <c r="C985" s="409">
        <v>55</v>
      </c>
      <c r="D985" s="409">
        <v>1.98</v>
      </c>
      <c r="E985" s="409">
        <f t="shared" si="190"/>
        <v>53.02</v>
      </c>
      <c r="F985" s="409">
        <v>53.02</v>
      </c>
      <c r="G985" s="409">
        <f t="shared" si="188"/>
        <v>0</v>
      </c>
      <c r="H985" s="410" t="s">
        <v>872</v>
      </c>
      <c r="I985" s="410" t="s">
        <v>901</v>
      </c>
      <c r="J985" s="410">
        <v>216931419</v>
      </c>
      <c r="K985" s="410">
        <v>57743004</v>
      </c>
      <c r="L985" s="410" t="s">
        <v>874</v>
      </c>
      <c r="M985" s="406">
        <f t="shared" si="191"/>
        <v>0</v>
      </c>
      <c r="O985" s="406">
        <f t="shared" si="189"/>
        <v>53.02</v>
      </c>
      <c r="P985" s="406"/>
    </row>
    <row r="986" spans="1:21">
      <c r="A986" s="407">
        <v>45763</v>
      </c>
      <c r="B986" s="408">
        <v>0</v>
      </c>
      <c r="C986" s="409">
        <v>50</v>
      </c>
      <c r="D986" s="409">
        <v>1.8</v>
      </c>
      <c r="E986" s="409">
        <f t="shared" si="190"/>
        <v>48.2</v>
      </c>
      <c r="F986" s="409">
        <v>48.2</v>
      </c>
      <c r="G986" s="409">
        <f t="shared" si="188"/>
        <v>0</v>
      </c>
      <c r="H986" s="410" t="s">
        <v>872</v>
      </c>
      <c r="I986" s="410" t="s">
        <v>901</v>
      </c>
      <c r="J986" s="410">
        <v>216931419</v>
      </c>
      <c r="K986" s="410">
        <v>57743028</v>
      </c>
      <c r="L986" s="410" t="s">
        <v>874</v>
      </c>
      <c r="M986" s="406">
        <f t="shared" si="191"/>
        <v>0</v>
      </c>
      <c r="O986" s="406">
        <f t="shared" si="189"/>
        <v>48.2</v>
      </c>
      <c r="U986" s="406"/>
    </row>
    <row r="987" spans="1:21">
      <c r="A987" s="407">
        <v>45763</v>
      </c>
      <c r="B987" s="408">
        <v>0</v>
      </c>
      <c r="C987" s="409">
        <v>25</v>
      </c>
      <c r="D987" s="409">
        <v>0.9</v>
      </c>
      <c r="E987" s="409">
        <f t="shared" si="190"/>
        <v>24.1</v>
      </c>
      <c r="F987" s="409">
        <v>24.1</v>
      </c>
      <c r="G987" s="409">
        <f t="shared" si="188"/>
        <v>0</v>
      </c>
      <c r="H987" s="410" t="s">
        <v>872</v>
      </c>
      <c r="I987" s="410" t="s">
        <v>901</v>
      </c>
      <c r="J987" s="410">
        <v>216931419</v>
      </c>
      <c r="K987" s="410">
        <v>57743031</v>
      </c>
      <c r="L987" s="410" t="s">
        <v>874</v>
      </c>
      <c r="M987" s="406">
        <f t="shared" si="191"/>
        <v>0</v>
      </c>
      <c r="O987" s="406">
        <f t="shared" si="189"/>
        <v>24.1</v>
      </c>
      <c r="U987" s="406"/>
    </row>
    <row r="988" spans="1:21">
      <c r="A988" s="407">
        <v>45763</v>
      </c>
      <c r="B988" s="408">
        <v>0</v>
      </c>
      <c r="C988" s="409">
        <v>30</v>
      </c>
      <c r="D988" s="409">
        <v>1.08</v>
      </c>
      <c r="E988" s="409">
        <f t="shared" si="190"/>
        <v>28.92</v>
      </c>
      <c r="F988" s="409">
        <v>28.92</v>
      </c>
      <c r="G988" s="409">
        <f t="shared" si="188"/>
        <v>0</v>
      </c>
      <c r="H988" s="410" t="s">
        <v>872</v>
      </c>
      <c r="I988" s="410" t="s">
        <v>901</v>
      </c>
      <c r="J988" s="410">
        <v>216931419</v>
      </c>
      <c r="K988" s="410">
        <v>57743043</v>
      </c>
      <c r="L988" s="410" t="s">
        <v>874</v>
      </c>
      <c r="M988" s="406">
        <f t="shared" si="191"/>
        <v>0</v>
      </c>
      <c r="O988" s="406">
        <f t="shared" si="189"/>
        <v>28.92</v>
      </c>
      <c r="P988" s="406"/>
    </row>
    <row r="989" spans="1:21">
      <c r="A989" s="407">
        <v>45763</v>
      </c>
      <c r="B989" s="408">
        <v>0</v>
      </c>
      <c r="C989" s="409">
        <v>30</v>
      </c>
      <c r="D989" s="409">
        <v>1.08</v>
      </c>
      <c r="E989" s="409">
        <f t="shared" si="190"/>
        <v>28.92</v>
      </c>
      <c r="F989" s="409">
        <v>28.92</v>
      </c>
      <c r="G989" s="409">
        <f t="shared" si="188"/>
        <v>0</v>
      </c>
      <c r="H989" s="410" t="s">
        <v>872</v>
      </c>
      <c r="I989" s="410" t="s">
        <v>901</v>
      </c>
      <c r="J989" s="410">
        <v>216931419</v>
      </c>
      <c r="K989" s="410">
        <v>57743078</v>
      </c>
      <c r="L989" s="410" t="s">
        <v>874</v>
      </c>
      <c r="M989" s="406">
        <f t="shared" si="191"/>
        <v>0</v>
      </c>
      <c r="O989" s="406">
        <f t="shared" si="189"/>
        <v>28.92</v>
      </c>
      <c r="P989" s="406"/>
    </row>
    <row r="990" spans="1:21">
      <c r="A990" s="407">
        <v>45763</v>
      </c>
      <c r="B990" s="408">
        <v>0</v>
      </c>
      <c r="C990" s="409">
        <v>30</v>
      </c>
      <c r="D990" s="409">
        <v>1.08</v>
      </c>
      <c r="E990" s="409">
        <f t="shared" si="190"/>
        <v>28.92</v>
      </c>
      <c r="F990" s="409">
        <v>28.92</v>
      </c>
      <c r="G990" s="409">
        <f t="shared" si="188"/>
        <v>0</v>
      </c>
      <c r="H990" s="410" t="s">
        <v>872</v>
      </c>
      <c r="I990" s="410" t="s">
        <v>901</v>
      </c>
      <c r="J990" s="410">
        <v>216931419</v>
      </c>
      <c r="K990" s="410">
        <v>57743106</v>
      </c>
      <c r="L990" s="410" t="s">
        <v>874</v>
      </c>
      <c r="M990" s="406">
        <f t="shared" si="191"/>
        <v>0</v>
      </c>
      <c r="O990" s="406">
        <f t="shared" si="189"/>
        <v>28.92</v>
      </c>
      <c r="P990" s="406"/>
    </row>
    <row r="991" spans="1:21">
      <c r="A991" s="407">
        <v>45763</v>
      </c>
      <c r="B991" s="408">
        <v>0</v>
      </c>
      <c r="C991" s="409">
        <v>50</v>
      </c>
      <c r="D991" s="409">
        <v>1.8</v>
      </c>
      <c r="E991" s="409">
        <f t="shared" si="190"/>
        <v>48.2</v>
      </c>
      <c r="F991" s="409">
        <v>48.2</v>
      </c>
      <c r="G991" s="409">
        <f t="shared" si="188"/>
        <v>0</v>
      </c>
      <c r="H991" s="410" t="s">
        <v>872</v>
      </c>
      <c r="I991" s="410" t="s">
        <v>901</v>
      </c>
      <c r="J991" s="410">
        <v>216931419</v>
      </c>
      <c r="K991" s="410">
        <v>57743111</v>
      </c>
      <c r="L991" s="410" t="s">
        <v>874</v>
      </c>
      <c r="M991" s="406">
        <f t="shared" si="191"/>
        <v>0</v>
      </c>
      <c r="O991" s="406">
        <f t="shared" si="189"/>
        <v>48.2</v>
      </c>
      <c r="U991" s="406"/>
    </row>
    <row r="992" spans="1:21">
      <c r="A992" s="407">
        <v>45763</v>
      </c>
      <c r="B992" s="408">
        <v>0</v>
      </c>
      <c r="C992" s="409">
        <v>25</v>
      </c>
      <c r="D992" s="409">
        <v>0.9</v>
      </c>
      <c r="E992" s="409">
        <f t="shared" si="190"/>
        <v>24.1</v>
      </c>
      <c r="F992" s="409">
        <v>24.1</v>
      </c>
      <c r="G992" s="409">
        <f t="shared" si="188"/>
        <v>0</v>
      </c>
      <c r="H992" s="410" t="s">
        <v>872</v>
      </c>
      <c r="I992" s="410" t="s">
        <v>901</v>
      </c>
      <c r="J992" s="410">
        <v>216931419</v>
      </c>
      <c r="K992" s="410">
        <v>57743141</v>
      </c>
      <c r="L992" s="410" t="s">
        <v>874</v>
      </c>
      <c r="M992" s="406">
        <f t="shared" si="191"/>
        <v>0</v>
      </c>
      <c r="O992" s="406">
        <f t="shared" si="189"/>
        <v>24.1</v>
      </c>
      <c r="P992" s="406"/>
    </row>
    <row r="993" spans="1:25">
      <c r="A993" s="407">
        <v>45763</v>
      </c>
      <c r="B993" s="408">
        <v>0</v>
      </c>
      <c r="C993" s="409">
        <v>50</v>
      </c>
      <c r="D993" s="409">
        <v>1.8</v>
      </c>
      <c r="E993" s="409">
        <f t="shared" si="190"/>
        <v>48.2</v>
      </c>
      <c r="F993" s="409">
        <v>48.2</v>
      </c>
      <c r="G993" s="409">
        <f t="shared" si="188"/>
        <v>0</v>
      </c>
      <c r="H993" s="410" t="s">
        <v>872</v>
      </c>
      <c r="I993" s="410" t="s">
        <v>901</v>
      </c>
      <c r="J993" s="410">
        <v>216931419</v>
      </c>
      <c r="K993" s="410">
        <v>57743151</v>
      </c>
      <c r="L993" s="410" t="s">
        <v>874</v>
      </c>
      <c r="M993" s="406">
        <f t="shared" si="191"/>
        <v>0</v>
      </c>
      <c r="O993" s="406">
        <f t="shared" si="189"/>
        <v>48.2</v>
      </c>
      <c r="P993" s="406"/>
    </row>
    <row r="994" spans="1:25">
      <c r="A994" s="407">
        <v>45763</v>
      </c>
      <c r="B994" s="408">
        <v>0</v>
      </c>
      <c r="C994" s="409">
        <v>50</v>
      </c>
      <c r="D994" s="409">
        <v>1.8</v>
      </c>
      <c r="E994" s="409">
        <f t="shared" si="190"/>
        <v>48.2</v>
      </c>
      <c r="F994" s="409">
        <v>48.2</v>
      </c>
      <c r="G994" s="409">
        <f t="shared" si="188"/>
        <v>0</v>
      </c>
      <c r="H994" s="410" t="s">
        <v>872</v>
      </c>
      <c r="I994" s="410" t="s">
        <v>901</v>
      </c>
      <c r="J994" s="410">
        <v>216931419</v>
      </c>
      <c r="K994" s="410">
        <v>57743008</v>
      </c>
      <c r="L994" s="410" t="s">
        <v>874</v>
      </c>
      <c r="M994" s="406">
        <f t="shared" si="191"/>
        <v>0</v>
      </c>
      <c r="O994" s="406">
        <f t="shared" si="189"/>
        <v>48.2</v>
      </c>
      <c r="P994" s="406"/>
    </row>
    <row r="995" spans="1:25">
      <c r="A995" s="407">
        <v>45763</v>
      </c>
      <c r="B995" s="408">
        <v>0</v>
      </c>
      <c r="C995" s="409">
        <v>50</v>
      </c>
      <c r="D995" s="409">
        <v>1.8</v>
      </c>
      <c r="E995" s="409">
        <f t="shared" si="190"/>
        <v>48.2</v>
      </c>
      <c r="F995" s="409">
        <v>48.2</v>
      </c>
      <c r="G995" s="409">
        <f t="shared" si="188"/>
        <v>0</v>
      </c>
      <c r="H995" s="410" t="s">
        <v>872</v>
      </c>
      <c r="I995" s="410" t="s">
        <v>901</v>
      </c>
      <c r="J995" s="410">
        <v>216931419</v>
      </c>
      <c r="K995" s="410">
        <v>57743009</v>
      </c>
      <c r="L995" s="410" t="s">
        <v>874</v>
      </c>
      <c r="M995" s="406">
        <f t="shared" si="191"/>
        <v>0</v>
      </c>
      <c r="O995" s="406">
        <f t="shared" si="189"/>
        <v>48.2</v>
      </c>
      <c r="T995" s="406"/>
    </row>
    <row r="996" spans="1:25">
      <c r="A996" s="407">
        <v>45763</v>
      </c>
      <c r="B996" s="408">
        <v>0</v>
      </c>
      <c r="C996" s="409">
        <v>50</v>
      </c>
      <c r="D996" s="409">
        <v>1.8</v>
      </c>
      <c r="E996" s="409">
        <f t="shared" si="190"/>
        <v>48.2</v>
      </c>
      <c r="F996" s="409">
        <v>48.2</v>
      </c>
      <c r="G996" s="409">
        <f t="shared" si="188"/>
        <v>0</v>
      </c>
      <c r="H996" s="410" t="s">
        <v>872</v>
      </c>
      <c r="I996" s="410" t="s">
        <v>901</v>
      </c>
      <c r="J996" s="410">
        <v>216931419</v>
      </c>
      <c r="K996" s="410">
        <v>57743036</v>
      </c>
      <c r="L996" s="410" t="s">
        <v>874</v>
      </c>
      <c r="M996" s="406">
        <f t="shared" si="191"/>
        <v>0</v>
      </c>
      <c r="N996" s="406"/>
      <c r="O996" s="406">
        <f t="shared" si="189"/>
        <v>48.2</v>
      </c>
    </row>
    <row r="997" spans="1:25">
      <c r="A997" s="407">
        <v>45763</v>
      </c>
      <c r="B997" s="408">
        <v>0</v>
      </c>
      <c r="C997" s="409">
        <v>50</v>
      </c>
      <c r="D997" s="409">
        <v>1.8</v>
      </c>
      <c r="E997" s="409">
        <f t="shared" si="190"/>
        <v>48.2</v>
      </c>
      <c r="F997" s="409">
        <v>48.2</v>
      </c>
      <c r="G997" s="409">
        <f t="shared" si="188"/>
        <v>0</v>
      </c>
      <c r="H997" s="410" t="s">
        <v>872</v>
      </c>
      <c r="I997" s="410" t="s">
        <v>901</v>
      </c>
      <c r="J997" s="410">
        <v>216931419</v>
      </c>
      <c r="K997" s="410">
        <v>57743041</v>
      </c>
      <c r="L997" s="410" t="s">
        <v>874</v>
      </c>
      <c r="M997" s="406">
        <f t="shared" si="191"/>
        <v>0</v>
      </c>
      <c r="O997" s="406">
        <f t="shared" si="189"/>
        <v>48.2</v>
      </c>
      <c r="X997" s="406"/>
      <c r="Y997" s="406"/>
    </row>
    <row r="998" spans="1:25">
      <c r="A998" s="407">
        <v>45763</v>
      </c>
      <c r="B998" s="408">
        <v>0</v>
      </c>
      <c r="C998" s="409">
        <v>50</v>
      </c>
      <c r="D998" s="409">
        <v>1.8</v>
      </c>
      <c r="E998" s="409">
        <f t="shared" si="190"/>
        <v>48.2</v>
      </c>
      <c r="F998" s="409">
        <v>48.2</v>
      </c>
      <c r="G998" s="409">
        <f t="shared" si="188"/>
        <v>0</v>
      </c>
      <c r="H998" s="410" t="s">
        <v>872</v>
      </c>
      <c r="I998" s="410" t="s">
        <v>901</v>
      </c>
      <c r="J998" s="410">
        <v>216931419</v>
      </c>
      <c r="K998" s="410">
        <v>57743057</v>
      </c>
      <c r="L998" s="410" t="s">
        <v>874</v>
      </c>
      <c r="M998" s="406">
        <f t="shared" si="191"/>
        <v>0</v>
      </c>
      <c r="O998" s="406">
        <f t="shared" si="189"/>
        <v>48.2</v>
      </c>
      <c r="U998" s="406"/>
    </row>
    <row r="999" spans="1:25">
      <c r="A999" s="407">
        <v>45763</v>
      </c>
      <c r="B999" s="408">
        <v>0</v>
      </c>
      <c r="C999" s="409">
        <v>25</v>
      </c>
      <c r="D999" s="409">
        <v>0.9</v>
      </c>
      <c r="E999" s="409">
        <f t="shared" si="190"/>
        <v>24.1</v>
      </c>
      <c r="F999" s="409">
        <v>24.1</v>
      </c>
      <c r="G999" s="409">
        <f t="shared" si="188"/>
        <v>0</v>
      </c>
      <c r="H999" s="410" t="s">
        <v>872</v>
      </c>
      <c r="I999" s="410" t="s">
        <v>901</v>
      </c>
      <c r="J999" s="410">
        <v>216931419</v>
      </c>
      <c r="K999" s="410">
        <v>57743063</v>
      </c>
      <c r="L999" s="410" t="s">
        <v>874</v>
      </c>
      <c r="M999" s="406">
        <f t="shared" si="191"/>
        <v>0</v>
      </c>
      <c r="O999" s="406">
        <f t="shared" si="189"/>
        <v>24.1</v>
      </c>
      <c r="T999" s="406"/>
    </row>
    <row r="1000" spans="1:25">
      <c r="A1000" s="407">
        <v>45763</v>
      </c>
      <c r="B1000" s="408">
        <v>0</v>
      </c>
      <c r="C1000" s="409">
        <v>30</v>
      </c>
      <c r="D1000" s="409">
        <v>1.08</v>
      </c>
      <c r="E1000" s="409">
        <f t="shared" si="190"/>
        <v>28.92</v>
      </c>
      <c r="F1000" s="409">
        <v>28.92</v>
      </c>
      <c r="G1000" s="409">
        <f t="shared" si="188"/>
        <v>0</v>
      </c>
      <c r="H1000" s="410" t="s">
        <v>872</v>
      </c>
      <c r="I1000" s="410" t="s">
        <v>901</v>
      </c>
      <c r="J1000" s="410">
        <v>216931419</v>
      </c>
      <c r="K1000" s="410">
        <v>57743073</v>
      </c>
      <c r="L1000" s="410" t="s">
        <v>874</v>
      </c>
      <c r="M1000" s="406">
        <f t="shared" si="191"/>
        <v>0</v>
      </c>
      <c r="O1000" s="406">
        <f t="shared" si="189"/>
        <v>28.92</v>
      </c>
      <c r="U1000" s="406"/>
    </row>
    <row r="1001" spans="1:25">
      <c r="A1001" s="407">
        <v>45763</v>
      </c>
      <c r="B1001" s="408">
        <v>0</v>
      </c>
      <c r="C1001" s="409">
        <v>50</v>
      </c>
      <c r="D1001" s="409">
        <v>1.8</v>
      </c>
      <c r="E1001" s="409">
        <f t="shared" si="190"/>
        <v>48.2</v>
      </c>
      <c r="F1001" s="409">
        <v>48.2</v>
      </c>
      <c r="G1001" s="409">
        <f t="shared" si="188"/>
        <v>0</v>
      </c>
      <c r="H1001" s="410" t="s">
        <v>872</v>
      </c>
      <c r="I1001" s="410" t="s">
        <v>901</v>
      </c>
      <c r="J1001" s="410">
        <v>216931419</v>
      </c>
      <c r="K1001" s="410">
        <v>57743074</v>
      </c>
      <c r="L1001" s="410" t="s">
        <v>874</v>
      </c>
      <c r="M1001" s="406">
        <f t="shared" si="191"/>
        <v>0</v>
      </c>
      <c r="O1001" s="406">
        <f t="shared" si="189"/>
        <v>48.2</v>
      </c>
      <c r="T1001" s="406"/>
    </row>
    <row r="1002" spans="1:25">
      <c r="A1002" s="407">
        <v>45763</v>
      </c>
      <c r="B1002" s="408">
        <v>0</v>
      </c>
      <c r="C1002" s="409">
        <v>30</v>
      </c>
      <c r="D1002" s="409">
        <v>1.08</v>
      </c>
      <c r="E1002" s="409">
        <f t="shared" si="190"/>
        <v>28.92</v>
      </c>
      <c r="F1002" s="409">
        <v>28.92</v>
      </c>
      <c r="G1002" s="409">
        <f t="shared" si="188"/>
        <v>0</v>
      </c>
      <c r="H1002" s="410" t="s">
        <v>872</v>
      </c>
      <c r="I1002" s="410" t="s">
        <v>901</v>
      </c>
      <c r="J1002" s="410">
        <v>216931419</v>
      </c>
      <c r="K1002" s="410">
        <v>57743107</v>
      </c>
      <c r="L1002" s="410" t="s">
        <v>874</v>
      </c>
      <c r="M1002" s="406">
        <f t="shared" si="191"/>
        <v>0</v>
      </c>
      <c r="O1002" s="406">
        <f t="shared" si="189"/>
        <v>28.92</v>
      </c>
      <c r="U1002" s="406"/>
    </row>
    <row r="1003" spans="1:25">
      <c r="A1003" s="407">
        <v>45763</v>
      </c>
      <c r="B1003" s="408">
        <v>0</v>
      </c>
      <c r="C1003" s="409">
        <v>30</v>
      </c>
      <c r="D1003" s="409">
        <v>1.08</v>
      </c>
      <c r="E1003" s="409">
        <f t="shared" si="190"/>
        <v>28.92</v>
      </c>
      <c r="F1003" s="409">
        <v>28.92</v>
      </c>
      <c r="G1003" s="409">
        <f t="shared" si="188"/>
        <v>0</v>
      </c>
      <c r="H1003" s="410" t="s">
        <v>872</v>
      </c>
      <c r="I1003" s="410" t="s">
        <v>901</v>
      </c>
      <c r="J1003" s="410">
        <v>216931419</v>
      </c>
      <c r="K1003" s="410">
        <v>57743118</v>
      </c>
      <c r="L1003" s="410" t="s">
        <v>874</v>
      </c>
      <c r="M1003" s="406">
        <f t="shared" si="191"/>
        <v>0</v>
      </c>
      <c r="O1003" s="406">
        <f t="shared" si="189"/>
        <v>28.92</v>
      </c>
      <c r="U1003" s="406"/>
    </row>
    <row r="1004" spans="1:25">
      <c r="A1004" s="407">
        <v>45763</v>
      </c>
      <c r="B1004" s="408">
        <v>0</v>
      </c>
      <c r="C1004" s="409">
        <v>80</v>
      </c>
      <c r="D1004" s="409">
        <v>2.88</v>
      </c>
      <c r="E1004" s="409">
        <f t="shared" si="190"/>
        <v>77.12</v>
      </c>
      <c r="F1004" s="409">
        <v>77.12</v>
      </c>
      <c r="G1004" s="409">
        <f t="shared" si="188"/>
        <v>0</v>
      </c>
      <c r="H1004" s="410" t="s">
        <v>872</v>
      </c>
      <c r="I1004" s="410" t="s">
        <v>901</v>
      </c>
      <c r="J1004" s="410">
        <v>216931419</v>
      </c>
      <c r="K1004" s="410">
        <v>57743142</v>
      </c>
      <c r="L1004" s="410" t="s">
        <v>874</v>
      </c>
      <c r="M1004" s="406">
        <f t="shared" si="191"/>
        <v>0</v>
      </c>
      <c r="O1004" s="406">
        <f t="shared" si="189"/>
        <v>77.12</v>
      </c>
      <c r="U1004" s="406"/>
    </row>
    <row r="1005" spans="1:25">
      <c r="A1005" s="407">
        <v>45763</v>
      </c>
      <c r="B1005" s="408">
        <v>0</v>
      </c>
      <c r="C1005" s="409">
        <v>30</v>
      </c>
      <c r="D1005" s="409">
        <v>1.08</v>
      </c>
      <c r="E1005" s="409">
        <f t="shared" si="190"/>
        <v>28.92</v>
      </c>
      <c r="F1005" s="409">
        <v>28.92</v>
      </c>
      <c r="G1005" s="409">
        <f t="shared" si="188"/>
        <v>0</v>
      </c>
      <c r="H1005" s="410" t="s">
        <v>872</v>
      </c>
      <c r="I1005" s="410" t="s">
        <v>901</v>
      </c>
      <c r="J1005" s="410">
        <v>216931419</v>
      </c>
      <c r="K1005" s="410">
        <v>57743016</v>
      </c>
      <c r="L1005" s="410" t="s">
        <v>874</v>
      </c>
      <c r="M1005" s="406">
        <f t="shared" si="191"/>
        <v>0</v>
      </c>
      <c r="O1005" s="406">
        <f t="shared" si="189"/>
        <v>28.92</v>
      </c>
      <c r="P1005" s="406"/>
    </row>
    <row r="1006" spans="1:25">
      <c r="A1006" s="407">
        <v>45763</v>
      </c>
      <c r="B1006" s="408">
        <v>0</v>
      </c>
      <c r="C1006" s="409">
        <v>30</v>
      </c>
      <c r="D1006" s="409">
        <v>1.08</v>
      </c>
      <c r="E1006" s="409">
        <f t="shared" si="190"/>
        <v>28.92</v>
      </c>
      <c r="F1006" s="409">
        <v>28.92</v>
      </c>
      <c r="G1006" s="409">
        <f t="shared" si="188"/>
        <v>0</v>
      </c>
      <c r="H1006" s="410" t="s">
        <v>872</v>
      </c>
      <c r="I1006" s="410" t="s">
        <v>901</v>
      </c>
      <c r="J1006" s="410">
        <v>216931419</v>
      </c>
      <c r="K1006" s="410">
        <v>57743030</v>
      </c>
      <c r="L1006" s="410" t="s">
        <v>874</v>
      </c>
      <c r="M1006" s="406">
        <f t="shared" si="191"/>
        <v>0</v>
      </c>
      <c r="O1006" s="406">
        <f t="shared" si="189"/>
        <v>28.92</v>
      </c>
      <c r="P1006" s="406"/>
    </row>
    <row r="1007" spans="1:25">
      <c r="A1007" s="407">
        <v>45763</v>
      </c>
      <c r="B1007" s="408">
        <v>0</v>
      </c>
      <c r="C1007" s="409">
        <v>30</v>
      </c>
      <c r="D1007" s="409">
        <v>1.08</v>
      </c>
      <c r="E1007" s="409">
        <f t="shared" si="190"/>
        <v>28.92</v>
      </c>
      <c r="F1007" s="409">
        <v>28.92</v>
      </c>
      <c r="G1007" s="409">
        <f t="shared" si="188"/>
        <v>0</v>
      </c>
      <c r="H1007" s="410" t="s">
        <v>872</v>
      </c>
      <c r="I1007" s="410" t="s">
        <v>901</v>
      </c>
      <c r="J1007" s="410">
        <v>216931419</v>
      </c>
      <c r="K1007" s="410">
        <v>57743044</v>
      </c>
      <c r="L1007" s="410" t="s">
        <v>874</v>
      </c>
      <c r="M1007" s="406">
        <f t="shared" si="191"/>
        <v>0</v>
      </c>
      <c r="O1007" s="406">
        <f t="shared" si="189"/>
        <v>28.92</v>
      </c>
      <c r="P1007" s="406"/>
    </row>
    <row r="1008" spans="1:25">
      <c r="A1008" s="407">
        <v>45763</v>
      </c>
      <c r="B1008" s="408">
        <v>0</v>
      </c>
      <c r="C1008" s="409">
        <v>50</v>
      </c>
      <c r="D1008" s="409">
        <v>1.8</v>
      </c>
      <c r="E1008" s="409">
        <f t="shared" si="190"/>
        <v>48.2</v>
      </c>
      <c r="F1008" s="409">
        <v>48.2</v>
      </c>
      <c r="G1008" s="409">
        <f t="shared" si="188"/>
        <v>0</v>
      </c>
      <c r="H1008" s="410" t="s">
        <v>872</v>
      </c>
      <c r="I1008" s="410" t="s">
        <v>901</v>
      </c>
      <c r="J1008" s="410">
        <v>216931419</v>
      </c>
      <c r="K1008" s="410">
        <v>57743068</v>
      </c>
      <c r="L1008" s="410" t="s">
        <v>874</v>
      </c>
      <c r="M1008" s="406">
        <f t="shared" si="191"/>
        <v>0</v>
      </c>
      <c r="O1008" s="406">
        <f t="shared" si="189"/>
        <v>48.2</v>
      </c>
      <c r="P1008" s="406"/>
    </row>
    <row r="1009" spans="1:21">
      <c r="A1009" s="407">
        <v>45763</v>
      </c>
      <c r="B1009" s="408">
        <v>0</v>
      </c>
      <c r="C1009" s="409">
        <v>30</v>
      </c>
      <c r="D1009" s="409">
        <v>1.08</v>
      </c>
      <c r="E1009" s="409">
        <f t="shared" si="190"/>
        <v>28.92</v>
      </c>
      <c r="F1009" s="409">
        <v>28.92</v>
      </c>
      <c r="G1009" s="409">
        <f t="shared" si="188"/>
        <v>0</v>
      </c>
      <c r="H1009" s="410" t="s">
        <v>872</v>
      </c>
      <c r="I1009" s="410" t="s">
        <v>901</v>
      </c>
      <c r="J1009" s="410">
        <v>216931419</v>
      </c>
      <c r="K1009" s="410">
        <v>57743085</v>
      </c>
      <c r="L1009" s="410" t="s">
        <v>874</v>
      </c>
      <c r="M1009" s="406">
        <f t="shared" si="191"/>
        <v>0</v>
      </c>
      <c r="O1009" s="406">
        <f t="shared" si="189"/>
        <v>28.92</v>
      </c>
      <c r="P1009" s="406"/>
    </row>
    <row r="1010" spans="1:21">
      <c r="A1010" s="407">
        <v>45763</v>
      </c>
      <c r="B1010" s="408">
        <v>0</v>
      </c>
      <c r="C1010" s="409">
        <v>18</v>
      </c>
      <c r="D1010" s="409">
        <v>0.65</v>
      </c>
      <c r="E1010" s="409">
        <f t="shared" si="190"/>
        <v>17.350000000000001</v>
      </c>
      <c r="F1010" s="409">
        <v>17.350000000000001</v>
      </c>
      <c r="G1010" s="409">
        <f t="shared" si="188"/>
        <v>0</v>
      </c>
      <c r="H1010" s="410" t="s">
        <v>872</v>
      </c>
      <c r="I1010" s="410" t="s">
        <v>900</v>
      </c>
      <c r="J1010" s="410">
        <v>216931419</v>
      </c>
      <c r="K1010" s="410">
        <v>57743096</v>
      </c>
      <c r="L1010" s="410" t="s">
        <v>874</v>
      </c>
      <c r="M1010" s="406">
        <f t="shared" si="191"/>
        <v>0</v>
      </c>
      <c r="N1010" s="406">
        <f>E1010</f>
        <v>17.350000000000001</v>
      </c>
      <c r="T1010" s="406"/>
    </row>
    <row r="1011" spans="1:21">
      <c r="A1011" s="407">
        <v>45763</v>
      </c>
      <c r="B1011" s="408">
        <v>0</v>
      </c>
      <c r="C1011" s="409">
        <v>30</v>
      </c>
      <c r="D1011" s="409">
        <v>1.08</v>
      </c>
      <c r="E1011" s="409">
        <f t="shared" si="190"/>
        <v>28.92</v>
      </c>
      <c r="F1011" s="409">
        <v>28.92</v>
      </c>
      <c r="G1011" s="409">
        <f t="shared" si="188"/>
        <v>0</v>
      </c>
      <c r="H1011" s="410" t="s">
        <v>872</v>
      </c>
      <c r="I1011" s="410" t="s">
        <v>901</v>
      </c>
      <c r="J1011" s="410">
        <v>216931419</v>
      </c>
      <c r="K1011" s="410">
        <v>57743112</v>
      </c>
      <c r="L1011" s="410" t="s">
        <v>874</v>
      </c>
      <c r="M1011" s="406">
        <f t="shared" si="191"/>
        <v>0</v>
      </c>
      <c r="O1011" s="406">
        <f t="shared" ref="O1011:O1022" si="192">E1011</f>
        <v>28.92</v>
      </c>
      <c r="U1011" s="406"/>
    </row>
    <row r="1012" spans="1:21">
      <c r="A1012" s="407">
        <v>45763</v>
      </c>
      <c r="B1012" s="408">
        <v>0</v>
      </c>
      <c r="C1012" s="409">
        <v>30</v>
      </c>
      <c r="D1012" s="409">
        <v>1.08</v>
      </c>
      <c r="E1012" s="409">
        <f t="shared" si="190"/>
        <v>28.92</v>
      </c>
      <c r="F1012" s="409">
        <v>28.92</v>
      </c>
      <c r="G1012" s="409">
        <f t="shared" si="188"/>
        <v>0</v>
      </c>
      <c r="H1012" s="410" t="s">
        <v>872</v>
      </c>
      <c r="I1012" s="410" t="s">
        <v>901</v>
      </c>
      <c r="J1012" s="410">
        <v>216931419</v>
      </c>
      <c r="K1012" s="410">
        <v>57743122</v>
      </c>
      <c r="L1012" s="410" t="s">
        <v>874</v>
      </c>
      <c r="M1012" s="406">
        <f t="shared" si="191"/>
        <v>0</v>
      </c>
      <c r="O1012" s="406">
        <f t="shared" si="192"/>
        <v>28.92</v>
      </c>
      <c r="P1012" s="406"/>
    </row>
    <row r="1013" spans="1:21">
      <c r="A1013" s="407">
        <v>45763</v>
      </c>
      <c r="B1013" s="408">
        <v>0</v>
      </c>
      <c r="C1013" s="409">
        <v>50</v>
      </c>
      <c r="D1013" s="409">
        <v>1.8</v>
      </c>
      <c r="E1013" s="409">
        <f t="shared" si="190"/>
        <v>48.2</v>
      </c>
      <c r="F1013" s="409">
        <v>48.2</v>
      </c>
      <c r="G1013" s="409">
        <f t="shared" si="188"/>
        <v>0</v>
      </c>
      <c r="H1013" s="410" t="s">
        <v>872</v>
      </c>
      <c r="I1013" s="410" t="s">
        <v>901</v>
      </c>
      <c r="J1013" s="410">
        <v>216931419</v>
      </c>
      <c r="K1013" s="410">
        <v>57743152</v>
      </c>
      <c r="L1013" s="410" t="s">
        <v>874</v>
      </c>
      <c r="M1013" s="406">
        <f t="shared" si="191"/>
        <v>0</v>
      </c>
      <c r="O1013" s="406">
        <f t="shared" si="192"/>
        <v>48.2</v>
      </c>
      <c r="T1013" s="406"/>
    </row>
    <row r="1014" spans="1:21">
      <c r="A1014" s="407">
        <v>45763</v>
      </c>
      <c r="B1014" s="408">
        <v>0</v>
      </c>
      <c r="C1014" s="409">
        <v>50</v>
      </c>
      <c r="D1014" s="409">
        <v>1.8</v>
      </c>
      <c r="E1014" s="409">
        <f t="shared" si="190"/>
        <v>48.2</v>
      </c>
      <c r="F1014" s="409">
        <v>48.2</v>
      </c>
      <c r="G1014" s="409">
        <f t="shared" si="188"/>
        <v>0</v>
      </c>
      <c r="H1014" s="410" t="s">
        <v>872</v>
      </c>
      <c r="I1014" s="410" t="s">
        <v>901</v>
      </c>
      <c r="J1014" s="410">
        <v>216931419</v>
      </c>
      <c r="K1014" s="410">
        <v>57743023</v>
      </c>
      <c r="L1014" s="410" t="s">
        <v>874</v>
      </c>
      <c r="M1014" s="406">
        <f t="shared" si="191"/>
        <v>0</v>
      </c>
      <c r="N1014" s="406"/>
      <c r="O1014" s="406">
        <f t="shared" si="192"/>
        <v>48.2</v>
      </c>
    </row>
    <row r="1015" spans="1:21">
      <c r="A1015" s="407">
        <v>45763</v>
      </c>
      <c r="B1015" s="408">
        <v>0</v>
      </c>
      <c r="C1015" s="409">
        <v>80</v>
      </c>
      <c r="D1015" s="409">
        <v>2.88</v>
      </c>
      <c r="E1015" s="409">
        <f t="shared" si="190"/>
        <v>77.12</v>
      </c>
      <c r="F1015" s="409">
        <v>77.12</v>
      </c>
      <c r="G1015" s="409">
        <f t="shared" si="188"/>
        <v>0</v>
      </c>
      <c r="H1015" s="410" t="s">
        <v>872</v>
      </c>
      <c r="I1015" s="410" t="s">
        <v>901</v>
      </c>
      <c r="J1015" s="410">
        <v>216931419</v>
      </c>
      <c r="K1015" s="410">
        <v>57743029</v>
      </c>
      <c r="L1015" s="410" t="s">
        <v>874</v>
      </c>
      <c r="M1015" s="406">
        <f t="shared" si="191"/>
        <v>0</v>
      </c>
      <c r="O1015" s="406">
        <f t="shared" si="192"/>
        <v>77.12</v>
      </c>
      <c r="U1015" s="406"/>
    </row>
    <row r="1016" spans="1:21">
      <c r="A1016" s="407">
        <v>45763</v>
      </c>
      <c r="B1016" s="408">
        <v>0</v>
      </c>
      <c r="C1016" s="409">
        <v>30</v>
      </c>
      <c r="D1016" s="409">
        <v>1.08</v>
      </c>
      <c r="E1016" s="409">
        <f t="shared" si="190"/>
        <v>28.92</v>
      </c>
      <c r="F1016" s="409">
        <v>28.92</v>
      </c>
      <c r="G1016" s="409">
        <f t="shared" si="188"/>
        <v>0</v>
      </c>
      <c r="H1016" s="410" t="s">
        <v>872</v>
      </c>
      <c r="I1016" s="410" t="s">
        <v>901</v>
      </c>
      <c r="J1016" s="410">
        <v>216931419</v>
      </c>
      <c r="K1016" s="410">
        <v>57743046</v>
      </c>
      <c r="L1016" s="410" t="s">
        <v>874</v>
      </c>
      <c r="M1016" s="406">
        <f t="shared" si="191"/>
        <v>0</v>
      </c>
      <c r="O1016" s="406">
        <f t="shared" si="192"/>
        <v>28.92</v>
      </c>
      <c r="T1016" s="406"/>
    </row>
    <row r="1017" spans="1:21">
      <c r="A1017" s="407">
        <v>45763</v>
      </c>
      <c r="B1017" s="408">
        <v>0</v>
      </c>
      <c r="C1017" s="409">
        <v>50</v>
      </c>
      <c r="D1017" s="409">
        <v>1.8</v>
      </c>
      <c r="E1017" s="409">
        <f t="shared" si="190"/>
        <v>48.2</v>
      </c>
      <c r="F1017" s="409">
        <v>48.2</v>
      </c>
      <c r="G1017" s="409">
        <f t="shared" si="188"/>
        <v>0</v>
      </c>
      <c r="H1017" s="410" t="s">
        <v>872</v>
      </c>
      <c r="I1017" s="410" t="s">
        <v>901</v>
      </c>
      <c r="J1017" s="410">
        <v>216931419</v>
      </c>
      <c r="K1017" s="410">
        <v>57743055</v>
      </c>
      <c r="L1017" s="410" t="s">
        <v>874</v>
      </c>
      <c r="M1017" s="406">
        <f t="shared" si="191"/>
        <v>0</v>
      </c>
      <c r="O1017" s="406">
        <f t="shared" si="192"/>
        <v>48.2</v>
      </c>
      <c r="P1017" s="406"/>
    </row>
    <row r="1018" spans="1:21">
      <c r="A1018" s="407">
        <v>45763</v>
      </c>
      <c r="B1018" s="408">
        <v>0</v>
      </c>
      <c r="C1018" s="409">
        <v>30</v>
      </c>
      <c r="D1018" s="409">
        <v>1.08</v>
      </c>
      <c r="E1018" s="409">
        <f t="shared" si="190"/>
        <v>28.92</v>
      </c>
      <c r="F1018" s="409">
        <v>28.92</v>
      </c>
      <c r="G1018" s="409">
        <f t="shared" si="188"/>
        <v>0</v>
      </c>
      <c r="H1018" s="410" t="s">
        <v>872</v>
      </c>
      <c r="I1018" s="410" t="s">
        <v>901</v>
      </c>
      <c r="J1018" s="410">
        <v>216931419</v>
      </c>
      <c r="K1018" s="410">
        <v>57743080</v>
      </c>
      <c r="L1018" s="410" t="s">
        <v>874</v>
      </c>
      <c r="M1018" s="406">
        <f t="shared" si="191"/>
        <v>0</v>
      </c>
      <c r="O1018" s="406">
        <f t="shared" si="192"/>
        <v>28.92</v>
      </c>
      <c r="U1018" s="406"/>
    </row>
    <row r="1019" spans="1:21">
      <c r="A1019" s="407">
        <v>45763</v>
      </c>
      <c r="B1019" s="408">
        <v>0</v>
      </c>
      <c r="C1019" s="409">
        <v>30</v>
      </c>
      <c r="D1019" s="409">
        <v>1.08</v>
      </c>
      <c r="E1019" s="409">
        <f t="shared" si="190"/>
        <v>28.92</v>
      </c>
      <c r="F1019" s="409">
        <v>28.92</v>
      </c>
      <c r="G1019" s="409">
        <f t="shared" si="188"/>
        <v>0</v>
      </c>
      <c r="H1019" s="410" t="s">
        <v>872</v>
      </c>
      <c r="I1019" s="410" t="s">
        <v>901</v>
      </c>
      <c r="J1019" s="410">
        <v>216931419</v>
      </c>
      <c r="K1019" s="410">
        <v>57743101</v>
      </c>
      <c r="L1019" s="410" t="s">
        <v>874</v>
      </c>
      <c r="M1019" s="406">
        <f t="shared" si="191"/>
        <v>0</v>
      </c>
      <c r="O1019" s="406">
        <f t="shared" si="192"/>
        <v>28.92</v>
      </c>
      <c r="U1019" s="406"/>
    </row>
    <row r="1020" spans="1:21">
      <c r="A1020" s="407">
        <v>45763</v>
      </c>
      <c r="B1020" s="408">
        <v>0</v>
      </c>
      <c r="C1020" s="409">
        <v>30</v>
      </c>
      <c r="D1020" s="409">
        <v>1.08</v>
      </c>
      <c r="E1020" s="409">
        <f t="shared" si="190"/>
        <v>28.92</v>
      </c>
      <c r="F1020" s="409">
        <v>28.92</v>
      </c>
      <c r="G1020" s="409">
        <f t="shared" si="188"/>
        <v>0</v>
      </c>
      <c r="H1020" s="410" t="s">
        <v>872</v>
      </c>
      <c r="I1020" s="410" t="s">
        <v>901</v>
      </c>
      <c r="J1020" s="410">
        <v>216931419</v>
      </c>
      <c r="K1020" s="410">
        <v>57743103</v>
      </c>
      <c r="L1020" s="410" t="s">
        <v>874</v>
      </c>
      <c r="M1020" s="406">
        <f t="shared" si="191"/>
        <v>0</v>
      </c>
      <c r="O1020" s="406">
        <f t="shared" si="192"/>
        <v>28.92</v>
      </c>
      <c r="T1020" s="406"/>
    </row>
    <row r="1021" spans="1:21">
      <c r="A1021" s="407">
        <v>45763</v>
      </c>
      <c r="B1021" s="408">
        <v>0</v>
      </c>
      <c r="C1021" s="409">
        <v>30</v>
      </c>
      <c r="D1021" s="409">
        <v>1.08</v>
      </c>
      <c r="E1021" s="409">
        <f t="shared" si="190"/>
        <v>28.92</v>
      </c>
      <c r="F1021" s="409">
        <v>28.92</v>
      </c>
      <c r="G1021" s="409">
        <f t="shared" si="188"/>
        <v>0</v>
      </c>
      <c r="H1021" s="410" t="s">
        <v>872</v>
      </c>
      <c r="I1021" s="410" t="s">
        <v>901</v>
      </c>
      <c r="J1021" s="410">
        <v>216931419</v>
      </c>
      <c r="K1021" s="410">
        <v>57743129</v>
      </c>
      <c r="L1021" s="410" t="s">
        <v>874</v>
      </c>
      <c r="M1021" s="406">
        <f t="shared" si="191"/>
        <v>0</v>
      </c>
      <c r="O1021" s="406">
        <f t="shared" si="192"/>
        <v>28.92</v>
      </c>
      <c r="U1021" s="406"/>
    </row>
    <row r="1022" spans="1:21">
      <c r="A1022" s="407">
        <v>45763</v>
      </c>
      <c r="B1022" s="408">
        <v>0</v>
      </c>
      <c r="C1022" s="409">
        <v>50</v>
      </c>
      <c r="D1022" s="409">
        <v>1.8</v>
      </c>
      <c r="E1022" s="409">
        <f t="shared" si="190"/>
        <v>48.2</v>
      </c>
      <c r="F1022" s="409">
        <v>48.2</v>
      </c>
      <c r="G1022" s="409">
        <f t="shared" si="188"/>
        <v>0</v>
      </c>
      <c r="H1022" s="410" t="s">
        <v>872</v>
      </c>
      <c r="I1022" s="410" t="s">
        <v>901</v>
      </c>
      <c r="J1022" s="410">
        <v>216931419</v>
      </c>
      <c r="K1022" s="410">
        <v>57743136</v>
      </c>
      <c r="L1022" s="410" t="s">
        <v>874</v>
      </c>
      <c r="M1022" s="406">
        <f t="shared" si="191"/>
        <v>0</v>
      </c>
      <c r="O1022" s="406">
        <f t="shared" si="192"/>
        <v>48.2</v>
      </c>
      <c r="T1022" s="406"/>
    </row>
    <row r="1023" spans="1:21">
      <c r="A1023" s="407">
        <v>45763</v>
      </c>
      <c r="B1023" s="408">
        <v>0</v>
      </c>
      <c r="C1023" s="409">
        <v>2</v>
      </c>
      <c r="D1023" s="409">
        <v>0.2</v>
      </c>
      <c r="E1023" s="409">
        <f t="shared" si="190"/>
        <v>1.76</v>
      </c>
      <c r="F1023" s="409">
        <v>1.8</v>
      </c>
      <c r="G1023" s="409">
        <f t="shared" si="188"/>
        <v>0.04</v>
      </c>
      <c r="H1023" s="410" t="s">
        <v>872</v>
      </c>
      <c r="I1023" s="410" t="s">
        <v>873</v>
      </c>
      <c r="J1023" s="410">
        <v>216931419</v>
      </c>
      <c r="K1023" s="410">
        <v>57743144</v>
      </c>
      <c r="L1023" s="410" t="s">
        <v>874</v>
      </c>
      <c r="M1023" s="406">
        <f t="shared" si="191"/>
        <v>0</v>
      </c>
      <c r="O1023" s="406"/>
      <c r="U1023" s="406">
        <f>E1023</f>
        <v>1.76</v>
      </c>
    </row>
    <row r="1024" spans="1:21">
      <c r="A1024" s="407">
        <v>45763</v>
      </c>
      <c r="B1024" s="408">
        <v>0</v>
      </c>
      <c r="C1024" s="409">
        <v>80</v>
      </c>
      <c r="D1024" s="409">
        <v>2.88</v>
      </c>
      <c r="E1024" s="409">
        <f t="shared" si="190"/>
        <v>77.12</v>
      </c>
      <c r="F1024" s="409">
        <v>77.12</v>
      </c>
      <c r="G1024" s="409">
        <f t="shared" si="188"/>
        <v>0</v>
      </c>
      <c r="H1024" s="410" t="s">
        <v>872</v>
      </c>
      <c r="I1024" s="410" t="s">
        <v>901</v>
      </c>
      <c r="J1024" s="410">
        <v>216931419</v>
      </c>
      <c r="K1024" s="410">
        <v>57743148</v>
      </c>
      <c r="L1024" s="410" t="s">
        <v>874</v>
      </c>
      <c r="M1024" s="406">
        <f t="shared" si="191"/>
        <v>0</v>
      </c>
      <c r="N1024" s="406"/>
      <c r="O1024" s="406">
        <f t="shared" ref="O1024:O1033" si="193">E1024</f>
        <v>77.12</v>
      </c>
    </row>
    <row r="1025" spans="1:21">
      <c r="A1025" s="407">
        <v>45763</v>
      </c>
      <c r="B1025" s="408">
        <v>0</v>
      </c>
      <c r="C1025" s="409">
        <v>30</v>
      </c>
      <c r="D1025" s="409">
        <v>1.08</v>
      </c>
      <c r="E1025" s="409">
        <f t="shared" si="190"/>
        <v>28.92</v>
      </c>
      <c r="F1025" s="409">
        <v>28.92</v>
      </c>
      <c r="G1025" s="409">
        <f t="shared" si="188"/>
        <v>0</v>
      </c>
      <c r="H1025" s="410" t="s">
        <v>872</v>
      </c>
      <c r="I1025" s="410" t="s">
        <v>901</v>
      </c>
      <c r="J1025" s="410">
        <v>216931419</v>
      </c>
      <c r="K1025" s="410">
        <v>57743150</v>
      </c>
      <c r="L1025" s="410" t="s">
        <v>874</v>
      </c>
      <c r="M1025" s="406">
        <f t="shared" si="191"/>
        <v>0</v>
      </c>
      <c r="O1025" s="406">
        <f t="shared" si="193"/>
        <v>28.92</v>
      </c>
      <c r="U1025" s="406"/>
    </row>
    <row r="1026" spans="1:21">
      <c r="A1026" s="407">
        <v>45763</v>
      </c>
      <c r="B1026" s="408">
        <v>0</v>
      </c>
      <c r="C1026" s="409">
        <v>25</v>
      </c>
      <c r="D1026" s="409">
        <v>0.9</v>
      </c>
      <c r="E1026" s="409">
        <f t="shared" si="190"/>
        <v>24.1</v>
      </c>
      <c r="F1026" s="409">
        <v>24.1</v>
      </c>
      <c r="G1026" s="409">
        <f t="shared" si="188"/>
        <v>0</v>
      </c>
      <c r="H1026" s="410" t="s">
        <v>872</v>
      </c>
      <c r="I1026" s="410" t="s">
        <v>901</v>
      </c>
      <c r="J1026" s="410">
        <v>216931419</v>
      </c>
      <c r="K1026" s="410">
        <v>57743011</v>
      </c>
      <c r="L1026" s="410" t="s">
        <v>874</v>
      </c>
      <c r="M1026" s="406">
        <f t="shared" si="191"/>
        <v>0</v>
      </c>
      <c r="O1026" s="406">
        <f t="shared" si="193"/>
        <v>24.1</v>
      </c>
      <c r="P1026" s="406"/>
    </row>
    <row r="1027" spans="1:21">
      <c r="A1027" s="407">
        <v>45763</v>
      </c>
      <c r="B1027" s="408">
        <v>0</v>
      </c>
      <c r="C1027" s="409">
        <v>50</v>
      </c>
      <c r="D1027" s="409">
        <v>1.8</v>
      </c>
      <c r="E1027" s="409">
        <f t="shared" si="190"/>
        <v>48.2</v>
      </c>
      <c r="F1027" s="409">
        <v>48.2</v>
      </c>
      <c r="G1027" s="409">
        <f t="shared" ref="G1027:G1090" si="194">IF(D1027&gt;0.2,0,0.04)</f>
        <v>0</v>
      </c>
      <c r="H1027" s="410" t="s">
        <v>872</v>
      </c>
      <c r="I1027" s="410" t="s">
        <v>901</v>
      </c>
      <c r="J1027" s="410">
        <v>216931419</v>
      </c>
      <c r="K1027" s="410">
        <v>57743038</v>
      </c>
      <c r="L1027" s="410" t="s">
        <v>874</v>
      </c>
      <c r="M1027" s="406">
        <f t="shared" si="191"/>
        <v>0</v>
      </c>
      <c r="O1027" s="406">
        <f t="shared" si="193"/>
        <v>48.2</v>
      </c>
      <c r="P1027" s="406"/>
    </row>
    <row r="1028" spans="1:21">
      <c r="A1028" s="407">
        <v>45763</v>
      </c>
      <c r="B1028" s="408">
        <v>0</v>
      </c>
      <c r="C1028" s="409">
        <v>20</v>
      </c>
      <c r="D1028" s="409">
        <v>0.72</v>
      </c>
      <c r="E1028" s="409">
        <f t="shared" ref="E1028:E1091" si="195">C1028-D1028-G1028</f>
        <v>19.28</v>
      </c>
      <c r="F1028" s="409">
        <v>19.28</v>
      </c>
      <c r="G1028" s="409">
        <f t="shared" si="194"/>
        <v>0</v>
      </c>
      <c r="H1028" s="410" t="s">
        <v>872</v>
      </c>
      <c r="I1028" s="410" t="s">
        <v>901</v>
      </c>
      <c r="J1028" s="410">
        <v>216931419</v>
      </c>
      <c r="K1028" s="410">
        <v>57743050</v>
      </c>
      <c r="L1028" s="410" t="s">
        <v>874</v>
      </c>
      <c r="M1028" s="406">
        <f t="shared" ref="M1028:M1091" si="196">SUM(N1028:AA1028)-E1028</f>
        <v>0</v>
      </c>
      <c r="O1028" s="406">
        <f t="shared" si="193"/>
        <v>19.28</v>
      </c>
      <c r="P1028" s="406"/>
    </row>
    <row r="1029" spans="1:21">
      <c r="A1029" s="407">
        <v>45763</v>
      </c>
      <c r="B1029" s="408">
        <v>0</v>
      </c>
      <c r="C1029" s="409">
        <v>50</v>
      </c>
      <c r="D1029" s="409">
        <v>1.8</v>
      </c>
      <c r="E1029" s="409">
        <f t="shared" si="195"/>
        <v>48.2</v>
      </c>
      <c r="F1029" s="409">
        <v>48.2</v>
      </c>
      <c r="G1029" s="409">
        <f t="shared" si="194"/>
        <v>0</v>
      </c>
      <c r="H1029" s="410" t="s">
        <v>872</v>
      </c>
      <c r="I1029" s="410" t="s">
        <v>901</v>
      </c>
      <c r="J1029" s="410">
        <v>216931419</v>
      </c>
      <c r="K1029" s="410">
        <v>57743069</v>
      </c>
      <c r="L1029" s="410" t="s">
        <v>874</v>
      </c>
      <c r="M1029" s="406">
        <f t="shared" si="196"/>
        <v>0</v>
      </c>
      <c r="O1029" s="406">
        <f t="shared" si="193"/>
        <v>48.2</v>
      </c>
      <c r="P1029" s="406"/>
    </row>
    <row r="1030" spans="1:21">
      <c r="A1030" s="407">
        <v>45763</v>
      </c>
      <c r="B1030" s="408">
        <v>0</v>
      </c>
      <c r="C1030" s="409">
        <v>30</v>
      </c>
      <c r="D1030" s="409">
        <v>1.08</v>
      </c>
      <c r="E1030" s="409">
        <f t="shared" si="195"/>
        <v>28.92</v>
      </c>
      <c r="F1030" s="409">
        <v>28.92</v>
      </c>
      <c r="G1030" s="409">
        <f t="shared" si="194"/>
        <v>0</v>
      </c>
      <c r="H1030" s="410" t="s">
        <v>872</v>
      </c>
      <c r="I1030" s="410" t="s">
        <v>901</v>
      </c>
      <c r="J1030" s="410">
        <v>216931419</v>
      </c>
      <c r="K1030" s="410">
        <v>57743084</v>
      </c>
      <c r="L1030" s="410" t="s">
        <v>874</v>
      </c>
      <c r="M1030" s="406">
        <f t="shared" si="196"/>
        <v>0</v>
      </c>
      <c r="O1030" s="406">
        <f t="shared" si="193"/>
        <v>28.92</v>
      </c>
      <c r="P1030" s="406"/>
    </row>
    <row r="1031" spans="1:21">
      <c r="A1031" s="407">
        <v>45763</v>
      </c>
      <c r="B1031" s="408">
        <v>0</v>
      </c>
      <c r="C1031" s="409">
        <v>30</v>
      </c>
      <c r="D1031" s="409">
        <v>1.08</v>
      </c>
      <c r="E1031" s="409">
        <f t="shared" si="195"/>
        <v>28.92</v>
      </c>
      <c r="F1031" s="409">
        <v>28.92</v>
      </c>
      <c r="G1031" s="409">
        <f t="shared" si="194"/>
        <v>0</v>
      </c>
      <c r="H1031" s="410" t="s">
        <v>872</v>
      </c>
      <c r="I1031" s="410" t="s">
        <v>901</v>
      </c>
      <c r="J1031" s="410">
        <v>216931419</v>
      </c>
      <c r="K1031" s="410">
        <v>57743093</v>
      </c>
      <c r="L1031" s="410" t="s">
        <v>874</v>
      </c>
      <c r="M1031" s="406">
        <f t="shared" si="196"/>
        <v>0</v>
      </c>
      <c r="O1031" s="406">
        <f t="shared" si="193"/>
        <v>28.92</v>
      </c>
      <c r="P1031" s="406"/>
    </row>
    <row r="1032" spans="1:21">
      <c r="A1032" s="407">
        <v>45763</v>
      </c>
      <c r="B1032" s="408">
        <v>0</v>
      </c>
      <c r="C1032" s="409">
        <v>30</v>
      </c>
      <c r="D1032" s="409">
        <v>1.08</v>
      </c>
      <c r="E1032" s="409">
        <f t="shared" si="195"/>
        <v>28.92</v>
      </c>
      <c r="F1032" s="409">
        <v>28.92</v>
      </c>
      <c r="G1032" s="409">
        <f t="shared" si="194"/>
        <v>0</v>
      </c>
      <c r="H1032" s="410" t="s">
        <v>872</v>
      </c>
      <c r="I1032" s="410" t="s">
        <v>901</v>
      </c>
      <c r="J1032" s="410">
        <v>216931419</v>
      </c>
      <c r="K1032" s="410">
        <v>57743095</v>
      </c>
      <c r="L1032" s="410" t="s">
        <v>874</v>
      </c>
      <c r="M1032" s="406">
        <f t="shared" si="196"/>
        <v>0</v>
      </c>
      <c r="O1032" s="406">
        <f t="shared" si="193"/>
        <v>28.92</v>
      </c>
      <c r="P1032" s="406"/>
    </row>
    <row r="1033" spans="1:21">
      <c r="A1033" s="407">
        <v>45763</v>
      </c>
      <c r="B1033" s="408">
        <v>0</v>
      </c>
      <c r="C1033" s="409">
        <v>30</v>
      </c>
      <c r="D1033" s="409">
        <v>1.08</v>
      </c>
      <c r="E1033" s="409">
        <f t="shared" si="195"/>
        <v>28.92</v>
      </c>
      <c r="F1033" s="409">
        <v>28.92</v>
      </c>
      <c r="G1033" s="409">
        <f t="shared" si="194"/>
        <v>0</v>
      </c>
      <c r="H1033" s="410" t="s">
        <v>872</v>
      </c>
      <c r="I1033" s="410" t="s">
        <v>901</v>
      </c>
      <c r="J1033" s="410">
        <v>216931419</v>
      </c>
      <c r="K1033" s="410">
        <v>57743123</v>
      </c>
      <c r="L1033" s="410" t="s">
        <v>874</v>
      </c>
      <c r="M1033" s="406">
        <f t="shared" si="196"/>
        <v>0</v>
      </c>
      <c r="O1033" s="406">
        <f t="shared" si="193"/>
        <v>28.92</v>
      </c>
      <c r="T1033" s="406"/>
    </row>
    <row r="1034" spans="1:21">
      <c r="A1034" s="407">
        <v>45763</v>
      </c>
      <c r="B1034" s="408">
        <v>0</v>
      </c>
      <c r="C1034" s="409">
        <v>18</v>
      </c>
      <c r="D1034" s="409">
        <v>0.65</v>
      </c>
      <c r="E1034" s="409">
        <f t="shared" si="195"/>
        <v>17.350000000000001</v>
      </c>
      <c r="F1034" s="409">
        <v>17.350000000000001</v>
      </c>
      <c r="G1034" s="409">
        <f t="shared" si="194"/>
        <v>0</v>
      </c>
      <c r="H1034" s="410" t="s">
        <v>872</v>
      </c>
      <c r="I1034" s="410" t="s">
        <v>900</v>
      </c>
      <c r="J1034" s="410">
        <v>216931419</v>
      </c>
      <c r="K1034" s="410">
        <v>57743125</v>
      </c>
      <c r="L1034" s="410" t="s">
        <v>874</v>
      </c>
      <c r="M1034" s="406">
        <f t="shared" si="196"/>
        <v>0</v>
      </c>
      <c r="N1034" s="406">
        <f>E1034</f>
        <v>17.350000000000001</v>
      </c>
      <c r="T1034" s="406"/>
    </row>
    <row r="1035" spans="1:21">
      <c r="A1035" s="407">
        <v>45763</v>
      </c>
      <c r="B1035" s="408">
        <v>0</v>
      </c>
      <c r="C1035" s="409">
        <v>30</v>
      </c>
      <c r="D1035" s="409">
        <v>1.08</v>
      </c>
      <c r="E1035" s="409">
        <f t="shared" si="195"/>
        <v>28.92</v>
      </c>
      <c r="F1035" s="409">
        <v>28.92</v>
      </c>
      <c r="G1035" s="409">
        <f t="shared" si="194"/>
        <v>0</v>
      </c>
      <c r="H1035" s="410" t="s">
        <v>872</v>
      </c>
      <c r="I1035" s="410" t="s">
        <v>901</v>
      </c>
      <c r="J1035" s="410">
        <v>216931419</v>
      </c>
      <c r="K1035" s="410">
        <v>57743130</v>
      </c>
      <c r="L1035" s="410" t="s">
        <v>874</v>
      </c>
      <c r="M1035" s="406">
        <f t="shared" si="196"/>
        <v>0</v>
      </c>
      <c r="O1035" s="406">
        <f>E1035</f>
        <v>28.92</v>
      </c>
      <c r="P1035" s="406"/>
    </row>
    <row r="1036" spans="1:21">
      <c r="A1036" s="407">
        <v>45762</v>
      </c>
      <c r="B1036" s="408">
        <v>0</v>
      </c>
      <c r="C1036" s="409">
        <v>4</v>
      </c>
      <c r="D1036" s="409">
        <v>0.2</v>
      </c>
      <c r="E1036" s="409">
        <f t="shared" si="195"/>
        <v>3.76</v>
      </c>
      <c r="F1036" s="409">
        <v>3.8</v>
      </c>
      <c r="G1036" s="409">
        <f t="shared" si="194"/>
        <v>0.04</v>
      </c>
      <c r="H1036" s="410" t="s">
        <v>872</v>
      </c>
      <c r="I1036" s="410" t="s">
        <v>873</v>
      </c>
      <c r="J1036" s="410">
        <v>530171334</v>
      </c>
      <c r="K1036" s="410">
        <v>57721390</v>
      </c>
      <c r="L1036" s="410" t="s">
        <v>874</v>
      </c>
      <c r="M1036" s="406">
        <f t="shared" si="196"/>
        <v>0</v>
      </c>
      <c r="U1036" s="406">
        <f>E1036</f>
        <v>3.76</v>
      </c>
    </row>
    <row r="1037" spans="1:21">
      <c r="A1037" s="407">
        <v>45762</v>
      </c>
      <c r="B1037" s="408">
        <v>0</v>
      </c>
      <c r="C1037" s="409">
        <v>3</v>
      </c>
      <c r="D1037" s="409">
        <v>0.2</v>
      </c>
      <c r="E1037" s="409">
        <f t="shared" si="195"/>
        <v>2.76</v>
      </c>
      <c r="F1037" s="409">
        <v>2.8</v>
      </c>
      <c r="G1037" s="409">
        <f t="shared" si="194"/>
        <v>0.04</v>
      </c>
      <c r="H1037" s="410" t="s">
        <v>872</v>
      </c>
      <c r="I1037" s="410" t="s">
        <v>895</v>
      </c>
      <c r="J1037" s="410">
        <v>530171334</v>
      </c>
      <c r="K1037" s="410">
        <v>57721388</v>
      </c>
      <c r="L1037" s="410" t="s">
        <v>874</v>
      </c>
      <c r="M1037" s="406">
        <f t="shared" si="196"/>
        <v>0</v>
      </c>
      <c r="P1037" s="406">
        <f>E1037</f>
        <v>2.76</v>
      </c>
      <c r="U1037" s="406"/>
    </row>
    <row r="1038" spans="1:21">
      <c r="A1038" s="407">
        <v>45762</v>
      </c>
      <c r="B1038" s="408">
        <v>0</v>
      </c>
      <c r="C1038" s="409">
        <v>2</v>
      </c>
      <c r="D1038" s="409">
        <v>0.2</v>
      </c>
      <c r="E1038" s="409">
        <f t="shared" si="195"/>
        <v>1.76</v>
      </c>
      <c r="F1038" s="409">
        <v>1.8</v>
      </c>
      <c r="G1038" s="409">
        <f t="shared" si="194"/>
        <v>0.04</v>
      </c>
      <c r="H1038" s="410" t="s">
        <v>872</v>
      </c>
      <c r="I1038" s="410" t="s">
        <v>873</v>
      </c>
      <c r="J1038" s="410">
        <v>530171334</v>
      </c>
      <c r="K1038" s="410">
        <v>57721387</v>
      </c>
      <c r="L1038" s="410" t="s">
        <v>874</v>
      </c>
      <c r="M1038" s="406">
        <f t="shared" si="196"/>
        <v>0</v>
      </c>
      <c r="T1038" s="406"/>
      <c r="U1038" s="406">
        <f>E1038</f>
        <v>1.76</v>
      </c>
    </row>
    <row r="1039" spans="1:21">
      <c r="A1039" s="407">
        <v>45762</v>
      </c>
      <c r="B1039" s="408">
        <v>0</v>
      </c>
      <c r="C1039" s="409">
        <v>13.5</v>
      </c>
      <c r="D1039" s="409">
        <v>0.49</v>
      </c>
      <c r="E1039" s="409">
        <f t="shared" si="195"/>
        <v>13.01</v>
      </c>
      <c r="F1039" s="409">
        <v>13.01</v>
      </c>
      <c r="G1039" s="409">
        <f t="shared" si="194"/>
        <v>0</v>
      </c>
      <c r="H1039" s="410" t="s">
        <v>872</v>
      </c>
      <c r="I1039" s="410" t="s">
        <v>876</v>
      </c>
      <c r="J1039" s="410">
        <v>530171334</v>
      </c>
      <c r="K1039" s="410">
        <v>57721385</v>
      </c>
      <c r="L1039" s="410" t="s">
        <v>874</v>
      </c>
      <c r="M1039" s="406">
        <f t="shared" si="196"/>
        <v>0</v>
      </c>
      <c r="T1039" s="406">
        <f t="shared" ref="T1039:T1040" si="197">E1039</f>
        <v>13.01</v>
      </c>
      <c r="U1039" s="406"/>
    </row>
    <row r="1040" spans="1:21">
      <c r="A1040" s="407">
        <v>45762</v>
      </c>
      <c r="B1040" s="408">
        <v>0</v>
      </c>
      <c r="C1040" s="409">
        <v>13.5</v>
      </c>
      <c r="D1040" s="409">
        <v>0.49</v>
      </c>
      <c r="E1040" s="409">
        <f t="shared" si="195"/>
        <v>13.01</v>
      </c>
      <c r="F1040" s="409">
        <v>13.01</v>
      </c>
      <c r="G1040" s="409">
        <f t="shared" si="194"/>
        <v>0</v>
      </c>
      <c r="H1040" s="410" t="s">
        <v>872</v>
      </c>
      <c r="I1040" s="410" t="s">
        <v>876</v>
      </c>
      <c r="J1040" s="410">
        <v>530171334</v>
      </c>
      <c r="K1040" s="410">
        <v>57721386</v>
      </c>
      <c r="L1040" s="410" t="s">
        <v>874</v>
      </c>
      <c r="M1040" s="406">
        <f t="shared" si="196"/>
        <v>0</v>
      </c>
      <c r="T1040" s="406">
        <f t="shared" si="197"/>
        <v>13.01</v>
      </c>
    </row>
    <row r="1041" spans="1:21">
      <c r="A1041" s="407">
        <v>45762</v>
      </c>
      <c r="B1041" s="408">
        <v>0</v>
      </c>
      <c r="C1041" s="409">
        <v>26</v>
      </c>
      <c r="D1041" s="409">
        <v>0.94</v>
      </c>
      <c r="E1041" s="409">
        <f t="shared" si="195"/>
        <v>25.06</v>
      </c>
      <c r="F1041" s="409">
        <v>25.06</v>
      </c>
      <c r="G1041" s="409">
        <f t="shared" si="194"/>
        <v>0</v>
      </c>
      <c r="H1041" s="410" t="s">
        <v>872</v>
      </c>
      <c r="I1041" s="410" t="s">
        <v>899</v>
      </c>
      <c r="J1041" s="410">
        <v>530171334</v>
      </c>
      <c r="K1041" s="410">
        <v>57721389</v>
      </c>
      <c r="L1041" s="410" t="s">
        <v>874</v>
      </c>
      <c r="M1041" s="406">
        <f t="shared" si="196"/>
        <v>0</v>
      </c>
      <c r="N1041" s="406">
        <f>E1041</f>
        <v>25.06</v>
      </c>
      <c r="T1041" s="406"/>
    </row>
    <row r="1042" spans="1:21">
      <c r="A1042" s="407">
        <v>45762</v>
      </c>
      <c r="B1042" s="408">
        <v>0</v>
      </c>
      <c r="C1042" s="409">
        <v>2</v>
      </c>
      <c r="D1042" s="409">
        <v>0.2</v>
      </c>
      <c r="E1042" s="409">
        <f t="shared" si="195"/>
        <v>1.76</v>
      </c>
      <c r="F1042" s="409">
        <v>1.8</v>
      </c>
      <c r="G1042" s="409">
        <f t="shared" si="194"/>
        <v>0.04</v>
      </c>
      <c r="H1042" s="410" t="s">
        <v>872</v>
      </c>
      <c r="I1042" s="410" t="s">
        <v>873</v>
      </c>
      <c r="J1042" s="410">
        <v>530171334</v>
      </c>
      <c r="K1042" s="410">
        <v>57721384</v>
      </c>
      <c r="L1042" s="410" t="s">
        <v>874</v>
      </c>
      <c r="M1042" s="406">
        <f t="shared" si="196"/>
        <v>0</v>
      </c>
      <c r="T1042" s="406"/>
      <c r="U1042" s="406">
        <f>E1042</f>
        <v>1.76</v>
      </c>
    </row>
    <row r="1043" spans="1:21">
      <c r="A1043" s="407">
        <v>45761</v>
      </c>
      <c r="B1043" s="408">
        <v>0</v>
      </c>
      <c r="C1043" s="409">
        <v>13.5</v>
      </c>
      <c r="D1043" s="409">
        <v>0.49</v>
      </c>
      <c r="E1043" s="409">
        <f t="shared" si="195"/>
        <v>13.01</v>
      </c>
      <c r="F1043" s="409">
        <v>13.01</v>
      </c>
      <c r="G1043" s="409">
        <f t="shared" si="194"/>
        <v>0</v>
      </c>
      <c r="H1043" s="410" t="s">
        <v>872</v>
      </c>
      <c r="I1043" s="410" t="s">
        <v>876</v>
      </c>
      <c r="J1043" s="410">
        <v>1126562230</v>
      </c>
      <c r="K1043" s="410">
        <v>57712195</v>
      </c>
      <c r="L1043" s="410" t="s">
        <v>874</v>
      </c>
      <c r="M1043" s="406">
        <f t="shared" si="196"/>
        <v>0</v>
      </c>
      <c r="T1043" s="406">
        <f t="shared" ref="T1043:T1044" si="198">E1043</f>
        <v>13.01</v>
      </c>
    </row>
    <row r="1044" spans="1:21">
      <c r="A1044" s="407">
        <v>45761</v>
      </c>
      <c r="B1044" s="408">
        <v>0</v>
      </c>
      <c r="C1044" s="409">
        <v>13.5</v>
      </c>
      <c r="D1044" s="409">
        <v>0.48</v>
      </c>
      <c r="E1044" s="409">
        <f t="shared" si="195"/>
        <v>13.02</v>
      </c>
      <c r="F1044" s="409">
        <v>13.02</v>
      </c>
      <c r="G1044" s="409">
        <f t="shared" si="194"/>
        <v>0</v>
      </c>
      <c r="H1044" s="410" t="s">
        <v>872</v>
      </c>
      <c r="I1044" s="410" t="s">
        <v>876</v>
      </c>
      <c r="J1044" s="410">
        <v>1126562230</v>
      </c>
      <c r="K1044" s="410">
        <v>57712195</v>
      </c>
      <c r="L1044" s="410" t="s">
        <v>874</v>
      </c>
      <c r="M1044" s="406">
        <f t="shared" si="196"/>
        <v>0</v>
      </c>
      <c r="T1044" s="406">
        <f t="shared" si="198"/>
        <v>13.02</v>
      </c>
      <c r="U1044" s="406"/>
    </row>
    <row r="1045" spans="1:21">
      <c r="A1045" s="407">
        <v>45761</v>
      </c>
      <c r="B1045" s="408">
        <v>0</v>
      </c>
      <c r="C1045" s="409">
        <v>2</v>
      </c>
      <c r="D1045" s="409">
        <v>0.2</v>
      </c>
      <c r="E1045" s="409">
        <f t="shared" si="195"/>
        <v>1.76</v>
      </c>
      <c r="F1045" s="409">
        <v>1.8</v>
      </c>
      <c r="G1045" s="409">
        <f t="shared" si="194"/>
        <v>0.04</v>
      </c>
      <c r="H1045" s="410" t="s">
        <v>872</v>
      </c>
      <c r="I1045" s="410" t="s">
        <v>873</v>
      </c>
      <c r="J1045" s="410">
        <v>1126562230</v>
      </c>
      <c r="K1045" s="410">
        <v>57712194</v>
      </c>
      <c r="L1045" s="410" t="s">
        <v>874</v>
      </c>
      <c r="M1045" s="406">
        <f t="shared" si="196"/>
        <v>0</v>
      </c>
      <c r="T1045" s="406"/>
      <c r="U1045" s="406">
        <f>E1045</f>
        <v>1.76</v>
      </c>
    </row>
    <row r="1046" spans="1:21">
      <c r="A1046" s="407">
        <v>45758</v>
      </c>
      <c r="B1046" s="408">
        <v>0</v>
      </c>
      <c r="C1046" s="409">
        <v>3</v>
      </c>
      <c r="D1046" s="409">
        <v>0.2</v>
      </c>
      <c r="E1046" s="409">
        <f t="shared" si="195"/>
        <v>2.76</v>
      </c>
      <c r="F1046" s="409">
        <v>2.8</v>
      </c>
      <c r="G1046" s="409">
        <f t="shared" si="194"/>
        <v>0.04</v>
      </c>
      <c r="H1046" s="410" t="s">
        <v>872</v>
      </c>
      <c r="I1046" s="410" t="s">
        <v>895</v>
      </c>
      <c r="J1046" s="410">
        <v>2001180636</v>
      </c>
      <c r="K1046" s="410">
        <v>57704483</v>
      </c>
      <c r="L1046" s="410" t="s">
        <v>874</v>
      </c>
      <c r="M1046" s="406">
        <f t="shared" si="196"/>
        <v>0</v>
      </c>
      <c r="P1046" s="406">
        <f>E1046</f>
        <v>2.76</v>
      </c>
      <c r="U1046" s="406"/>
    </row>
    <row r="1047" spans="1:21">
      <c r="A1047" s="407">
        <v>45758</v>
      </c>
      <c r="B1047" s="408">
        <v>0</v>
      </c>
      <c r="C1047" s="409">
        <v>2</v>
      </c>
      <c r="D1047" s="409">
        <v>0.2</v>
      </c>
      <c r="E1047" s="409">
        <f t="shared" si="195"/>
        <v>1.76</v>
      </c>
      <c r="F1047" s="409">
        <v>1.8</v>
      </c>
      <c r="G1047" s="409">
        <f t="shared" si="194"/>
        <v>0.04</v>
      </c>
      <c r="H1047" s="410" t="s">
        <v>872</v>
      </c>
      <c r="I1047" s="410" t="s">
        <v>873</v>
      </c>
      <c r="J1047" s="410">
        <v>2001180636</v>
      </c>
      <c r="K1047" s="410">
        <v>57704490</v>
      </c>
      <c r="L1047" s="410" t="s">
        <v>874</v>
      </c>
      <c r="M1047" s="406">
        <f t="shared" si="196"/>
        <v>0</v>
      </c>
      <c r="N1047" s="406"/>
      <c r="U1047" s="406">
        <f>E1047</f>
        <v>1.76</v>
      </c>
    </row>
    <row r="1048" spans="1:21">
      <c r="A1048" s="407">
        <v>45758</v>
      </c>
      <c r="B1048" s="408">
        <v>0</v>
      </c>
      <c r="C1048" s="409">
        <v>3</v>
      </c>
      <c r="D1048" s="409">
        <v>0.2</v>
      </c>
      <c r="E1048" s="409">
        <f t="shared" si="195"/>
        <v>2.76</v>
      </c>
      <c r="F1048" s="409">
        <v>2.8</v>
      </c>
      <c r="G1048" s="409">
        <f t="shared" si="194"/>
        <v>0.04</v>
      </c>
      <c r="H1048" s="410" t="s">
        <v>872</v>
      </c>
      <c r="I1048" s="410" t="s">
        <v>895</v>
      </c>
      <c r="J1048" s="410">
        <v>2001180636</v>
      </c>
      <c r="K1048" s="410">
        <v>57704488</v>
      </c>
      <c r="L1048" s="410" t="s">
        <v>874</v>
      </c>
      <c r="M1048" s="406">
        <f t="shared" si="196"/>
        <v>0</v>
      </c>
      <c r="P1048" s="406">
        <f t="shared" ref="P1048:P1052" si="199">E1048</f>
        <v>2.76</v>
      </c>
    </row>
    <row r="1049" spans="1:21">
      <c r="A1049" s="407">
        <v>45758</v>
      </c>
      <c r="B1049" s="408">
        <v>0</v>
      </c>
      <c r="C1049" s="409">
        <v>3</v>
      </c>
      <c r="D1049" s="409">
        <v>0.2</v>
      </c>
      <c r="E1049" s="409">
        <f t="shared" si="195"/>
        <v>2.76</v>
      </c>
      <c r="F1049" s="409">
        <v>2.8</v>
      </c>
      <c r="G1049" s="409">
        <f t="shared" si="194"/>
        <v>0.04</v>
      </c>
      <c r="H1049" s="410" t="s">
        <v>872</v>
      </c>
      <c r="I1049" s="410" t="s">
        <v>895</v>
      </c>
      <c r="J1049" s="410">
        <v>2001180636</v>
      </c>
      <c r="K1049" s="410">
        <v>57704482</v>
      </c>
      <c r="L1049" s="410" t="s">
        <v>874</v>
      </c>
      <c r="M1049" s="406">
        <f t="shared" si="196"/>
        <v>0</v>
      </c>
      <c r="N1049" s="406"/>
      <c r="P1049" s="406">
        <f t="shared" si="199"/>
        <v>2.76</v>
      </c>
    </row>
    <row r="1050" spans="1:21">
      <c r="A1050" s="407">
        <v>45758</v>
      </c>
      <c r="B1050" s="408">
        <v>0</v>
      </c>
      <c r="C1050" s="409">
        <v>3</v>
      </c>
      <c r="D1050" s="409">
        <v>0.2</v>
      </c>
      <c r="E1050" s="409">
        <f t="shared" si="195"/>
        <v>2.76</v>
      </c>
      <c r="F1050" s="409">
        <v>2.8</v>
      </c>
      <c r="G1050" s="409">
        <f t="shared" si="194"/>
        <v>0.04</v>
      </c>
      <c r="H1050" s="410" t="s">
        <v>872</v>
      </c>
      <c r="I1050" s="410" t="s">
        <v>895</v>
      </c>
      <c r="J1050" s="410">
        <v>2001180636</v>
      </c>
      <c r="K1050" s="410">
        <v>57704487</v>
      </c>
      <c r="L1050" s="410" t="s">
        <v>874</v>
      </c>
      <c r="M1050" s="406">
        <f t="shared" si="196"/>
        <v>0</v>
      </c>
      <c r="O1050" s="406"/>
      <c r="P1050" s="406">
        <f t="shared" si="199"/>
        <v>2.76</v>
      </c>
    </row>
    <row r="1051" spans="1:21">
      <c r="A1051" s="407">
        <v>45758</v>
      </c>
      <c r="B1051" s="408">
        <v>0</v>
      </c>
      <c r="C1051" s="409">
        <v>3</v>
      </c>
      <c r="D1051" s="409">
        <v>0.2</v>
      </c>
      <c r="E1051" s="409">
        <f t="shared" si="195"/>
        <v>2.76</v>
      </c>
      <c r="F1051" s="409">
        <v>2.8</v>
      </c>
      <c r="G1051" s="409">
        <f t="shared" si="194"/>
        <v>0.04</v>
      </c>
      <c r="H1051" s="410" t="s">
        <v>872</v>
      </c>
      <c r="I1051" s="410" t="s">
        <v>895</v>
      </c>
      <c r="J1051" s="410">
        <v>2001180636</v>
      </c>
      <c r="K1051" s="410">
        <v>57704486</v>
      </c>
      <c r="L1051" s="410" t="s">
        <v>874</v>
      </c>
      <c r="M1051" s="406">
        <f t="shared" si="196"/>
        <v>0</v>
      </c>
      <c r="P1051" s="406">
        <f t="shared" si="199"/>
        <v>2.76</v>
      </c>
    </row>
    <row r="1052" spans="1:21">
      <c r="A1052" s="407">
        <v>45758</v>
      </c>
      <c r="B1052" s="408">
        <v>0</v>
      </c>
      <c r="C1052" s="409">
        <v>3</v>
      </c>
      <c r="D1052" s="409">
        <v>0.2</v>
      </c>
      <c r="E1052" s="409">
        <f t="shared" si="195"/>
        <v>2.76</v>
      </c>
      <c r="F1052" s="409">
        <v>2.8</v>
      </c>
      <c r="G1052" s="409">
        <f t="shared" si="194"/>
        <v>0.04</v>
      </c>
      <c r="H1052" s="410" t="s">
        <v>872</v>
      </c>
      <c r="I1052" s="410" t="s">
        <v>895</v>
      </c>
      <c r="J1052" s="410">
        <v>2001180636</v>
      </c>
      <c r="K1052" s="410">
        <v>57704484</v>
      </c>
      <c r="L1052" s="410" t="s">
        <v>874</v>
      </c>
      <c r="M1052" s="406">
        <f t="shared" si="196"/>
        <v>0</v>
      </c>
      <c r="P1052" s="406">
        <f t="shared" si="199"/>
        <v>2.76</v>
      </c>
    </row>
    <row r="1053" spans="1:21">
      <c r="A1053" s="407">
        <v>45758</v>
      </c>
      <c r="B1053" s="408">
        <v>0</v>
      </c>
      <c r="C1053" s="409">
        <v>2</v>
      </c>
      <c r="D1053" s="409">
        <v>0.2</v>
      </c>
      <c r="E1053" s="409">
        <f t="shared" si="195"/>
        <v>1.76</v>
      </c>
      <c r="F1053" s="409">
        <v>1.8</v>
      </c>
      <c r="G1053" s="409">
        <f t="shared" si="194"/>
        <v>0.04</v>
      </c>
      <c r="H1053" s="410" t="s">
        <v>872</v>
      </c>
      <c r="I1053" s="410" t="s">
        <v>873</v>
      </c>
      <c r="J1053" s="410">
        <v>2001180636</v>
      </c>
      <c r="K1053" s="410">
        <v>57704481</v>
      </c>
      <c r="L1053" s="410" t="s">
        <v>874</v>
      </c>
      <c r="M1053" s="406">
        <f t="shared" si="196"/>
        <v>0</v>
      </c>
      <c r="P1053" s="406"/>
      <c r="U1053" s="406">
        <f>E1053</f>
        <v>1.76</v>
      </c>
    </row>
    <row r="1054" spans="1:21">
      <c r="A1054" s="407">
        <v>45758</v>
      </c>
      <c r="B1054" s="408">
        <v>0</v>
      </c>
      <c r="C1054" s="409">
        <v>12</v>
      </c>
      <c r="D1054" s="409">
        <v>0.43</v>
      </c>
      <c r="E1054" s="409">
        <f t="shared" si="195"/>
        <v>11.57</v>
      </c>
      <c r="F1054" s="409">
        <v>11.57</v>
      </c>
      <c r="G1054" s="409">
        <f t="shared" si="194"/>
        <v>0</v>
      </c>
      <c r="H1054" s="410" t="s">
        <v>872</v>
      </c>
      <c r="I1054" s="410" t="s">
        <v>902</v>
      </c>
      <c r="J1054" s="410">
        <v>2001180636</v>
      </c>
      <c r="K1054" s="410">
        <v>57704485</v>
      </c>
      <c r="L1054" s="410" t="s">
        <v>874</v>
      </c>
      <c r="M1054" s="406">
        <f t="shared" si="196"/>
        <v>0</v>
      </c>
      <c r="O1054" s="406">
        <f>E1054</f>
        <v>11.57</v>
      </c>
      <c r="U1054" s="406"/>
    </row>
    <row r="1055" spans="1:21">
      <c r="A1055" s="407">
        <v>45758</v>
      </c>
      <c r="B1055" s="408">
        <v>0</v>
      </c>
      <c r="C1055" s="409">
        <v>26</v>
      </c>
      <c r="D1055" s="409">
        <v>0.94</v>
      </c>
      <c r="E1055" s="409">
        <f t="shared" si="195"/>
        <v>25.06</v>
      </c>
      <c r="F1055" s="409">
        <v>25.06</v>
      </c>
      <c r="G1055" s="409">
        <f t="shared" si="194"/>
        <v>0</v>
      </c>
      <c r="H1055" s="410" t="s">
        <v>872</v>
      </c>
      <c r="I1055" s="410" t="s">
        <v>900</v>
      </c>
      <c r="J1055" s="410">
        <v>2001180636</v>
      </c>
      <c r="K1055" s="410">
        <v>57704485</v>
      </c>
      <c r="L1055" s="410" t="s">
        <v>874</v>
      </c>
      <c r="M1055" s="406">
        <f t="shared" si="196"/>
        <v>0</v>
      </c>
      <c r="N1055" s="406">
        <f>E1055</f>
        <v>25.06</v>
      </c>
      <c r="P1055" s="406"/>
    </row>
    <row r="1056" spans="1:21">
      <c r="A1056" s="407">
        <v>45758</v>
      </c>
      <c r="B1056" s="408">
        <v>0</v>
      </c>
      <c r="C1056" s="409">
        <v>3</v>
      </c>
      <c r="D1056" s="409">
        <v>0.2</v>
      </c>
      <c r="E1056" s="409">
        <f t="shared" si="195"/>
        <v>2.76</v>
      </c>
      <c r="F1056" s="409">
        <v>2.8</v>
      </c>
      <c r="G1056" s="409">
        <f t="shared" si="194"/>
        <v>0.04</v>
      </c>
      <c r="H1056" s="410" t="s">
        <v>872</v>
      </c>
      <c r="I1056" s="410" t="s">
        <v>895</v>
      </c>
      <c r="J1056" s="410">
        <v>2001180636</v>
      </c>
      <c r="K1056" s="410">
        <v>57704489</v>
      </c>
      <c r="L1056" s="410" t="s">
        <v>874</v>
      </c>
      <c r="M1056" s="406">
        <f t="shared" si="196"/>
        <v>0</v>
      </c>
      <c r="P1056" s="406">
        <f>E1056</f>
        <v>2.76</v>
      </c>
      <c r="T1056" s="406"/>
    </row>
    <row r="1057" spans="1:25">
      <c r="A1057" s="407">
        <v>45757</v>
      </c>
      <c r="B1057" s="408">
        <v>0</v>
      </c>
      <c r="C1057" s="409">
        <v>2</v>
      </c>
      <c r="D1057" s="409">
        <v>0.2</v>
      </c>
      <c r="E1057" s="409">
        <f t="shared" si="195"/>
        <v>1.76</v>
      </c>
      <c r="F1057" s="409">
        <v>1.8</v>
      </c>
      <c r="G1057" s="409">
        <f t="shared" si="194"/>
        <v>0.04</v>
      </c>
      <c r="H1057" s="410" t="s">
        <v>872</v>
      </c>
      <c r="I1057" s="410" t="s">
        <v>873</v>
      </c>
      <c r="J1057" s="410">
        <v>1848288894</v>
      </c>
      <c r="K1057" s="410">
        <v>57677329</v>
      </c>
      <c r="L1057" s="410" t="s">
        <v>874</v>
      </c>
      <c r="M1057" s="406">
        <f t="shared" si="196"/>
        <v>0</v>
      </c>
      <c r="P1057" s="406"/>
      <c r="U1057" s="406">
        <f t="shared" ref="U1057:U1061" si="200">E1057</f>
        <v>1.76</v>
      </c>
    </row>
    <row r="1058" spans="1:25">
      <c r="A1058" s="407">
        <v>45757</v>
      </c>
      <c r="B1058" s="408">
        <v>0</v>
      </c>
      <c r="C1058" s="409">
        <v>4</v>
      </c>
      <c r="D1058" s="409">
        <v>0.2</v>
      </c>
      <c r="E1058" s="409">
        <f t="shared" si="195"/>
        <v>3.76</v>
      </c>
      <c r="F1058" s="409">
        <v>3.8</v>
      </c>
      <c r="G1058" s="409">
        <f t="shared" si="194"/>
        <v>0.04</v>
      </c>
      <c r="H1058" s="410" t="s">
        <v>872</v>
      </c>
      <c r="I1058" s="410" t="s">
        <v>873</v>
      </c>
      <c r="J1058" s="410">
        <v>1848288894</v>
      </c>
      <c r="K1058" s="410">
        <v>57677330</v>
      </c>
      <c r="L1058" s="410" t="s">
        <v>874</v>
      </c>
      <c r="M1058" s="406">
        <f t="shared" si="196"/>
        <v>0</v>
      </c>
      <c r="P1058" s="406"/>
      <c r="U1058" s="406">
        <f t="shared" si="200"/>
        <v>3.76</v>
      </c>
    </row>
    <row r="1059" spans="1:25">
      <c r="A1059" s="407">
        <v>45756</v>
      </c>
      <c r="B1059" s="408">
        <v>0</v>
      </c>
      <c r="C1059" s="409">
        <v>2</v>
      </c>
      <c r="D1059" s="409">
        <v>0.2</v>
      </c>
      <c r="E1059" s="409">
        <f t="shared" si="195"/>
        <v>1.76</v>
      </c>
      <c r="F1059" s="409">
        <v>1.8</v>
      </c>
      <c r="G1059" s="409">
        <f t="shared" si="194"/>
        <v>0.04</v>
      </c>
      <c r="H1059" s="410" t="s">
        <v>872</v>
      </c>
      <c r="I1059" s="410" t="s">
        <v>873</v>
      </c>
      <c r="J1059" s="410">
        <v>1261687664</v>
      </c>
      <c r="K1059" s="410">
        <v>57615804</v>
      </c>
      <c r="L1059" s="410" t="s">
        <v>874</v>
      </c>
      <c r="M1059" s="406">
        <f t="shared" si="196"/>
        <v>0</v>
      </c>
      <c r="T1059" s="406"/>
      <c r="U1059" s="406">
        <f t="shared" si="200"/>
        <v>1.76</v>
      </c>
    </row>
    <row r="1060" spans="1:25">
      <c r="A1060" s="407">
        <v>45756</v>
      </c>
      <c r="B1060" s="408">
        <v>0</v>
      </c>
      <c r="C1060" s="409">
        <v>2</v>
      </c>
      <c r="D1060" s="409">
        <v>0.2</v>
      </c>
      <c r="E1060" s="409">
        <f t="shared" si="195"/>
        <v>1.76</v>
      </c>
      <c r="F1060" s="409">
        <v>1.8</v>
      </c>
      <c r="G1060" s="409">
        <f t="shared" si="194"/>
        <v>0.04</v>
      </c>
      <c r="H1060" s="410" t="s">
        <v>872</v>
      </c>
      <c r="I1060" s="410" t="s">
        <v>873</v>
      </c>
      <c r="J1060" s="410">
        <v>1261687664</v>
      </c>
      <c r="K1060" s="410">
        <v>57615803</v>
      </c>
      <c r="L1060" s="410" t="s">
        <v>874</v>
      </c>
      <c r="M1060" s="406">
        <f t="shared" si="196"/>
        <v>0</v>
      </c>
      <c r="U1060" s="406">
        <f t="shared" si="200"/>
        <v>1.76</v>
      </c>
    </row>
    <row r="1061" spans="1:25">
      <c r="A1061" s="407">
        <v>45756</v>
      </c>
      <c r="B1061" s="408">
        <v>0</v>
      </c>
      <c r="C1061" s="409">
        <v>2</v>
      </c>
      <c r="D1061" s="409">
        <v>0.2</v>
      </c>
      <c r="E1061" s="409">
        <f t="shared" si="195"/>
        <v>1.76</v>
      </c>
      <c r="F1061" s="409">
        <v>1.8</v>
      </c>
      <c r="G1061" s="409">
        <f t="shared" si="194"/>
        <v>0.04</v>
      </c>
      <c r="H1061" s="410" t="s">
        <v>872</v>
      </c>
      <c r="I1061" s="410" t="s">
        <v>873</v>
      </c>
      <c r="J1061" s="410">
        <v>1261687664</v>
      </c>
      <c r="K1061" s="410">
        <v>57615802</v>
      </c>
      <c r="L1061" s="410" t="s">
        <v>874</v>
      </c>
      <c r="M1061" s="406">
        <f t="shared" si="196"/>
        <v>0</v>
      </c>
      <c r="P1061" s="406"/>
      <c r="U1061" s="406">
        <f t="shared" si="200"/>
        <v>1.76</v>
      </c>
    </row>
    <row r="1062" spans="1:25">
      <c r="A1062" s="407">
        <v>45755</v>
      </c>
      <c r="B1062" s="408">
        <v>0</v>
      </c>
      <c r="C1062" s="409">
        <v>3</v>
      </c>
      <c r="D1062" s="409">
        <v>0.2</v>
      </c>
      <c r="E1062" s="409">
        <f t="shared" si="195"/>
        <v>2.76</v>
      </c>
      <c r="F1062" s="409">
        <v>2.8</v>
      </c>
      <c r="G1062" s="409">
        <f t="shared" si="194"/>
        <v>0.04</v>
      </c>
      <c r="H1062" s="410" t="s">
        <v>872</v>
      </c>
      <c r="I1062" s="410" t="s">
        <v>895</v>
      </c>
      <c r="J1062" s="410">
        <v>1566111414</v>
      </c>
      <c r="K1062" s="410">
        <v>57583746</v>
      </c>
      <c r="L1062" s="410" t="s">
        <v>874</v>
      </c>
      <c r="M1062" s="406">
        <f t="shared" si="196"/>
        <v>0</v>
      </c>
      <c r="P1062" s="406">
        <f t="shared" ref="P1062:P1063" si="201">E1062</f>
        <v>2.76</v>
      </c>
    </row>
    <row r="1063" spans="1:25">
      <c r="A1063" s="407">
        <v>45755</v>
      </c>
      <c r="B1063" s="408">
        <v>0</v>
      </c>
      <c r="C1063" s="409">
        <v>3</v>
      </c>
      <c r="D1063" s="409">
        <v>0.2</v>
      </c>
      <c r="E1063" s="409">
        <f t="shared" si="195"/>
        <v>2.76</v>
      </c>
      <c r="F1063" s="409">
        <v>2.8</v>
      </c>
      <c r="G1063" s="409">
        <f t="shared" si="194"/>
        <v>0.04</v>
      </c>
      <c r="H1063" s="410" t="s">
        <v>872</v>
      </c>
      <c r="I1063" s="410" t="s">
        <v>895</v>
      </c>
      <c r="J1063" s="410">
        <v>1566111414</v>
      </c>
      <c r="K1063" s="410">
        <v>57583747</v>
      </c>
      <c r="L1063" s="410" t="s">
        <v>874</v>
      </c>
      <c r="M1063" s="406">
        <f t="shared" si="196"/>
        <v>0</v>
      </c>
      <c r="N1063" s="406"/>
      <c r="P1063" s="406">
        <f t="shared" si="201"/>
        <v>2.76</v>
      </c>
    </row>
    <row r="1064" spans="1:25">
      <c r="A1064" s="407">
        <v>45754</v>
      </c>
      <c r="B1064" s="408">
        <v>0</v>
      </c>
      <c r="C1064" s="409">
        <v>10</v>
      </c>
      <c r="D1064" s="409">
        <v>0.36</v>
      </c>
      <c r="E1064" s="409">
        <f t="shared" si="195"/>
        <v>9.64</v>
      </c>
      <c r="F1064" s="409">
        <v>9.64</v>
      </c>
      <c r="G1064" s="409">
        <f t="shared" si="194"/>
        <v>0</v>
      </c>
      <c r="H1064" s="410" t="s">
        <v>872</v>
      </c>
      <c r="I1064" s="410" t="s">
        <v>873</v>
      </c>
      <c r="J1064" s="410">
        <v>1323941671</v>
      </c>
      <c r="K1064" s="410">
        <v>57569172</v>
      </c>
      <c r="L1064" s="410" t="s">
        <v>874</v>
      </c>
      <c r="M1064" s="406">
        <f t="shared" si="196"/>
        <v>0</v>
      </c>
      <c r="O1064" s="406"/>
      <c r="U1064" s="406">
        <f t="shared" ref="U1064:U1067" si="202">E1064</f>
        <v>9.64</v>
      </c>
    </row>
    <row r="1065" spans="1:25">
      <c r="A1065" s="407">
        <v>45754</v>
      </c>
      <c r="B1065" s="408">
        <v>0</v>
      </c>
      <c r="C1065" s="409">
        <v>4</v>
      </c>
      <c r="D1065" s="409">
        <v>0.2</v>
      </c>
      <c r="E1065" s="409">
        <f t="shared" si="195"/>
        <v>3.76</v>
      </c>
      <c r="F1065" s="409">
        <v>3.8</v>
      </c>
      <c r="G1065" s="409">
        <f t="shared" si="194"/>
        <v>0.04</v>
      </c>
      <c r="H1065" s="410" t="s">
        <v>872</v>
      </c>
      <c r="I1065" s="410" t="s">
        <v>873</v>
      </c>
      <c r="J1065" s="410">
        <v>1323941671</v>
      </c>
      <c r="K1065" s="410">
        <v>57569171</v>
      </c>
      <c r="L1065" s="410" t="s">
        <v>874</v>
      </c>
      <c r="M1065" s="406">
        <f t="shared" si="196"/>
        <v>0</v>
      </c>
      <c r="U1065" s="406">
        <f t="shared" si="202"/>
        <v>3.76</v>
      </c>
    </row>
    <row r="1066" spans="1:25">
      <c r="A1066" s="407">
        <v>45754</v>
      </c>
      <c r="B1066" s="408">
        <v>0</v>
      </c>
      <c r="C1066" s="409">
        <v>4</v>
      </c>
      <c r="D1066" s="409">
        <v>0.2</v>
      </c>
      <c r="E1066" s="409">
        <f t="shared" si="195"/>
        <v>3.76</v>
      </c>
      <c r="F1066" s="409">
        <v>3.8</v>
      </c>
      <c r="G1066" s="409">
        <f t="shared" si="194"/>
        <v>0.04</v>
      </c>
      <c r="H1066" s="410" t="s">
        <v>872</v>
      </c>
      <c r="I1066" s="410" t="s">
        <v>873</v>
      </c>
      <c r="J1066" s="410">
        <v>1323941671</v>
      </c>
      <c r="K1066" s="410">
        <v>57569173</v>
      </c>
      <c r="L1066" s="410" t="s">
        <v>874</v>
      </c>
      <c r="M1066" s="406">
        <f t="shared" si="196"/>
        <v>0</v>
      </c>
      <c r="T1066" s="406"/>
      <c r="U1066" s="406">
        <f t="shared" si="202"/>
        <v>3.76</v>
      </c>
    </row>
    <row r="1067" spans="1:25">
      <c r="A1067" s="407">
        <v>45754</v>
      </c>
      <c r="B1067" s="408">
        <v>0</v>
      </c>
      <c r="C1067" s="409">
        <v>2</v>
      </c>
      <c r="D1067" s="409">
        <v>0.2</v>
      </c>
      <c r="E1067" s="409">
        <f t="shared" si="195"/>
        <v>1.76</v>
      </c>
      <c r="F1067" s="409">
        <v>1.8</v>
      </c>
      <c r="G1067" s="409">
        <f t="shared" si="194"/>
        <v>0.04</v>
      </c>
      <c r="H1067" s="410" t="s">
        <v>872</v>
      </c>
      <c r="I1067" s="410" t="s">
        <v>873</v>
      </c>
      <c r="J1067" s="410">
        <v>1323941671</v>
      </c>
      <c r="K1067" s="410">
        <v>57569170</v>
      </c>
      <c r="L1067" s="410" t="s">
        <v>874</v>
      </c>
      <c r="M1067" s="406">
        <f t="shared" si="196"/>
        <v>0</v>
      </c>
      <c r="U1067" s="406">
        <f t="shared" si="202"/>
        <v>1.76</v>
      </c>
    </row>
    <row r="1068" spans="1:25">
      <c r="A1068" s="407">
        <v>45751</v>
      </c>
      <c r="B1068" s="408">
        <v>0</v>
      </c>
      <c r="C1068" s="409">
        <v>3</v>
      </c>
      <c r="D1068" s="409">
        <v>0.2</v>
      </c>
      <c r="E1068" s="409">
        <f t="shared" si="195"/>
        <v>2.76</v>
      </c>
      <c r="F1068" s="409">
        <v>2.8</v>
      </c>
      <c r="G1068" s="409">
        <f t="shared" si="194"/>
        <v>0.04</v>
      </c>
      <c r="H1068" s="410" t="s">
        <v>872</v>
      </c>
      <c r="I1068" s="410" t="s">
        <v>895</v>
      </c>
      <c r="J1068" s="410">
        <v>1461951068</v>
      </c>
      <c r="K1068" s="410">
        <v>57431344</v>
      </c>
      <c r="L1068" s="410" t="s">
        <v>874</v>
      </c>
      <c r="M1068" s="406">
        <f t="shared" si="196"/>
        <v>0</v>
      </c>
      <c r="P1068" s="406">
        <f t="shared" ref="P1068:P1073" si="203">E1068</f>
        <v>2.76</v>
      </c>
      <c r="U1068" s="406"/>
    </row>
    <row r="1069" spans="1:25">
      <c r="A1069" s="407">
        <v>45751</v>
      </c>
      <c r="B1069" s="408">
        <v>0</v>
      </c>
      <c r="C1069" s="409">
        <v>3</v>
      </c>
      <c r="D1069" s="409">
        <v>0.2</v>
      </c>
      <c r="E1069" s="409">
        <f t="shared" si="195"/>
        <v>2.76</v>
      </c>
      <c r="F1069" s="409">
        <v>2.8</v>
      </c>
      <c r="G1069" s="409">
        <f t="shared" si="194"/>
        <v>0.04</v>
      </c>
      <c r="H1069" s="410" t="s">
        <v>872</v>
      </c>
      <c r="I1069" s="410" t="s">
        <v>895</v>
      </c>
      <c r="J1069" s="410">
        <v>1461951068</v>
      </c>
      <c r="K1069" s="410">
        <v>57431343</v>
      </c>
      <c r="L1069" s="410" t="s">
        <v>874</v>
      </c>
      <c r="M1069" s="406">
        <f t="shared" si="196"/>
        <v>0</v>
      </c>
      <c r="P1069" s="406">
        <f t="shared" si="203"/>
        <v>2.76</v>
      </c>
      <c r="U1069" s="406"/>
    </row>
    <row r="1070" spans="1:25">
      <c r="A1070" s="407">
        <v>45751</v>
      </c>
      <c r="B1070" s="408">
        <v>0</v>
      </c>
      <c r="C1070" s="409">
        <v>3</v>
      </c>
      <c r="D1070" s="409">
        <v>0.2</v>
      </c>
      <c r="E1070" s="409">
        <f t="shared" si="195"/>
        <v>2.76</v>
      </c>
      <c r="F1070" s="409">
        <v>2.8</v>
      </c>
      <c r="G1070" s="409">
        <f t="shared" si="194"/>
        <v>0.04</v>
      </c>
      <c r="H1070" s="410" t="s">
        <v>872</v>
      </c>
      <c r="I1070" s="410" t="s">
        <v>895</v>
      </c>
      <c r="J1070" s="410">
        <v>1461951068</v>
      </c>
      <c r="K1070" s="410">
        <v>57431340</v>
      </c>
      <c r="L1070" s="410" t="s">
        <v>874</v>
      </c>
      <c r="M1070" s="406">
        <f t="shared" si="196"/>
        <v>0</v>
      </c>
      <c r="P1070" s="406">
        <f t="shared" si="203"/>
        <v>2.76</v>
      </c>
      <c r="X1070" s="406"/>
      <c r="Y1070" s="406"/>
    </row>
    <row r="1071" spans="1:25">
      <c r="A1071" s="407">
        <v>45751</v>
      </c>
      <c r="B1071" s="408">
        <v>0</v>
      </c>
      <c r="C1071" s="409">
        <v>3</v>
      </c>
      <c r="D1071" s="409">
        <v>0.2</v>
      </c>
      <c r="E1071" s="409">
        <f t="shared" si="195"/>
        <v>2.76</v>
      </c>
      <c r="F1071" s="409">
        <v>2.8</v>
      </c>
      <c r="G1071" s="409">
        <f t="shared" si="194"/>
        <v>0.04</v>
      </c>
      <c r="H1071" s="410" t="s">
        <v>872</v>
      </c>
      <c r="I1071" s="410" t="s">
        <v>895</v>
      </c>
      <c r="J1071" s="410">
        <v>1461951068</v>
      </c>
      <c r="K1071" s="410">
        <v>57431342</v>
      </c>
      <c r="L1071" s="410" t="s">
        <v>874</v>
      </c>
      <c r="M1071" s="406">
        <f t="shared" si="196"/>
        <v>0</v>
      </c>
      <c r="P1071" s="406">
        <f t="shared" si="203"/>
        <v>2.76</v>
      </c>
      <c r="U1071" s="406"/>
    </row>
    <row r="1072" spans="1:25">
      <c r="A1072" s="407">
        <v>45751</v>
      </c>
      <c r="B1072" s="408">
        <v>0</v>
      </c>
      <c r="C1072" s="409">
        <v>3</v>
      </c>
      <c r="D1072" s="409">
        <v>0.2</v>
      </c>
      <c r="E1072" s="409">
        <f t="shared" si="195"/>
        <v>2.76</v>
      </c>
      <c r="F1072" s="409">
        <v>2.8</v>
      </c>
      <c r="G1072" s="409">
        <f t="shared" si="194"/>
        <v>0.04</v>
      </c>
      <c r="H1072" s="410" t="s">
        <v>872</v>
      </c>
      <c r="I1072" s="410" t="s">
        <v>895</v>
      </c>
      <c r="J1072" s="410">
        <v>1461951068</v>
      </c>
      <c r="K1072" s="410">
        <v>57431341</v>
      </c>
      <c r="L1072" s="410" t="s">
        <v>874</v>
      </c>
      <c r="M1072" s="406">
        <f t="shared" si="196"/>
        <v>0</v>
      </c>
      <c r="P1072" s="406">
        <f t="shared" si="203"/>
        <v>2.76</v>
      </c>
      <c r="U1072" s="406"/>
    </row>
    <row r="1073" spans="1:21">
      <c r="A1073" s="407">
        <v>45751</v>
      </c>
      <c r="B1073" s="408">
        <v>0</v>
      </c>
      <c r="C1073" s="409">
        <v>3</v>
      </c>
      <c r="D1073" s="409">
        <v>0.2</v>
      </c>
      <c r="E1073" s="409">
        <f t="shared" si="195"/>
        <v>2.76</v>
      </c>
      <c r="F1073" s="409">
        <v>2.8</v>
      </c>
      <c r="G1073" s="409">
        <f t="shared" si="194"/>
        <v>0.04</v>
      </c>
      <c r="H1073" s="410" t="s">
        <v>872</v>
      </c>
      <c r="I1073" s="410" t="s">
        <v>895</v>
      </c>
      <c r="J1073" s="410">
        <v>1461951068</v>
      </c>
      <c r="K1073" s="410">
        <v>57431339</v>
      </c>
      <c r="L1073" s="410" t="s">
        <v>874</v>
      </c>
      <c r="M1073" s="406">
        <f t="shared" si="196"/>
        <v>0</v>
      </c>
      <c r="P1073" s="406">
        <f t="shared" si="203"/>
        <v>2.76</v>
      </c>
      <c r="U1073" s="406"/>
    </row>
    <row r="1074" spans="1:21">
      <c r="A1074" s="407">
        <v>45750</v>
      </c>
      <c r="B1074" s="408">
        <v>0</v>
      </c>
      <c r="C1074" s="409">
        <v>2</v>
      </c>
      <c r="D1074" s="409">
        <v>0.2</v>
      </c>
      <c r="E1074" s="409">
        <f t="shared" si="195"/>
        <v>1.76</v>
      </c>
      <c r="F1074" s="409">
        <v>1.8</v>
      </c>
      <c r="G1074" s="409">
        <f t="shared" si="194"/>
        <v>0.04</v>
      </c>
      <c r="H1074" s="410" t="s">
        <v>872</v>
      </c>
      <c r="I1074" s="410" t="s">
        <v>873</v>
      </c>
      <c r="J1074" s="410">
        <v>227835654</v>
      </c>
      <c r="K1074" s="410">
        <v>57315275</v>
      </c>
      <c r="L1074" s="410" t="s">
        <v>874</v>
      </c>
      <c r="M1074" s="406">
        <f t="shared" si="196"/>
        <v>0</v>
      </c>
      <c r="U1074" s="406">
        <f t="shared" ref="U1074:U1075" si="204">E1074</f>
        <v>1.76</v>
      </c>
    </row>
    <row r="1075" spans="1:21">
      <c r="A1075" s="407">
        <v>45748</v>
      </c>
      <c r="B1075" s="408">
        <v>0</v>
      </c>
      <c r="C1075" s="409">
        <v>2</v>
      </c>
      <c r="D1075" s="409">
        <v>0.2</v>
      </c>
      <c r="E1075" s="409">
        <f t="shared" si="195"/>
        <v>1.76</v>
      </c>
      <c r="F1075" s="409">
        <v>1.8</v>
      </c>
      <c r="G1075" s="409">
        <f t="shared" si="194"/>
        <v>0.04</v>
      </c>
      <c r="H1075" s="410" t="s">
        <v>872</v>
      </c>
      <c r="I1075" s="410" t="s">
        <v>873</v>
      </c>
      <c r="J1075" s="410">
        <v>1479531628</v>
      </c>
      <c r="K1075" s="410">
        <v>57277674</v>
      </c>
      <c r="L1075" s="410" t="s">
        <v>874</v>
      </c>
      <c r="M1075" s="406">
        <f t="shared" si="196"/>
        <v>0</v>
      </c>
      <c r="N1075" s="406"/>
      <c r="U1075" s="406">
        <f t="shared" si="204"/>
        <v>1.76</v>
      </c>
    </row>
    <row r="1076" spans="1:21">
      <c r="A1076" s="407">
        <v>45748</v>
      </c>
      <c r="B1076" s="408">
        <v>0</v>
      </c>
      <c r="C1076" s="409">
        <v>3</v>
      </c>
      <c r="D1076" s="409">
        <v>0.2</v>
      </c>
      <c r="E1076" s="409">
        <f t="shared" si="195"/>
        <v>2.76</v>
      </c>
      <c r="F1076" s="409">
        <v>2.8</v>
      </c>
      <c r="G1076" s="409">
        <f t="shared" si="194"/>
        <v>0.04</v>
      </c>
      <c r="H1076" s="410" t="s">
        <v>872</v>
      </c>
      <c r="I1076" s="410" t="s">
        <v>895</v>
      </c>
      <c r="J1076" s="410">
        <v>1479531628</v>
      </c>
      <c r="K1076" s="410">
        <v>57277676</v>
      </c>
      <c r="L1076" s="410" t="s">
        <v>874</v>
      </c>
      <c r="M1076" s="406">
        <f t="shared" si="196"/>
        <v>0</v>
      </c>
      <c r="O1076" s="406"/>
      <c r="P1076" s="406">
        <f>E1076</f>
        <v>2.76</v>
      </c>
    </row>
    <row r="1077" spans="1:21">
      <c r="A1077" s="407">
        <v>45748</v>
      </c>
      <c r="B1077" s="408">
        <v>0</v>
      </c>
      <c r="C1077" s="409">
        <v>13.5</v>
      </c>
      <c r="D1077" s="409">
        <v>0.49</v>
      </c>
      <c r="E1077" s="409">
        <f t="shared" si="195"/>
        <v>13.01</v>
      </c>
      <c r="F1077" s="409">
        <v>13.01</v>
      </c>
      <c r="G1077" s="409">
        <f t="shared" si="194"/>
        <v>0</v>
      </c>
      <c r="H1077" s="410" t="s">
        <v>872</v>
      </c>
      <c r="I1077" s="410" t="s">
        <v>876</v>
      </c>
      <c r="J1077" s="410">
        <v>1479531628</v>
      </c>
      <c r="K1077" s="410">
        <v>57277677</v>
      </c>
      <c r="L1077" s="410" t="s">
        <v>874</v>
      </c>
      <c r="M1077" s="406">
        <f t="shared" si="196"/>
        <v>0</v>
      </c>
      <c r="T1077" s="406">
        <f>E1077</f>
        <v>13.01</v>
      </c>
      <c r="U1077" s="406"/>
    </row>
    <row r="1078" spans="1:21">
      <c r="A1078" s="407">
        <v>45748</v>
      </c>
      <c r="B1078" s="408">
        <v>0</v>
      </c>
      <c r="C1078" s="409">
        <v>2</v>
      </c>
      <c r="D1078" s="409">
        <v>0.2</v>
      </c>
      <c r="E1078" s="409">
        <f t="shared" si="195"/>
        <v>1.76</v>
      </c>
      <c r="F1078" s="409">
        <v>1.8</v>
      </c>
      <c r="G1078" s="409">
        <f t="shared" si="194"/>
        <v>0.04</v>
      </c>
      <c r="H1078" s="410" t="s">
        <v>872</v>
      </c>
      <c r="I1078" s="410" t="s">
        <v>873</v>
      </c>
      <c r="J1078" s="410">
        <v>1479531628</v>
      </c>
      <c r="K1078" s="410">
        <v>57277675</v>
      </c>
      <c r="L1078" s="410" t="s">
        <v>874</v>
      </c>
      <c r="M1078" s="406">
        <f t="shared" si="196"/>
        <v>0</v>
      </c>
      <c r="P1078" s="406"/>
      <c r="U1078" s="406">
        <f>E1078</f>
        <v>1.76</v>
      </c>
    </row>
    <row r="1079" spans="1:21">
      <c r="A1079" s="407">
        <v>45747</v>
      </c>
      <c r="B1079" s="408">
        <v>0</v>
      </c>
      <c r="C1079" s="409">
        <v>3</v>
      </c>
      <c r="D1079" s="409">
        <v>0.2</v>
      </c>
      <c r="E1079" s="409">
        <f t="shared" si="195"/>
        <v>2.76</v>
      </c>
      <c r="F1079" s="409">
        <v>2.8</v>
      </c>
      <c r="G1079" s="409">
        <f t="shared" si="194"/>
        <v>0.04</v>
      </c>
      <c r="H1079" s="410" t="s">
        <v>872</v>
      </c>
      <c r="I1079" s="410" t="s">
        <v>895</v>
      </c>
      <c r="J1079" s="410">
        <v>138794106</v>
      </c>
      <c r="K1079" s="410">
        <v>57267794</v>
      </c>
      <c r="L1079" s="410" t="s">
        <v>874</v>
      </c>
      <c r="M1079" s="406">
        <f t="shared" si="196"/>
        <v>0</v>
      </c>
      <c r="P1079" s="406">
        <f>E1079</f>
        <v>2.76</v>
      </c>
    </row>
    <row r="1080" spans="1:21">
      <c r="A1080" s="407">
        <v>45747</v>
      </c>
      <c r="B1080" s="408">
        <v>0</v>
      </c>
      <c r="C1080" s="409">
        <v>2</v>
      </c>
      <c r="D1080" s="409">
        <v>0.2</v>
      </c>
      <c r="E1080" s="409">
        <f t="shared" si="195"/>
        <v>1.76</v>
      </c>
      <c r="F1080" s="409">
        <v>1.8</v>
      </c>
      <c r="G1080" s="409">
        <f t="shared" si="194"/>
        <v>0.04</v>
      </c>
      <c r="H1080" s="410" t="s">
        <v>872</v>
      </c>
      <c r="I1080" s="410" t="s">
        <v>873</v>
      </c>
      <c r="J1080" s="410">
        <v>138794106</v>
      </c>
      <c r="K1080" s="410">
        <v>57267793</v>
      </c>
      <c r="L1080" s="410" t="s">
        <v>874</v>
      </c>
      <c r="M1080" s="406">
        <f t="shared" si="196"/>
        <v>0</v>
      </c>
      <c r="P1080" s="406"/>
      <c r="U1080" s="406">
        <f>E1080</f>
        <v>1.76</v>
      </c>
    </row>
    <row r="1081" spans="1:21">
      <c r="A1081" s="407">
        <v>45744</v>
      </c>
      <c r="B1081" s="408">
        <v>0</v>
      </c>
      <c r="C1081" s="409">
        <v>3</v>
      </c>
      <c r="D1081" s="409">
        <v>0.2</v>
      </c>
      <c r="E1081" s="409">
        <f t="shared" si="195"/>
        <v>2.76</v>
      </c>
      <c r="F1081" s="409">
        <v>2.8</v>
      </c>
      <c r="G1081" s="409">
        <f t="shared" si="194"/>
        <v>0.04</v>
      </c>
      <c r="H1081" s="410" t="s">
        <v>872</v>
      </c>
      <c r="I1081" s="410" t="s">
        <v>895</v>
      </c>
      <c r="J1081" s="410">
        <v>1184840318</v>
      </c>
      <c r="K1081" s="410">
        <v>57255990</v>
      </c>
      <c r="L1081" s="410" t="s">
        <v>874</v>
      </c>
      <c r="M1081" s="406">
        <f t="shared" si="196"/>
        <v>0</v>
      </c>
      <c r="P1081" s="406">
        <f t="shared" ref="P1081:P1082" si="205">E1081</f>
        <v>2.76</v>
      </c>
    </row>
    <row r="1082" spans="1:21">
      <c r="A1082" s="407">
        <v>45744</v>
      </c>
      <c r="B1082" s="408">
        <v>0</v>
      </c>
      <c r="C1082" s="409">
        <v>3</v>
      </c>
      <c r="D1082" s="409">
        <v>0.2</v>
      </c>
      <c r="E1082" s="409">
        <f t="shared" si="195"/>
        <v>2.76</v>
      </c>
      <c r="F1082" s="409">
        <v>2.8</v>
      </c>
      <c r="G1082" s="409">
        <f t="shared" si="194"/>
        <v>0.04</v>
      </c>
      <c r="H1082" s="410" t="s">
        <v>872</v>
      </c>
      <c r="I1082" s="410" t="s">
        <v>895</v>
      </c>
      <c r="J1082" s="410">
        <v>1184840318</v>
      </c>
      <c r="K1082" s="410">
        <v>57255989</v>
      </c>
      <c r="L1082" s="410" t="s">
        <v>874</v>
      </c>
      <c r="M1082" s="406">
        <f t="shared" si="196"/>
        <v>0</v>
      </c>
      <c r="P1082" s="406">
        <f t="shared" si="205"/>
        <v>2.76</v>
      </c>
    </row>
    <row r="1083" spans="1:21">
      <c r="A1083" s="407">
        <v>45744</v>
      </c>
      <c r="B1083" s="408">
        <v>0</v>
      </c>
      <c r="C1083" s="409">
        <v>2</v>
      </c>
      <c r="D1083" s="409">
        <v>0.2</v>
      </c>
      <c r="E1083" s="409">
        <f t="shared" si="195"/>
        <v>1.76</v>
      </c>
      <c r="F1083" s="409">
        <v>1.8</v>
      </c>
      <c r="G1083" s="409">
        <f t="shared" si="194"/>
        <v>0.04</v>
      </c>
      <c r="H1083" s="410" t="s">
        <v>872</v>
      </c>
      <c r="I1083" s="410" t="s">
        <v>873</v>
      </c>
      <c r="J1083" s="410">
        <v>1184840318</v>
      </c>
      <c r="K1083" s="410">
        <v>57255991</v>
      </c>
      <c r="L1083" s="410" t="s">
        <v>874</v>
      </c>
      <c r="M1083" s="406">
        <f t="shared" si="196"/>
        <v>0</v>
      </c>
      <c r="P1083" s="406"/>
      <c r="U1083" s="406">
        <f t="shared" ref="U1083:U1085" si="206">E1083</f>
        <v>1.76</v>
      </c>
    </row>
    <row r="1084" spans="1:21">
      <c r="A1084" s="407">
        <v>45744</v>
      </c>
      <c r="B1084" s="408">
        <v>0</v>
      </c>
      <c r="C1084" s="409">
        <v>2</v>
      </c>
      <c r="D1084" s="409">
        <v>0.2</v>
      </c>
      <c r="E1084" s="409">
        <f t="shared" si="195"/>
        <v>1.76</v>
      </c>
      <c r="F1084" s="409">
        <v>1.8</v>
      </c>
      <c r="G1084" s="409">
        <f t="shared" si="194"/>
        <v>0.04</v>
      </c>
      <c r="H1084" s="410" t="s">
        <v>872</v>
      </c>
      <c r="I1084" s="410" t="s">
        <v>873</v>
      </c>
      <c r="J1084" s="410">
        <v>1184840318</v>
      </c>
      <c r="K1084" s="410">
        <v>57255995</v>
      </c>
      <c r="L1084" s="410" t="s">
        <v>874</v>
      </c>
      <c r="M1084" s="406">
        <f t="shared" si="196"/>
        <v>0</v>
      </c>
      <c r="P1084" s="406"/>
      <c r="U1084" s="406">
        <f t="shared" si="206"/>
        <v>1.76</v>
      </c>
    </row>
    <row r="1085" spans="1:21">
      <c r="A1085" s="407">
        <v>45744</v>
      </c>
      <c r="B1085" s="408">
        <v>0</v>
      </c>
      <c r="C1085" s="409">
        <v>2</v>
      </c>
      <c r="D1085" s="409">
        <v>0.2</v>
      </c>
      <c r="E1085" s="409">
        <f t="shared" si="195"/>
        <v>1.76</v>
      </c>
      <c r="F1085" s="409">
        <v>1.8</v>
      </c>
      <c r="G1085" s="409">
        <f t="shared" si="194"/>
        <v>0.04</v>
      </c>
      <c r="H1085" s="410" t="s">
        <v>872</v>
      </c>
      <c r="I1085" s="410" t="s">
        <v>873</v>
      </c>
      <c r="J1085" s="410">
        <v>1184840318</v>
      </c>
      <c r="K1085" s="410">
        <v>57255993</v>
      </c>
      <c r="L1085" s="410" t="s">
        <v>874</v>
      </c>
      <c r="M1085" s="406">
        <f t="shared" si="196"/>
        <v>0</v>
      </c>
      <c r="P1085" s="406"/>
      <c r="U1085" s="406">
        <f t="shared" si="206"/>
        <v>1.76</v>
      </c>
    </row>
    <row r="1086" spans="1:21">
      <c r="A1086" s="407">
        <v>45744</v>
      </c>
      <c r="B1086" s="408">
        <v>0</v>
      </c>
      <c r="C1086" s="409">
        <v>3</v>
      </c>
      <c r="D1086" s="409">
        <v>0.2</v>
      </c>
      <c r="E1086" s="409">
        <f t="shared" si="195"/>
        <v>2.76</v>
      </c>
      <c r="F1086" s="409">
        <v>2.8</v>
      </c>
      <c r="G1086" s="409">
        <f t="shared" si="194"/>
        <v>0.04</v>
      </c>
      <c r="H1086" s="410" t="s">
        <v>872</v>
      </c>
      <c r="I1086" s="410" t="s">
        <v>895</v>
      </c>
      <c r="J1086" s="410">
        <v>1184840318</v>
      </c>
      <c r="K1086" s="410">
        <v>57255992</v>
      </c>
      <c r="L1086" s="410" t="s">
        <v>874</v>
      </c>
      <c r="M1086" s="406">
        <f t="shared" si="196"/>
        <v>0</v>
      </c>
      <c r="P1086" s="406">
        <f t="shared" ref="P1086:P1091" si="207">E1086</f>
        <v>2.76</v>
      </c>
    </row>
    <row r="1087" spans="1:21">
      <c r="A1087" s="407">
        <v>45744</v>
      </c>
      <c r="B1087" s="408">
        <v>0</v>
      </c>
      <c r="C1087" s="409">
        <v>3</v>
      </c>
      <c r="D1087" s="409">
        <v>0.2</v>
      </c>
      <c r="E1087" s="409">
        <f t="shared" si="195"/>
        <v>2.76</v>
      </c>
      <c r="F1087" s="409">
        <v>2.8</v>
      </c>
      <c r="G1087" s="409">
        <f t="shared" si="194"/>
        <v>0.04</v>
      </c>
      <c r="H1087" s="410" t="s">
        <v>872</v>
      </c>
      <c r="I1087" s="410" t="s">
        <v>895</v>
      </c>
      <c r="J1087" s="410">
        <v>1184840318</v>
      </c>
      <c r="K1087" s="410">
        <v>57255994</v>
      </c>
      <c r="L1087" s="410" t="s">
        <v>874</v>
      </c>
      <c r="M1087" s="406">
        <f t="shared" si="196"/>
        <v>0</v>
      </c>
      <c r="P1087" s="406">
        <f t="shared" si="207"/>
        <v>2.76</v>
      </c>
      <c r="U1087" s="406"/>
    </row>
    <row r="1088" spans="1:21">
      <c r="A1088" s="407">
        <v>45743</v>
      </c>
      <c r="B1088" s="408">
        <v>0</v>
      </c>
      <c r="C1088" s="409">
        <v>3</v>
      </c>
      <c r="D1088" s="409">
        <v>0.2</v>
      </c>
      <c r="E1088" s="409">
        <f t="shared" si="195"/>
        <v>2.76</v>
      </c>
      <c r="F1088" s="409">
        <v>2.8</v>
      </c>
      <c r="G1088" s="409">
        <f t="shared" si="194"/>
        <v>0.04</v>
      </c>
      <c r="H1088" s="410" t="s">
        <v>872</v>
      </c>
      <c r="I1088" s="410" t="s">
        <v>895</v>
      </c>
      <c r="J1088" s="410">
        <v>1739480093</v>
      </c>
      <c r="K1088" s="410">
        <v>57245249</v>
      </c>
      <c r="L1088" s="410" t="s">
        <v>874</v>
      </c>
      <c r="M1088" s="406">
        <f t="shared" si="196"/>
        <v>0</v>
      </c>
      <c r="P1088" s="406">
        <f t="shared" si="207"/>
        <v>2.76</v>
      </c>
      <c r="U1088" s="406"/>
    </row>
    <row r="1089" spans="1:21">
      <c r="A1089" s="407">
        <v>45743</v>
      </c>
      <c r="B1089" s="408">
        <v>0</v>
      </c>
      <c r="C1089" s="409">
        <v>3</v>
      </c>
      <c r="D1089" s="409">
        <v>0.2</v>
      </c>
      <c r="E1089" s="409">
        <f t="shared" si="195"/>
        <v>2.76</v>
      </c>
      <c r="F1089" s="409">
        <v>2.8</v>
      </c>
      <c r="G1089" s="409">
        <f t="shared" si="194"/>
        <v>0.04</v>
      </c>
      <c r="H1089" s="410" t="s">
        <v>872</v>
      </c>
      <c r="I1089" s="410" t="s">
        <v>895</v>
      </c>
      <c r="J1089" s="410">
        <v>1739480093</v>
      </c>
      <c r="K1089" s="410">
        <v>57245251</v>
      </c>
      <c r="L1089" s="410" t="s">
        <v>874</v>
      </c>
      <c r="M1089" s="406">
        <f t="shared" si="196"/>
        <v>0</v>
      </c>
      <c r="P1089" s="406">
        <f t="shared" si="207"/>
        <v>2.76</v>
      </c>
    </row>
    <row r="1090" spans="1:21">
      <c r="A1090" s="407">
        <v>45743</v>
      </c>
      <c r="B1090" s="408">
        <v>0</v>
      </c>
      <c r="C1090" s="409">
        <v>3</v>
      </c>
      <c r="D1090" s="409">
        <v>0.2</v>
      </c>
      <c r="E1090" s="409">
        <f t="shared" si="195"/>
        <v>2.76</v>
      </c>
      <c r="F1090" s="409">
        <v>2.8</v>
      </c>
      <c r="G1090" s="409">
        <f t="shared" si="194"/>
        <v>0.04</v>
      </c>
      <c r="H1090" s="410" t="s">
        <v>872</v>
      </c>
      <c r="I1090" s="410" t="s">
        <v>895</v>
      </c>
      <c r="J1090" s="410">
        <v>1739480093</v>
      </c>
      <c r="K1090" s="410">
        <v>57245247</v>
      </c>
      <c r="L1090" s="410" t="s">
        <v>874</v>
      </c>
      <c r="M1090" s="406">
        <f t="shared" si="196"/>
        <v>0</v>
      </c>
      <c r="P1090" s="406">
        <f t="shared" si="207"/>
        <v>2.76</v>
      </c>
      <c r="U1090" s="406"/>
    </row>
    <row r="1091" spans="1:21">
      <c r="A1091" s="407">
        <v>45743</v>
      </c>
      <c r="B1091" s="408">
        <v>0</v>
      </c>
      <c r="C1091" s="409">
        <v>3</v>
      </c>
      <c r="D1091" s="409">
        <v>0.2</v>
      </c>
      <c r="E1091" s="409">
        <f t="shared" si="195"/>
        <v>2.76</v>
      </c>
      <c r="F1091" s="409">
        <v>2.8</v>
      </c>
      <c r="G1091" s="409">
        <f t="shared" ref="G1091:G1154" si="208">IF(D1091&gt;0.2,0,0.04)</f>
        <v>0.04</v>
      </c>
      <c r="H1091" s="410" t="s">
        <v>872</v>
      </c>
      <c r="I1091" s="410" t="s">
        <v>895</v>
      </c>
      <c r="J1091" s="410">
        <v>1739480093</v>
      </c>
      <c r="K1091" s="410">
        <v>57245248</v>
      </c>
      <c r="L1091" s="410" t="s">
        <v>874</v>
      </c>
      <c r="M1091" s="406">
        <f t="shared" si="196"/>
        <v>0</v>
      </c>
      <c r="P1091" s="406">
        <f t="shared" si="207"/>
        <v>2.76</v>
      </c>
      <c r="U1091" s="406"/>
    </row>
    <row r="1092" spans="1:21">
      <c r="A1092" s="407">
        <v>45743</v>
      </c>
      <c r="B1092" s="408">
        <v>0</v>
      </c>
      <c r="C1092" s="409">
        <v>2</v>
      </c>
      <c r="D1092" s="409">
        <v>0.2</v>
      </c>
      <c r="E1092" s="409">
        <f t="shared" ref="E1092:E1155" si="209">C1092-D1092-G1092</f>
        <v>1.76</v>
      </c>
      <c r="F1092" s="409">
        <v>1.8</v>
      </c>
      <c r="G1092" s="409">
        <f t="shared" si="208"/>
        <v>0.04</v>
      </c>
      <c r="H1092" s="410" t="s">
        <v>872</v>
      </c>
      <c r="I1092" s="410" t="s">
        <v>873</v>
      </c>
      <c r="J1092" s="410">
        <v>1739480093</v>
      </c>
      <c r="K1092" s="410">
        <v>57245252</v>
      </c>
      <c r="L1092" s="410" t="s">
        <v>874</v>
      </c>
      <c r="M1092" s="406">
        <f t="shared" ref="M1092:M1155" si="210">SUM(N1092:AA1092)-E1092</f>
        <v>0</v>
      </c>
      <c r="N1092" s="406"/>
      <c r="U1092" s="406">
        <f>E1092</f>
        <v>1.76</v>
      </c>
    </row>
    <row r="1093" spans="1:21">
      <c r="A1093" s="407">
        <v>45743</v>
      </c>
      <c r="B1093" s="408">
        <v>0</v>
      </c>
      <c r="C1093" s="409">
        <v>3</v>
      </c>
      <c r="D1093" s="409">
        <v>0.2</v>
      </c>
      <c r="E1093" s="409">
        <f t="shared" si="209"/>
        <v>2.76</v>
      </c>
      <c r="F1093" s="409">
        <v>2.8</v>
      </c>
      <c r="G1093" s="409">
        <f t="shared" si="208"/>
        <v>0.04</v>
      </c>
      <c r="H1093" s="410" t="s">
        <v>872</v>
      </c>
      <c r="I1093" s="410" t="s">
        <v>895</v>
      </c>
      <c r="J1093" s="410">
        <v>1739480093</v>
      </c>
      <c r="K1093" s="410">
        <v>57245250</v>
      </c>
      <c r="L1093" s="410" t="s">
        <v>874</v>
      </c>
      <c r="M1093" s="406">
        <f t="shared" si="210"/>
        <v>0</v>
      </c>
      <c r="O1093" s="406"/>
      <c r="P1093" s="406">
        <f t="shared" ref="P1093:P1094" si="211">E1093</f>
        <v>2.76</v>
      </c>
    </row>
    <row r="1094" spans="1:21">
      <c r="A1094" s="407">
        <v>45743</v>
      </c>
      <c r="B1094" s="408">
        <v>0</v>
      </c>
      <c r="C1094" s="409">
        <v>3</v>
      </c>
      <c r="D1094" s="409">
        <v>0.2</v>
      </c>
      <c r="E1094" s="409">
        <f t="shared" si="209"/>
        <v>2.76</v>
      </c>
      <c r="F1094" s="409">
        <v>2.8</v>
      </c>
      <c r="G1094" s="409">
        <f t="shared" si="208"/>
        <v>0.04</v>
      </c>
      <c r="H1094" s="410" t="s">
        <v>872</v>
      </c>
      <c r="I1094" s="410" t="s">
        <v>895</v>
      </c>
      <c r="J1094" s="410">
        <v>1739480093</v>
      </c>
      <c r="K1094" s="410">
        <v>57245246</v>
      </c>
      <c r="L1094" s="410" t="s">
        <v>874</v>
      </c>
      <c r="M1094" s="406">
        <f t="shared" si="210"/>
        <v>0</v>
      </c>
      <c r="P1094" s="406">
        <f t="shared" si="211"/>
        <v>2.76</v>
      </c>
      <c r="U1094" s="406"/>
    </row>
    <row r="1095" spans="1:21">
      <c r="A1095" s="407">
        <v>45742</v>
      </c>
      <c r="B1095" s="408">
        <v>0</v>
      </c>
      <c r="C1095" s="409">
        <v>2</v>
      </c>
      <c r="D1095" s="409">
        <v>0.2</v>
      </c>
      <c r="E1095" s="409">
        <f t="shared" si="209"/>
        <v>1.76</v>
      </c>
      <c r="F1095" s="409">
        <v>1.8</v>
      </c>
      <c r="G1095" s="409">
        <f t="shared" si="208"/>
        <v>0.04</v>
      </c>
      <c r="H1095" s="410" t="s">
        <v>872</v>
      </c>
      <c r="I1095" s="410" t="s">
        <v>873</v>
      </c>
      <c r="J1095" s="410">
        <v>1793332627</v>
      </c>
      <c r="K1095" s="410">
        <v>57196159</v>
      </c>
      <c r="L1095" s="410" t="s">
        <v>874</v>
      </c>
      <c r="M1095" s="406">
        <f t="shared" si="210"/>
        <v>0</v>
      </c>
      <c r="T1095" s="406"/>
      <c r="U1095" s="406">
        <f>E1095</f>
        <v>1.76</v>
      </c>
    </row>
    <row r="1096" spans="1:21">
      <c r="A1096" s="407">
        <v>45741</v>
      </c>
      <c r="B1096" s="408">
        <v>0</v>
      </c>
      <c r="C1096" s="409">
        <v>13.5</v>
      </c>
      <c r="D1096" s="409">
        <v>0.49</v>
      </c>
      <c r="E1096" s="409">
        <f t="shared" si="209"/>
        <v>13.01</v>
      </c>
      <c r="F1096" s="409">
        <v>13.01</v>
      </c>
      <c r="G1096" s="409">
        <f t="shared" si="208"/>
        <v>0</v>
      </c>
      <c r="H1096" s="410" t="s">
        <v>872</v>
      </c>
      <c r="I1096" s="410" t="s">
        <v>876</v>
      </c>
      <c r="J1096" s="410">
        <v>161004724</v>
      </c>
      <c r="K1096" s="410">
        <v>57150422</v>
      </c>
      <c r="L1096" s="410" t="s">
        <v>874</v>
      </c>
      <c r="M1096" s="406">
        <f t="shared" si="210"/>
        <v>0</v>
      </c>
      <c r="N1096" s="406"/>
      <c r="T1096" s="406">
        <f>E1096</f>
        <v>13.01</v>
      </c>
    </row>
    <row r="1097" spans="1:21">
      <c r="A1097" s="407">
        <v>45741</v>
      </c>
      <c r="B1097" s="408">
        <v>0</v>
      </c>
      <c r="C1097" s="409">
        <v>2</v>
      </c>
      <c r="D1097" s="409">
        <v>0.2</v>
      </c>
      <c r="E1097" s="409">
        <f t="shared" si="209"/>
        <v>1.76</v>
      </c>
      <c r="F1097" s="409">
        <v>1.8</v>
      </c>
      <c r="G1097" s="409">
        <f t="shared" si="208"/>
        <v>0.04</v>
      </c>
      <c r="H1097" s="410" t="s">
        <v>872</v>
      </c>
      <c r="I1097" s="410" t="s">
        <v>873</v>
      </c>
      <c r="J1097" s="410">
        <v>161004724</v>
      </c>
      <c r="K1097" s="410">
        <v>57150425</v>
      </c>
      <c r="L1097" s="410" t="s">
        <v>874</v>
      </c>
      <c r="M1097" s="406">
        <f t="shared" si="210"/>
        <v>0</v>
      </c>
      <c r="N1097" s="406"/>
      <c r="U1097" s="406">
        <f>E1097</f>
        <v>1.76</v>
      </c>
    </row>
    <row r="1098" spans="1:21">
      <c r="A1098" s="407">
        <v>45741</v>
      </c>
      <c r="B1098" s="408">
        <v>0</v>
      </c>
      <c r="C1098" s="409">
        <v>13.5</v>
      </c>
      <c r="D1098" s="409">
        <v>0.49</v>
      </c>
      <c r="E1098" s="409">
        <f t="shared" si="209"/>
        <v>13.01</v>
      </c>
      <c r="F1098" s="409">
        <v>13.01</v>
      </c>
      <c r="G1098" s="409">
        <f t="shared" si="208"/>
        <v>0</v>
      </c>
      <c r="H1098" s="410" t="s">
        <v>872</v>
      </c>
      <c r="I1098" s="410" t="s">
        <v>876</v>
      </c>
      <c r="J1098" s="410">
        <v>161004724</v>
      </c>
      <c r="K1098" s="410">
        <v>57150423</v>
      </c>
      <c r="L1098" s="410" t="s">
        <v>874</v>
      </c>
      <c r="M1098" s="406">
        <f t="shared" si="210"/>
        <v>0</v>
      </c>
      <c r="O1098" s="406"/>
      <c r="T1098" s="406">
        <f>E1098</f>
        <v>13.01</v>
      </c>
    </row>
    <row r="1099" spans="1:21">
      <c r="A1099" s="407">
        <v>45741</v>
      </c>
      <c r="B1099" s="408">
        <v>0</v>
      </c>
      <c r="C1099" s="409">
        <v>2</v>
      </c>
      <c r="D1099" s="409">
        <v>0.2</v>
      </c>
      <c r="E1099" s="409">
        <f t="shared" si="209"/>
        <v>1.76</v>
      </c>
      <c r="F1099" s="409">
        <v>1.8</v>
      </c>
      <c r="G1099" s="409">
        <f t="shared" si="208"/>
        <v>0.04</v>
      </c>
      <c r="H1099" s="410" t="s">
        <v>872</v>
      </c>
      <c r="I1099" s="410" t="s">
        <v>873</v>
      </c>
      <c r="J1099" s="410">
        <v>161004724</v>
      </c>
      <c r="K1099" s="410">
        <v>57150424</v>
      </c>
      <c r="L1099" s="410" t="s">
        <v>874</v>
      </c>
      <c r="M1099" s="406">
        <f t="shared" si="210"/>
        <v>0</v>
      </c>
      <c r="O1099" s="406"/>
      <c r="U1099" s="406">
        <f>E1099</f>
        <v>1.76</v>
      </c>
    </row>
    <row r="1100" spans="1:21">
      <c r="A1100" s="407">
        <v>45740</v>
      </c>
      <c r="B1100" s="408">
        <v>0</v>
      </c>
      <c r="C1100" s="409">
        <v>26</v>
      </c>
      <c r="D1100" s="409">
        <v>0.94</v>
      </c>
      <c r="E1100" s="409">
        <f t="shared" si="209"/>
        <v>25.06</v>
      </c>
      <c r="F1100" s="409">
        <v>25.06</v>
      </c>
      <c r="G1100" s="409">
        <f t="shared" si="208"/>
        <v>0</v>
      </c>
      <c r="H1100" s="410" t="s">
        <v>872</v>
      </c>
      <c r="I1100" s="410" t="s">
        <v>900</v>
      </c>
      <c r="J1100" s="410">
        <v>1336165096</v>
      </c>
      <c r="K1100" s="410">
        <v>57140125</v>
      </c>
      <c r="L1100" s="410" t="s">
        <v>874</v>
      </c>
      <c r="M1100" s="406">
        <f t="shared" si="210"/>
        <v>0</v>
      </c>
      <c r="N1100" s="406">
        <f>E1100</f>
        <v>25.06</v>
      </c>
      <c r="T1100" s="406"/>
    </row>
    <row r="1101" spans="1:21">
      <c r="A1101" s="407">
        <v>45740</v>
      </c>
      <c r="B1101" s="408">
        <v>0</v>
      </c>
      <c r="C1101" s="409">
        <v>18</v>
      </c>
      <c r="D1101" s="409">
        <v>0.65</v>
      </c>
      <c r="E1101" s="409">
        <f t="shared" si="209"/>
        <v>17.350000000000001</v>
      </c>
      <c r="F1101" s="409">
        <v>17.350000000000001</v>
      </c>
      <c r="G1101" s="409">
        <f t="shared" si="208"/>
        <v>0</v>
      </c>
      <c r="H1101" s="410" t="s">
        <v>872</v>
      </c>
      <c r="I1101" s="410" t="s">
        <v>902</v>
      </c>
      <c r="J1101" s="410">
        <v>1336165096</v>
      </c>
      <c r="K1101" s="410">
        <v>57140124</v>
      </c>
      <c r="L1101" s="410" t="s">
        <v>874</v>
      </c>
      <c r="M1101" s="406">
        <f t="shared" si="210"/>
        <v>0</v>
      </c>
      <c r="O1101" s="406">
        <f>E1101</f>
        <v>17.350000000000001</v>
      </c>
    </row>
    <row r="1102" spans="1:21">
      <c r="A1102" s="407">
        <v>45737</v>
      </c>
      <c r="B1102" s="408">
        <v>0</v>
      </c>
      <c r="C1102" s="409">
        <v>2</v>
      </c>
      <c r="D1102" s="409">
        <v>0.2</v>
      </c>
      <c r="E1102" s="409">
        <f t="shared" si="209"/>
        <v>1.76</v>
      </c>
      <c r="F1102" s="409">
        <v>1.8</v>
      </c>
      <c r="G1102" s="409">
        <f t="shared" si="208"/>
        <v>0.04</v>
      </c>
      <c r="H1102" s="410" t="s">
        <v>872</v>
      </c>
      <c r="I1102" s="410" t="s">
        <v>873</v>
      </c>
      <c r="J1102" s="410">
        <v>1158616024</v>
      </c>
      <c r="K1102" s="410">
        <v>57129719</v>
      </c>
      <c r="L1102" s="410" t="s">
        <v>874</v>
      </c>
      <c r="M1102" s="406">
        <f t="shared" si="210"/>
        <v>0</v>
      </c>
      <c r="N1102" s="406"/>
      <c r="U1102" s="406">
        <f>E1102</f>
        <v>1.76</v>
      </c>
    </row>
    <row r="1103" spans="1:21">
      <c r="A1103" s="407">
        <v>45737</v>
      </c>
      <c r="B1103" s="408">
        <v>0</v>
      </c>
      <c r="C1103" s="409">
        <v>3</v>
      </c>
      <c r="D1103" s="409">
        <v>0.2</v>
      </c>
      <c r="E1103" s="409">
        <f t="shared" si="209"/>
        <v>2.76</v>
      </c>
      <c r="F1103" s="409">
        <v>2.8</v>
      </c>
      <c r="G1103" s="409">
        <f t="shared" si="208"/>
        <v>0.04</v>
      </c>
      <c r="H1103" s="410" t="s">
        <v>872</v>
      </c>
      <c r="I1103" s="410" t="s">
        <v>895</v>
      </c>
      <c r="J1103" s="410">
        <v>1158616024</v>
      </c>
      <c r="K1103" s="410">
        <v>57129720</v>
      </c>
      <c r="L1103" s="410" t="s">
        <v>874</v>
      </c>
      <c r="M1103" s="406">
        <f t="shared" si="210"/>
        <v>0</v>
      </c>
      <c r="P1103" s="406">
        <f t="shared" ref="P1103:P1108" si="212">E1103</f>
        <v>2.76</v>
      </c>
      <c r="T1103" s="406"/>
    </row>
    <row r="1104" spans="1:21">
      <c r="A1104" s="407">
        <v>45737</v>
      </c>
      <c r="B1104" s="408">
        <v>0</v>
      </c>
      <c r="C1104" s="409">
        <v>3</v>
      </c>
      <c r="D1104" s="409">
        <v>0.2</v>
      </c>
      <c r="E1104" s="409">
        <f t="shared" si="209"/>
        <v>2.76</v>
      </c>
      <c r="F1104" s="409">
        <v>2.8</v>
      </c>
      <c r="G1104" s="409">
        <f t="shared" si="208"/>
        <v>0.04</v>
      </c>
      <c r="H1104" s="410" t="s">
        <v>872</v>
      </c>
      <c r="I1104" s="410" t="s">
        <v>895</v>
      </c>
      <c r="J1104" s="410">
        <v>1158616024</v>
      </c>
      <c r="K1104" s="410">
        <v>57129723</v>
      </c>
      <c r="L1104" s="410" t="s">
        <v>874</v>
      </c>
      <c r="M1104" s="406">
        <f t="shared" si="210"/>
        <v>0</v>
      </c>
      <c r="P1104" s="406">
        <f t="shared" si="212"/>
        <v>2.76</v>
      </c>
      <c r="T1104" s="406"/>
    </row>
    <row r="1105" spans="1:25">
      <c r="A1105" s="407">
        <v>45737</v>
      </c>
      <c r="B1105" s="408">
        <v>0</v>
      </c>
      <c r="C1105" s="409">
        <v>3</v>
      </c>
      <c r="D1105" s="409">
        <v>0.2</v>
      </c>
      <c r="E1105" s="409">
        <f t="shared" si="209"/>
        <v>2.76</v>
      </c>
      <c r="F1105" s="409">
        <v>2.8</v>
      </c>
      <c r="G1105" s="409">
        <f t="shared" si="208"/>
        <v>0.04</v>
      </c>
      <c r="H1105" s="410" t="s">
        <v>872</v>
      </c>
      <c r="I1105" s="410" t="s">
        <v>895</v>
      </c>
      <c r="J1105" s="410">
        <v>1158616024</v>
      </c>
      <c r="K1105" s="410">
        <v>57129724</v>
      </c>
      <c r="L1105" s="410" t="s">
        <v>874</v>
      </c>
      <c r="M1105" s="406">
        <f t="shared" si="210"/>
        <v>0</v>
      </c>
      <c r="P1105" s="406">
        <f t="shared" si="212"/>
        <v>2.76</v>
      </c>
      <c r="T1105" s="406"/>
    </row>
    <row r="1106" spans="1:25">
      <c r="A1106" s="407">
        <v>45737</v>
      </c>
      <c r="B1106" s="408">
        <v>0</v>
      </c>
      <c r="C1106" s="409">
        <v>3</v>
      </c>
      <c r="D1106" s="409">
        <v>0.2</v>
      </c>
      <c r="E1106" s="409">
        <f t="shared" si="209"/>
        <v>2.76</v>
      </c>
      <c r="F1106" s="409">
        <v>2.8</v>
      </c>
      <c r="G1106" s="409">
        <f t="shared" si="208"/>
        <v>0.04</v>
      </c>
      <c r="H1106" s="410" t="s">
        <v>872</v>
      </c>
      <c r="I1106" s="410" t="s">
        <v>895</v>
      </c>
      <c r="J1106" s="410">
        <v>1158616024</v>
      </c>
      <c r="K1106" s="410">
        <v>57129727</v>
      </c>
      <c r="L1106" s="410" t="s">
        <v>874</v>
      </c>
      <c r="M1106" s="406">
        <f t="shared" si="210"/>
        <v>0</v>
      </c>
      <c r="P1106" s="406">
        <f t="shared" si="212"/>
        <v>2.76</v>
      </c>
      <c r="U1106" s="406"/>
    </row>
    <row r="1107" spans="1:25">
      <c r="A1107" s="407">
        <v>45737</v>
      </c>
      <c r="B1107" s="408">
        <v>0</v>
      </c>
      <c r="C1107" s="409">
        <v>3</v>
      </c>
      <c r="D1107" s="409">
        <v>0.2</v>
      </c>
      <c r="E1107" s="409">
        <f t="shared" si="209"/>
        <v>2.76</v>
      </c>
      <c r="F1107" s="409">
        <v>2.8</v>
      </c>
      <c r="G1107" s="409">
        <f t="shared" si="208"/>
        <v>0.04</v>
      </c>
      <c r="H1107" s="410" t="s">
        <v>872</v>
      </c>
      <c r="I1107" s="410" t="s">
        <v>895</v>
      </c>
      <c r="J1107" s="410">
        <v>1158616024</v>
      </c>
      <c r="K1107" s="410">
        <v>57129718</v>
      </c>
      <c r="L1107" s="410" t="s">
        <v>874</v>
      </c>
      <c r="M1107" s="406">
        <f t="shared" si="210"/>
        <v>0</v>
      </c>
      <c r="P1107" s="406">
        <f t="shared" si="212"/>
        <v>2.76</v>
      </c>
      <c r="T1107" s="406"/>
    </row>
    <row r="1108" spans="1:25">
      <c r="A1108" s="407">
        <v>45737</v>
      </c>
      <c r="B1108" s="408">
        <v>0</v>
      </c>
      <c r="C1108" s="409">
        <v>3</v>
      </c>
      <c r="D1108" s="409">
        <v>0.2</v>
      </c>
      <c r="E1108" s="409">
        <f t="shared" si="209"/>
        <v>2.76</v>
      </c>
      <c r="F1108" s="409">
        <v>2.8</v>
      </c>
      <c r="G1108" s="409">
        <f t="shared" si="208"/>
        <v>0.04</v>
      </c>
      <c r="H1108" s="410" t="s">
        <v>872</v>
      </c>
      <c r="I1108" s="410" t="s">
        <v>895</v>
      </c>
      <c r="J1108" s="410">
        <v>1158616024</v>
      </c>
      <c r="K1108" s="410">
        <v>57129721</v>
      </c>
      <c r="L1108" s="410" t="s">
        <v>874</v>
      </c>
      <c r="M1108" s="406">
        <f t="shared" si="210"/>
        <v>0</v>
      </c>
      <c r="P1108" s="406">
        <f t="shared" si="212"/>
        <v>2.76</v>
      </c>
      <c r="T1108" s="406"/>
    </row>
    <row r="1109" spans="1:25">
      <c r="A1109" s="407">
        <v>45737</v>
      </c>
      <c r="B1109" s="408">
        <v>0</v>
      </c>
      <c r="C1109" s="409">
        <v>26</v>
      </c>
      <c r="D1109" s="409">
        <v>0.94</v>
      </c>
      <c r="E1109" s="409">
        <f t="shared" si="209"/>
        <v>25.06</v>
      </c>
      <c r="F1109" s="409">
        <v>25.06</v>
      </c>
      <c r="G1109" s="409">
        <f t="shared" si="208"/>
        <v>0</v>
      </c>
      <c r="H1109" s="410" t="s">
        <v>872</v>
      </c>
      <c r="I1109" s="410" t="s">
        <v>900</v>
      </c>
      <c r="J1109" s="410">
        <v>1158616024</v>
      </c>
      <c r="K1109" s="410">
        <v>57129725</v>
      </c>
      <c r="L1109" s="410" t="s">
        <v>874</v>
      </c>
      <c r="M1109" s="406">
        <f t="shared" si="210"/>
        <v>0</v>
      </c>
      <c r="N1109" s="406">
        <f>E1109</f>
        <v>25.06</v>
      </c>
      <c r="U1109" s="406"/>
    </row>
    <row r="1110" spans="1:25">
      <c r="A1110" s="407">
        <v>45737</v>
      </c>
      <c r="B1110" s="408">
        <v>0</v>
      </c>
      <c r="C1110" s="409">
        <v>18</v>
      </c>
      <c r="D1110" s="409">
        <v>0.65</v>
      </c>
      <c r="E1110" s="409">
        <f t="shared" si="209"/>
        <v>17.350000000000001</v>
      </c>
      <c r="F1110" s="409">
        <v>17.350000000000001</v>
      </c>
      <c r="G1110" s="409">
        <f t="shared" si="208"/>
        <v>0</v>
      </c>
      <c r="H1110" s="410" t="s">
        <v>872</v>
      </c>
      <c r="I1110" s="410" t="s">
        <v>902</v>
      </c>
      <c r="J1110" s="410">
        <v>1158616024</v>
      </c>
      <c r="K1110" s="410">
        <v>57129726</v>
      </c>
      <c r="L1110" s="410" t="s">
        <v>874</v>
      </c>
      <c r="M1110" s="406">
        <f t="shared" si="210"/>
        <v>0</v>
      </c>
      <c r="O1110" s="406">
        <f>E1110</f>
        <v>17.350000000000001</v>
      </c>
      <c r="U1110" s="406"/>
    </row>
    <row r="1111" spans="1:25">
      <c r="A1111" s="407">
        <v>45737</v>
      </c>
      <c r="B1111" s="408">
        <v>0</v>
      </c>
      <c r="C1111" s="409">
        <v>3</v>
      </c>
      <c r="D1111" s="409">
        <v>0.2</v>
      </c>
      <c r="E1111" s="409">
        <f t="shared" si="209"/>
        <v>2.76</v>
      </c>
      <c r="F1111" s="409">
        <v>2.8</v>
      </c>
      <c r="G1111" s="409">
        <f t="shared" si="208"/>
        <v>0.04</v>
      </c>
      <c r="H1111" s="410" t="s">
        <v>872</v>
      </c>
      <c r="I1111" s="410" t="s">
        <v>895</v>
      </c>
      <c r="J1111" s="410">
        <v>1158616024</v>
      </c>
      <c r="K1111" s="410">
        <v>57129722</v>
      </c>
      <c r="L1111" s="410" t="s">
        <v>874</v>
      </c>
      <c r="M1111" s="406">
        <f t="shared" si="210"/>
        <v>0</v>
      </c>
      <c r="P1111" s="406">
        <f>E1111</f>
        <v>2.76</v>
      </c>
      <c r="T1111" s="406"/>
    </row>
    <row r="1112" spans="1:25">
      <c r="A1112" s="407">
        <v>45736</v>
      </c>
      <c r="B1112" s="408">
        <v>0</v>
      </c>
      <c r="C1112" s="409">
        <v>2</v>
      </c>
      <c r="D1112" s="409">
        <v>0.2</v>
      </c>
      <c r="E1112" s="409">
        <f t="shared" si="209"/>
        <v>1.76</v>
      </c>
      <c r="F1112" s="409">
        <v>1.8</v>
      </c>
      <c r="G1112" s="409">
        <f t="shared" si="208"/>
        <v>0.04</v>
      </c>
      <c r="H1112" s="410" t="s">
        <v>872</v>
      </c>
      <c r="I1112" s="410" t="s">
        <v>873</v>
      </c>
      <c r="J1112" s="410">
        <v>1100971383</v>
      </c>
      <c r="K1112" s="410">
        <v>57122395</v>
      </c>
      <c r="L1112" s="410" t="s">
        <v>874</v>
      </c>
      <c r="M1112" s="406">
        <f t="shared" si="210"/>
        <v>0</v>
      </c>
      <c r="N1112" s="406"/>
      <c r="U1112" s="406">
        <f>E1112</f>
        <v>1.76</v>
      </c>
    </row>
    <row r="1113" spans="1:25">
      <c r="A1113" s="407">
        <v>45736</v>
      </c>
      <c r="B1113" s="408">
        <v>0</v>
      </c>
      <c r="C1113" s="409">
        <v>13.5</v>
      </c>
      <c r="D1113" s="409">
        <v>0.49</v>
      </c>
      <c r="E1113" s="409">
        <f t="shared" si="209"/>
        <v>13.01</v>
      </c>
      <c r="F1113" s="409">
        <v>13.01</v>
      </c>
      <c r="G1113" s="409">
        <f t="shared" si="208"/>
        <v>0</v>
      </c>
      <c r="H1113" s="410" t="s">
        <v>872</v>
      </c>
      <c r="I1113" s="410" t="s">
        <v>876</v>
      </c>
      <c r="J1113" s="410">
        <v>1100971383</v>
      </c>
      <c r="K1113" s="410">
        <v>57122394</v>
      </c>
      <c r="L1113" s="410" t="s">
        <v>874</v>
      </c>
      <c r="M1113" s="406">
        <f t="shared" si="210"/>
        <v>0</v>
      </c>
      <c r="O1113" s="406"/>
      <c r="T1113" s="406">
        <f>E1113</f>
        <v>13.01</v>
      </c>
    </row>
    <row r="1114" spans="1:25">
      <c r="A1114" s="407">
        <v>45735</v>
      </c>
      <c r="B1114" s="408">
        <v>0</v>
      </c>
      <c r="C1114" s="409">
        <v>21</v>
      </c>
      <c r="D1114" s="409">
        <v>0.76</v>
      </c>
      <c r="E1114" s="409">
        <f t="shared" si="209"/>
        <v>20.239999999999998</v>
      </c>
      <c r="F1114" s="409">
        <v>20.239999999999998</v>
      </c>
      <c r="G1114" s="409">
        <f t="shared" si="208"/>
        <v>0</v>
      </c>
      <c r="H1114" s="410" t="s">
        <v>872</v>
      </c>
      <c r="I1114" s="410" t="s">
        <v>902</v>
      </c>
      <c r="J1114" s="410">
        <v>692972428</v>
      </c>
      <c r="K1114" s="410">
        <v>57071994</v>
      </c>
      <c r="L1114" s="410" t="s">
        <v>874</v>
      </c>
      <c r="M1114" s="406">
        <f t="shared" si="210"/>
        <v>0</v>
      </c>
      <c r="N1114" s="406"/>
      <c r="O1114" s="406">
        <f>E1114</f>
        <v>20.239999999999998</v>
      </c>
    </row>
    <row r="1115" spans="1:25">
      <c r="A1115" s="407">
        <v>45735</v>
      </c>
      <c r="B1115" s="408">
        <v>0</v>
      </c>
      <c r="C1115" s="409">
        <v>26</v>
      </c>
      <c r="D1115" s="409">
        <v>0.93</v>
      </c>
      <c r="E1115" s="409">
        <f t="shared" si="209"/>
        <v>25.07</v>
      </c>
      <c r="F1115" s="409">
        <v>25.07</v>
      </c>
      <c r="G1115" s="409">
        <f t="shared" si="208"/>
        <v>0</v>
      </c>
      <c r="H1115" s="410" t="s">
        <v>872</v>
      </c>
      <c r="I1115" s="410" t="s">
        <v>900</v>
      </c>
      <c r="J1115" s="410">
        <v>692972428</v>
      </c>
      <c r="K1115" s="410">
        <v>57071994</v>
      </c>
      <c r="L1115" s="410" t="s">
        <v>874</v>
      </c>
      <c r="M1115" s="406">
        <f t="shared" si="210"/>
        <v>0</v>
      </c>
      <c r="N1115" s="406">
        <f>E1115</f>
        <v>25.07</v>
      </c>
      <c r="X1115" s="406"/>
      <c r="Y1115" s="406"/>
    </row>
    <row r="1116" spans="1:25">
      <c r="A1116" s="407">
        <v>45734</v>
      </c>
      <c r="B1116" s="408">
        <v>0</v>
      </c>
      <c r="C1116" s="409">
        <v>13.5</v>
      </c>
      <c r="D1116" s="409">
        <v>0.49</v>
      </c>
      <c r="E1116" s="409">
        <f t="shared" si="209"/>
        <v>13.01</v>
      </c>
      <c r="F1116" s="409">
        <v>13.01</v>
      </c>
      <c r="G1116" s="409">
        <f t="shared" si="208"/>
        <v>0</v>
      </c>
      <c r="H1116" s="410" t="s">
        <v>872</v>
      </c>
      <c r="I1116" s="410" t="s">
        <v>876</v>
      </c>
      <c r="J1116" s="410">
        <v>1731144222</v>
      </c>
      <c r="K1116" s="410">
        <v>57054913</v>
      </c>
      <c r="L1116" s="410" t="s">
        <v>874</v>
      </c>
      <c r="M1116" s="406">
        <f t="shared" si="210"/>
        <v>0</v>
      </c>
      <c r="T1116" s="406">
        <f>E1116</f>
        <v>13.01</v>
      </c>
      <c r="U1116" s="406"/>
    </row>
    <row r="1117" spans="1:25">
      <c r="A1117" s="407">
        <v>45734</v>
      </c>
      <c r="B1117" s="408">
        <v>0</v>
      </c>
      <c r="C1117" s="409">
        <v>2</v>
      </c>
      <c r="D1117" s="409">
        <v>0.2</v>
      </c>
      <c r="E1117" s="409">
        <f t="shared" si="209"/>
        <v>1.76</v>
      </c>
      <c r="F1117" s="409">
        <v>1.8</v>
      </c>
      <c r="G1117" s="409">
        <f t="shared" si="208"/>
        <v>0.04</v>
      </c>
      <c r="H1117" s="410" t="s">
        <v>872</v>
      </c>
      <c r="I1117" s="410" t="s">
        <v>873</v>
      </c>
      <c r="J1117" s="410">
        <v>1731144222</v>
      </c>
      <c r="K1117" s="410">
        <v>57054914</v>
      </c>
      <c r="L1117" s="410" t="s">
        <v>874</v>
      </c>
      <c r="M1117" s="406">
        <f t="shared" si="210"/>
        <v>0</v>
      </c>
      <c r="P1117" s="406"/>
      <c r="U1117" s="406">
        <f t="shared" ref="U1117:U1119" si="213">E1117</f>
        <v>1.76</v>
      </c>
    </row>
    <row r="1118" spans="1:25">
      <c r="A1118" s="407">
        <v>45734</v>
      </c>
      <c r="B1118" s="408">
        <v>0</v>
      </c>
      <c r="C1118" s="409">
        <v>2</v>
      </c>
      <c r="D1118" s="409">
        <v>0.2</v>
      </c>
      <c r="E1118" s="409">
        <f t="shared" si="209"/>
        <v>1.76</v>
      </c>
      <c r="F1118" s="409">
        <v>1.8</v>
      </c>
      <c r="G1118" s="409">
        <f t="shared" si="208"/>
        <v>0.04</v>
      </c>
      <c r="H1118" s="410" t="s">
        <v>872</v>
      </c>
      <c r="I1118" s="410" t="s">
        <v>873</v>
      </c>
      <c r="J1118" s="410">
        <v>1731144222</v>
      </c>
      <c r="K1118" s="410">
        <v>57054915</v>
      </c>
      <c r="L1118" s="410" t="s">
        <v>874</v>
      </c>
      <c r="M1118" s="406">
        <f t="shared" si="210"/>
        <v>0</v>
      </c>
      <c r="U1118" s="406">
        <f t="shared" si="213"/>
        <v>1.76</v>
      </c>
    </row>
    <row r="1119" spans="1:25">
      <c r="A1119" s="407">
        <v>45734</v>
      </c>
      <c r="B1119" s="408">
        <v>0</v>
      </c>
      <c r="C1119" s="409">
        <v>2</v>
      </c>
      <c r="D1119" s="409">
        <v>0.2</v>
      </c>
      <c r="E1119" s="409">
        <f t="shared" si="209"/>
        <v>1.76</v>
      </c>
      <c r="F1119" s="409">
        <v>1.8</v>
      </c>
      <c r="G1119" s="409">
        <f t="shared" si="208"/>
        <v>0.04</v>
      </c>
      <c r="H1119" s="410" t="s">
        <v>872</v>
      </c>
      <c r="I1119" s="410" t="s">
        <v>873</v>
      </c>
      <c r="J1119" s="410">
        <v>1731144222</v>
      </c>
      <c r="K1119" s="410">
        <v>57054916</v>
      </c>
      <c r="L1119" s="410" t="s">
        <v>874</v>
      </c>
      <c r="M1119" s="406">
        <f t="shared" si="210"/>
        <v>0</v>
      </c>
      <c r="P1119" s="406"/>
      <c r="U1119" s="406">
        <f t="shared" si="213"/>
        <v>1.76</v>
      </c>
    </row>
    <row r="1120" spans="1:25">
      <c r="A1120" s="407">
        <v>45733</v>
      </c>
      <c r="B1120" s="408">
        <v>0</v>
      </c>
      <c r="C1120" s="409">
        <v>3</v>
      </c>
      <c r="D1120" s="409">
        <v>0.2</v>
      </c>
      <c r="E1120" s="409">
        <f t="shared" si="209"/>
        <v>2.76</v>
      </c>
      <c r="F1120" s="409">
        <v>2.8</v>
      </c>
      <c r="G1120" s="409">
        <f t="shared" si="208"/>
        <v>0.04</v>
      </c>
      <c r="H1120" s="410" t="s">
        <v>872</v>
      </c>
      <c r="I1120" s="410" t="s">
        <v>895</v>
      </c>
      <c r="J1120" s="410">
        <v>87023907</v>
      </c>
      <c r="K1120" s="410">
        <v>57046874</v>
      </c>
      <c r="L1120" s="410" t="s">
        <v>874</v>
      </c>
      <c r="M1120" s="406">
        <f t="shared" si="210"/>
        <v>0</v>
      </c>
      <c r="P1120" s="406">
        <f>E1120</f>
        <v>2.76</v>
      </c>
    </row>
    <row r="1121" spans="1:21">
      <c r="A1121" s="407">
        <v>45733</v>
      </c>
      <c r="B1121" s="408">
        <v>0</v>
      </c>
      <c r="C1121" s="409">
        <v>4</v>
      </c>
      <c r="D1121" s="409">
        <v>0.2</v>
      </c>
      <c r="E1121" s="409">
        <f t="shared" si="209"/>
        <v>3.76</v>
      </c>
      <c r="F1121" s="409">
        <v>3.8</v>
      </c>
      <c r="G1121" s="409">
        <f t="shared" si="208"/>
        <v>0.04</v>
      </c>
      <c r="H1121" s="410" t="s">
        <v>872</v>
      </c>
      <c r="I1121" s="410" t="s">
        <v>873</v>
      </c>
      <c r="J1121" s="410">
        <v>87023907</v>
      </c>
      <c r="K1121" s="410">
        <v>57046876</v>
      </c>
      <c r="L1121" s="410" t="s">
        <v>874</v>
      </c>
      <c r="M1121" s="406">
        <f t="shared" si="210"/>
        <v>0</v>
      </c>
      <c r="P1121" s="406"/>
      <c r="U1121" s="406">
        <f t="shared" ref="U1121:U1122" si="214">E1121</f>
        <v>3.76</v>
      </c>
    </row>
    <row r="1122" spans="1:21">
      <c r="A1122" s="407">
        <v>45733</v>
      </c>
      <c r="B1122" s="408">
        <v>0</v>
      </c>
      <c r="C1122" s="409">
        <v>2</v>
      </c>
      <c r="D1122" s="409">
        <v>0.2</v>
      </c>
      <c r="E1122" s="409">
        <f t="shared" si="209"/>
        <v>1.76</v>
      </c>
      <c r="F1122" s="409">
        <v>1.8</v>
      </c>
      <c r="G1122" s="409">
        <f t="shared" si="208"/>
        <v>0.04</v>
      </c>
      <c r="H1122" s="410" t="s">
        <v>872</v>
      </c>
      <c r="I1122" s="410" t="s">
        <v>873</v>
      </c>
      <c r="J1122" s="410">
        <v>87023907</v>
      </c>
      <c r="K1122" s="410">
        <v>57046875</v>
      </c>
      <c r="L1122" s="410" t="s">
        <v>874</v>
      </c>
      <c r="M1122" s="406">
        <f t="shared" si="210"/>
        <v>0</v>
      </c>
      <c r="P1122" s="406"/>
      <c r="U1122" s="406">
        <f t="shared" si="214"/>
        <v>1.76</v>
      </c>
    </row>
    <row r="1123" spans="1:21">
      <c r="A1123" s="407">
        <v>45730</v>
      </c>
      <c r="B1123" s="408">
        <v>0</v>
      </c>
      <c r="C1123" s="409">
        <v>3</v>
      </c>
      <c r="D1123" s="409">
        <v>0.2</v>
      </c>
      <c r="E1123" s="409">
        <f t="shared" si="209"/>
        <v>2.76</v>
      </c>
      <c r="F1123" s="409">
        <v>2.8</v>
      </c>
      <c r="G1123" s="409">
        <f t="shared" si="208"/>
        <v>0.04</v>
      </c>
      <c r="H1123" s="410" t="s">
        <v>872</v>
      </c>
      <c r="I1123" s="410" t="s">
        <v>895</v>
      </c>
      <c r="J1123" s="410">
        <v>1534465509</v>
      </c>
      <c r="K1123" s="410">
        <v>57038733</v>
      </c>
      <c r="L1123" s="410" t="s">
        <v>874</v>
      </c>
      <c r="M1123" s="406">
        <f t="shared" si="210"/>
        <v>0</v>
      </c>
      <c r="P1123" s="406">
        <f t="shared" ref="P1123:P1130" si="215">E1123</f>
        <v>2.76</v>
      </c>
    </row>
    <row r="1124" spans="1:21">
      <c r="A1124" s="407">
        <v>45730</v>
      </c>
      <c r="B1124" s="408">
        <v>0</v>
      </c>
      <c r="C1124" s="409">
        <v>3</v>
      </c>
      <c r="D1124" s="409">
        <v>0.2</v>
      </c>
      <c r="E1124" s="409">
        <f t="shared" si="209"/>
        <v>2.76</v>
      </c>
      <c r="F1124" s="409">
        <v>2.8</v>
      </c>
      <c r="G1124" s="409">
        <f t="shared" si="208"/>
        <v>0.04</v>
      </c>
      <c r="H1124" s="410" t="s">
        <v>872</v>
      </c>
      <c r="I1124" s="410" t="s">
        <v>895</v>
      </c>
      <c r="J1124" s="410">
        <v>1534465509</v>
      </c>
      <c r="K1124" s="410">
        <v>57038737</v>
      </c>
      <c r="L1124" s="410" t="s">
        <v>874</v>
      </c>
      <c r="M1124" s="406">
        <f t="shared" si="210"/>
        <v>0</v>
      </c>
      <c r="P1124" s="406">
        <f t="shared" si="215"/>
        <v>2.76</v>
      </c>
    </row>
    <row r="1125" spans="1:21">
      <c r="A1125" s="407">
        <v>45730</v>
      </c>
      <c r="B1125" s="408">
        <v>0</v>
      </c>
      <c r="C1125" s="409">
        <v>3</v>
      </c>
      <c r="D1125" s="409">
        <v>0.2</v>
      </c>
      <c r="E1125" s="409">
        <f t="shared" si="209"/>
        <v>2.76</v>
      </c>
      <c r="F1125" s="409">
        <v>2.8</v>
      </c>
      <c r="G1125" s="409">
        <f t="shared" si="208"/>
        <v>0.04</v>
      </c>
      <c r="H1125" s="410" t="s">
        <v>872</v>
      </c>
      <c r="I1125" s="410" t="s">
        <v>895</v>
      </c>
      <c r="J1125" s="410">
        <v>1534465509</v>
      </c>
      <c r="K1125" s="410">
        <v>57038740</v>
      </c>
      <c r="L1125" s="410" t="s">
        <v>874</v>
      </c>
      <c r="M1125" s="406">
        <f t="shared" si="210"/>
        <v>0</v>
      </c>
      <c r="P1125" s="406">
        <f t="shared" si="215"/>
        <v>2.76</v>
      </c>
    </row>
    <row r="1126" spans="1:21">
      <c r="A1126" s="407">
        <v>45730</v>
      </c>
      <c r="B1126" s="408">
        <v>0</v>
      </c>
      <c r="C1126" s="409">
        <v>3</v>
      </c>
      <c r="D1126" s="409">
        <v>0.2</v>
      </c>
      <c r="E1126" s="409">
        <f t="shared" si="209"/>
        <v>2.76</v>
      </c>
      <c r="F1126" s="409">
        <v>2.8</v>
      </c>
      <c r="G1126" s="409">
        <f t="shared" si="208"/>
        <v>0.04</v>
      </c>
      <c r="H1126" s="410" t="s">
        <v>872</v>
      </c>
      <c r="I1126" s="410" t="s">
        <v>895</v>
      </c>
      <c r="J1126" s="410">
        <v>1534465509</v>
      </c>
      <c r="K1126" s="410">
        <v>57038736</v>
      </c>
      <c r="L1126" s="410" t="s">
        <v>874</v>
      </c>
      <c r="M1126" s="406">
        <f t="shared" si="210"/>
        <v>0</v>
      </c>
      <c r="P1126" s="406">
        <f t="shared" si="215"/>
        <v>2.76</v>
      </c>
    </row>
    <row r="1127" spans="1:21">
      <c r="A1127" s="407">
        <v>45730</v>
      </c>
      <c r="B1127" s="408">
        <v>0</v>
      </c>
      <c r="C1127" s="409">
        <v>3</v>
      </c>
      <c r="D1127" s="409">
        <v>0.2</v>
      </c>
      <c r="E1127" s="409">
        <f t="shared" si="209"/>
        <v>2.76</v>
      </c>
      <c r="F1127" s="409">
        <v>2.8</v>
      </c>
      <c r="G1127" s="409">
        <f t="shared" si="208"/>
        <v>0.04</v>
      </c>
      <c r="H1127" s="410" t="s">
        <v>872</v>
      </c>
      <c r="I1127" s="410" t="s">
        <v>895</v>
      </c>
      <c r="J1127" s="410">
        <v>1534465509</v>
      </c>
      <c r="K1127" s="410">
        <v>57038742</v>
      </c>
      <c r="L1127" s="410" t="s">
        <v>874</v>
      </c>
      <c r="M1127" s="406">
        <f t="shared" si="210"/>
        <v>0</v>
      </c>
      <c r="P1127" s="406">
        <f t="shared" si="215"/>
        <v>2.76</v>
      </c>
    </row>
    <row r="1128" spans="1:21">
      <c r="A1128" s="407">
        <v>45730</v>
      </c>
      <c r="B1128" s="408">
        <v>0</v>
      </c>
      <c r="C1128" s="409">
        <v>3</v>
      </c>
      <c r="D1128" s="409">
        <v>0.2</v>
      </c>
      <c r="E1128" s="409">
        <f t="shared" si="209"/>
        <v>2.76</v>
      </c>
      <c r="F1128" s="409">
        <v>2.8</v>
      </c>
      <c r="G1128" s="409">
        <f t="shared" si="208"/>
        <v>0.04</v>
      </c>
      <c r="H1128" s="410" t="s">
        <v>872</v>
      </c>
      <c r="I1128" s="410" t="s">
        <v>895</v>
      </c>
      <c r="J1128" s="410">
        <v>1534465509</v>
      </c>
      <c r="K1128" s="410">
        <v>57038738</v>
      </c>
      <c r="L1128" s="410" t="s">
        <v>874</v>
      </c>
      <c r="M1128" s="406">
        <f t="shared" si="210"/>
        <v>0</v>
      </c>
      <c r="P1128" s="406">
        <f t="shared" si="215"/>
        <v>2.76</v>
      </c>
      <c r="U1128" s="406"/>
    </row>
    <row r="1129" spans="1:21">
      <c r="A1129" s="407">
        <v>45730</v>
      </c>
      <c r="B1129" s="408">
        <v>0</v>
      </c>
      <c r="C1129" s="409">
        <v>3</v>
      </c>
      <c r="D1129" s="409">
        <v>0.2</v>
      </c>
      <c r="E1129" s="409">
        <f t="shared" si="209"/>
        <v>2.76</v>
      </c>
      <c r="F1129" s="409">
        <v>2.8</v>
      </c>
      <c r="G1129" s="409">
        <f t="shared" si="208"/>
        <v>0.04</v>
      </c>
      <c r="H1129" s="410" t="s">
        <v>872</v>
      </c>
      <c r="I1129" s="410" t="s">
        <v>895</v>
      </c>
      <c r="J1129" s="410">
        <v>1534465509</v>
      </c>
      <c r="K1129" s="410">
        <v>57038741</v>
      </c>
      <c r="L1129" s="410" t="s">
        <v>874</v>
      </c>
      <c r="M1129" s="406">
        <f t="shared" si="210"/>
        <v>0</v>
      </c>
      <c r="P1129" s="406">
        <f t="shared" si="215"/>
        <v>2.76</v>
      </c>
    </row>
    <row r="1130" spans="1:21">
      <c r="A1130" s="407">
        <v>45730</v>
      </c>
      <c r="B1130" s="408">
        <v>0</v>
      </c>
      <c r="C1130" s="409">
        <v>3</v>
      </c>
      <c r="D1130" s="409">
        <v>0.2</v>
      </c>
      <c r="E1130" s="409">
        <f t="shared" si="209"/>
        <v>2.76</v>
      </c>
      <c r="F1130" s="409">
        <v>2.8</v>
      </c>
      <c r="G1130" s="409">
        <f t="shared" si="208"/>
        <v>0.04</v>
      </c>
      <c r="H1130" s="410" t="s">
        <v>872</v>
      </c>
      <c r="I1130" s="410" t="s">
        <v>895</v>
      </c>
      <c r="J1130" s="410">
        <v>1534465509</v>
      </c>
      <c r="K1130" s="410">
        <v>57038734</v>
      </c>
      <c r="L1130" s="410" t="s">
        <v>874</v>
      </c>
      <c r="M1130" s="406">
        <f t="shared" si="210"/>
        <v>0</v>
      </c>
      <c r="P1130" s="406">
        <f t="shared" si="215"/>
        <v>2.76</v>
      </c>
    </row>
    <row r="1131" spans="1:21">
      <c r="A1131" s="407">
        <v>45730</v>
      </c>
      <c r="B1131" s="408">
        <v>0</v>
      </c>
      <c r="C1131" s="409">
        <v>17.5</v>
      </c>
      <c r="D1131" s="409">
        <v>0.63</v>
      </c>
      <c r="E1131" s="409">
        <f t="shared" si="209"/>
        <v>16.87</v>
      </c>
      <c r="F1131" s="409">
        <v>16.87</v>
      </c>
      <c r="G1131" s="409">
        <f t="shared" si="208"/>
        <v>0</v>
      </c>
      <c r="H1131" s="410" t="s">
        <v>872</v>
      </c>
      <c r="I1131" s="410" t="s">
        <v>902</v>
      </c>
      <c r="J1131" s="410">
        <v>1534465509</v>
      </c>
      <c r="K1131" s="410">
        <v>57038739</v>
      </c>
      <c r="L1131" s="410" t="s">
        <v>874</v>
      </c>
      <c r="M1131" s="406">
        <f t="shared" si="210"/>
        <v>0</v>
      </c>
      <c r="O1131" s="406">
        <f t="shared" ref="O1131:O1132" si="216">E1131</f>
        <v>16.87</v>
      </c>
      <c r="U1131" s="406"/>
    </row>
    <row r="1132" spans="1:21">
      <c r="A1132" s="407">
        <v>45730</v>
      </c>
      <c r="B1132" s="408">
        <v>0</v>
      </c>
      <c r="C1132" s="409">
        <v>14</v>
      </c>
      <c r="D1132" s="409">
        <v>0.5</v>
      </c>
      <c r="E1132" s="409">
        <f t="shared" si="209"/>
        <v>13.5</v>
      </c>
      <c r="F1132" s="409">
        <v>13.5</v>
      </c>
      <c r="G1132" s="409">
        <f t="shared" si="208"/>
        <v>0</v>
      </c>
      <c r="H1132" s="410" t="s">
        <v>872</v>
      </c>
      <c r="I1132" s="410" t="s">
        <v>902</v>
      </c>
      <c r="J1132" s="410">
        <v>1534465509</v>
      </c>
      <c r="K1132" s="410">
        <v>57038735</v>
      </c>
      <c r="L1132" s="410" t="s">
        <v>874</v>
      </c>
      <c r="M1132" s="406">
        <f t="shared" si="210"/>
        <v>0</v>
      </c>
      <c r="O1132" s="406">
        <f t="shared" si="216"/>
        <v>13.5</v>
      </c>
      <c r="U1132" s="406"/>
    </row>
    <row r="1133" spans="1:21">
      <c r="A1133" s="407">
        <v>45730</v>
      </c>
      <c r="B1133" s="408">
        <v>0</v>
      </c>
      <c r="C1133" s="409">
        <v>3</v>
      </c>
      <c r="D1133" s="409">
        <v>0.11</v>
      </c>
      <c r="E1133" s="409">
        <f t="shared" si="209"/>
        <v>2.85</v>
      </c>
      <c r="F1133" s="409">
        <v>2.89</v>
      </c>
      <c r="G1133" s="409">
        <f t="shared" si="208"/>
        <v>0.04</v>
      </c>
      <c r="H1133" s="410" t="s">
        <v>872</v>
      </c>
      <c r="I1133" s="410" t="s">
        <v>895</v>
      </c>
      <c r="J1133" s="410">
        <v>1534465509</v>
      </c>
      <c r="K1133" s="410">
        <v>57038743</v>
      </c>
      <c r="L1133" s="410" t="s">
        <v>874</v>
      </c>
      <c r="M1133" s="406">
        <f t="shared" si="210"/>
        <v>0</v>
      </c>
      <c r="P1133" s="406">
        <f t="shared" ref="P1133:P1134" si="217">E1133</f>
        <v>2.85</v>
      </c>
      <c r="U1133" s="406"/>
    </row>
    <row r="1134" spans="1:21">
      <c r="A1134" s="407">
        <v>45730</v>
      </c>
      <c r="B1134" s="408">
        <v>0</v>
      </c>
      <c r="C1134" s="409">
        <v>3</v>
      </c>
      <c r="D1134" s="409">
        <v>0.11</v>
      </c>
      <c r="E1134" s="409">
        <f t="shared" si="209"/>
        <v>2.85</v>
      </c>
      <c r="F1134" s="409">
        <v>2.89</v>
      </c>
      <c r="G1134" s="409">
        <f t="shared" si="208"/>
        <v>0.04</v>
      </c>
      <c r="H1134" s="410" t="s">
        <v>872</v>
      </c>
      <c r="I1134" s="410" t="s">
        <v>895</v>
      </c>
      <c r="J1134" s="410">
        <v>1534465509</v>
      </c>
      <c r="K1134" s="410">
        <v>57038743</v>
      </c>
      <c r="L1134" s="410" t="s">
        <v>874</v>
      </c>
      <c r="M1134" s="406">
        <f t="shared" si="210"/>
        <v>0</v>
      </c>
      <c r="P1134" s="406">
        <f t="shared" si="217"/>
        <v>2.85</v>
      </c>
      <c r="U1134" s="406"/>
    </row>
    <row r="1135" spans="1:21">
      <c r="A1135" s="407">
        <v>45729</v>
      </c>
      <c r="B1135" s="408">
        <v>0</v>
      </c>
      <c r="C1135" s="409">
        <v>2</v>
      </c>
      <c r="D1135" s="409">
        <v>0.2</v>
      </c>
      <c r="E1135" s="409">
        <f t="shared" si="209"/>
        <v>1.76</v>
      </c>
      <c r="F1135" s="409">
        <v>1.8</v>
      </c>
      <c r="G1135" s="409">
        <f t="shared" si="208"/>
        <v>0.04</v>
      </c>
      <c r="H1135" s="410" t="s">
        <v>872</v>
      </c>
      <c r="I1135" s="410" t="s">
        <v>873</v>
      </c>
      <c r="J1135" s="410">
        <v>903796725</v>
      </c>
      <c r="K1135" s="410">
        <v>57020976</v>
      </c>
      <c r="L1135" s="410" t="s">
        <v>874</v>
      </c>
      <c r="M1135" s="406">
        <f t="shared" si="210"/>
        <v>0</v>
      </c>
      <c r="U1135" s="406">
        <f>E1135</f>
        <v>1.76</v>
      </c>
    </row>
    <row r="1136" spans="1:21">
      <c r="A1136" s="407">
        <v>45729</v>
      </c>
      <c r="B1136" s="408">
        <v>0</v>
      </c>
      <c r="C1136" s="409">
        <v>13.5</v>
      </c>
      <c r="D1136" s="409">
        <v>0.49</v>
      </c>
      <c r="E1136" s="409">
        <f t="shared" si="209"/>
        <v>13.01</v>
      </c>
      <c r="F1136" s="409">
        <v>13.01</v>
      </c>
      <c r="G1136" s="409">
        <f t="shared" si="208"/>
        <v>0</v>
      </c>
      <c r="H1136" s="410" t="s">
        <v>872</v>
      </c>
      <c r="I1136" s="410" t="s">
        <v>876</v>
      </c>
      <c r="J1136" s="410">
        <v>903796725</v>
      </c>
      <c r="K1136" s="410">
        <v>57020977</v>
      </c>
      <c r="L1136" s="410" t="s">
        <v>874</v>
      </c>
      <c r="M1136" s="406">
        <f t="shared" si="210"/>
        <v>0</v>
      </c>
      <c r="T1136" s="406">
        <f>E1136</f>
        <v>13.01</v>
      </c>
      <c r="U1136" s="406"/>
    </row>
    <row r="1137" spans="1:24">
      <c r="A1137" s="407">
        <v>45728</v>
      </c>
      <c r="B1137" s="408">
        <v>0</v>
      </c>
      <c r="C1137" s="409">
        <v>2</v>
      </c>
      <c r="D1137" s="409">
        <v>0.2</v>
      </c>
      <c r="E1137" s="409">
        <f t="shared" si="209"/>
        <v>1.76</v>
      </c>
      <c r="F1137" s="409">
        <v>1.8</v>
      </c>
      <c r="G1137" s="409">
        <f t="shared" si="208"/>
        <v>0.04</v>
      </c>
      <c r="H1137" s="410" t="s">
        <v>872</v>
      </c>
      <c r="I1137" s="410" t="s">
        <v>873</v>
      </c>
      <c r="J1137" s="410">
        <v>1441472537</v>
      </c>
      <c r="K1137" s="410">
        <v>56987633</v>
      </c>
      <c r="L1137" s="410" t="s">
        <v>874</v>
      </c>
      <c r="M1137" s="406">
        <f t="shared" si="210"/>
        <v>0</v>
      </c>
      <c r="P1137" s="406"/>
      <c r="U1137" s="406">
        <f t="shared" ref="U1137:U1138" si="218">E1137</f>
        <v>1.76</v>
      </c>
    </row>
    <row r="1138" spans="1:24">
      <c r="A1138" s="407">
        <v>45727</v>
      </c>
      <c r="B1138" s="408">
        <v>0</v>
      </c>
      <c r="C1138" s="409">
        <v>2</v>
      </c>
      <c r="D1138" s="409">
        <v>0.2</v>
      </c>
      <c r="E1138" s="409">
        <f t="shared" si="209"/>
        <v>1.76</v>
      </c>
      <c r="F1138" s="409">
        <v>1.8</v>
      </c>
      <c r="G1138" s="409">
        <f t="shared" si="208"/>
        <v>0.04</v>
      </c>
      <c r="H1138" s="410" t="s">
        <v>872</v>
      </c>
      <c r="I1138" s="410" t="s">
        <v>873</v>
      </c>
      <c r="J1138" s="410">
        <v>1336577823</v>
      </c>
      <c r="K1138" s="410">
        <v>56934075</v>
      </c>
      <c r="L1138" s="410" t="s">
        <v>874</v>
      </c>
      <c r="M1138" s="406">
        <f t="shared" si="210"/>
        <v>0</v>
      </c>
      <c r="P1138" s="406"/>
      <c r="U1138" s="406">
        <f t="shared" si="218"/>
        <v>1.76</v>
      </c>
    </row>
    <row r="1139" spans="1:24">
      <c r="A1139" s="407">
        <v>45727</v>
      </c>
      <c r="B1139" s="408">
        <v>0</v>
      </c>
      <c r="C1139" s="409">
        <v>13.5</v>
      </c>
      <c r="D1139" s="409">
        <v>0.49</v>
      </c>
      <c r="E1139" s="409">
        <f t="shared" si="209"/>
        <v>13.01</v>
      </c>
      <c r="F1139" s="409">
        <v>13.01</v>
      </c>
      <c r="G1139" s="409">
        <f t="shared" si="208"/>
        <v>0</v>
      </c>
      <c r="H1139" s="410" t="s">
        <v>872</v>
      </c>
      <c r="I1139" s="410" t="s">
        <v>876</v>
      </c>
      <c r="J1139" s="410">
        <v>1336577823</v>
      </c>
      <c r="K1139" s="410">
        <v>56934068</v>
      </c>
      <c r="L1139" s="410" t="s">
        <v>874</v>
      </c>
      <c r="M1139" s="406">
        <f t="shared" si="210"/>
        <v>0</v>
      </c>
      <c r="P1139" s="406"/>
      <c r="T1139" s="406">
        <f>E1139</f>
        <v>13.01</v>
      </c>
    </row>
    <row r="1140" spans="1:24">
      <c r="A1140" s="407">
        <v>45727</v>
      </c>
      <c r="B1140" s="408">
        <v>0</v>
      </c>
      <c r="C1140" s="409">
        <v>2</v>
      </c>
      <c r="D1140" s="409">
        <v>0.2</v>
      </c>
      <c r="E1140" s="409">
        <f t="shared" si="209"/>
        <v>1.76</v>
      </c>
      <c r="F1140" s="409">
        <v>1.8</v>
      </c>
      <c r="G1140" s="409">
        <f t="shared" si="208"/>
        <v>0.04</v>
      </c>
      <c r="H1140" s="410" t="s">
        <v>872</v>
      </c>
      <c r="I1140" s="410" t="s">
        <v>873</v>
      </c>
      <c r="J1140" s="410">
        <v>1336577823</v>
      </c>
      <c r="K1140" s="410">
        <v>56934073</v>
      </c>
      <c r="L1140" s="410" t="s">
        <v>874</v>
      </c>
      <c r="M1140" s="406">
        <f t="shared" si="210"/>
        <v>0</v>
      </c>
      <c r="P1140" s="406"/>
      <c r="U1140" s="406">
        <f>E1140</f>
        <v>1.76</v>
      </c>
    </row>
    <row r="1141" spans="1:24">
      <c r="A1141" s="407">
        <v>45727</v>
      </c>
      <c r="B1141" s="408">
        <v>0</v>
      </c>
      <c r="C1141" s="409">
        <v>13.5</v>
      </c>
      <c r="D1141" s="409">
        <v>0.49</v>
      </c>
      <c r="E1141" s="409">
        <f t="shared" si="209"/>
        <v>13.01</v>
      </c>
      <c r="F1141" s="409">
        <v>13.01</v>
      </c>
      <c r="G1141" s="409">
        <f t="shared" si="208"/>
        <v>0</v>
      </c>
      <c r="H1141" s="410" t="s">
        <v>872</v>
      </c>
      <c r="I1141" s="410" t="s">
        <v>876</v>
      </c>
      <c r="J1141" s="410">
        <v>1336577823</v>
      </c>
      <c r="K1141" s="410">
        <v>56934069</v>
      </c>
      <c r="L1141" s="410" t="s">
        <v>874</v>
      </c>
      <c r="M1141" s="406">
        <f t="shared" si="210"/>
        <v>0</v>
      </c>
      <c r="P1141" s="406"/>
      <c r="T1141" s="406">
        <f>E1141</f>
        <v>13.01</v>
      </c>
    </row>
    <row r="1142" spans="1:24">
      <c r="A1142" s="407">
        <v>45727</v>
      </c>
      <c r="B1142" s="408">
        <v>0</v>
      </c>
      <c r="C1142" s="409">
        <v>2</v>
      </c>
      <c r="D1142" s="409">
        <v>0.2</v>
      </c>
      <c r="E1142" s="409">
        <f t="shared" si="209"/>
        <v>1.76</v>
      </c>
      <c r="F1142" s="409">
        <v>1.8</v>
      </c>
      <c r="G1142" s="409">
        <f t="shared" si="208"/>
        <v>0.04</v>
      </c>
      <c r="H1142" s="410" t="s">
        <v>872</v>
      </c>
      <c r="I1142" s="410" t="s">
        <v>873</v>
      </c>
      <c r="J1142" s="410">
        <v>1336577823</v>
      </c>
      <c r="K1142" s="410">
        <v>56934065</v>
      </c>
      <c r="L1142" s="410" t="s">
        <v>874</v>
      </c>
      <c r="M1142" s="406">
        <f t="shared" si="210"/>
        <v>0</v>
      </c>
      <c r="P1142" s="406"/>
      <c r="U1142" s="406">
        <f>E1142</f>
        <v>1.76</v>
      </c>
    </row>
    <row r="1143" spans="1:24">
      <c r="A1143" s="407">
        <v>45727</v>
      </c>
      <c r="B1143" s="408">
        <v>0</v>
      </c>
      <c r="C1143" s="409">
        <v>3</v>
      </c>
      <c r="D1143" s="409">
        <v>0.11</v>
      </c>
      <c r="E1143" s="409">
        <f t="shared" si="209"/>
        <v>2.85</v>
      </c>
      <c r="F1143" s="409">
        <v>2.89</v>
      </c>
      <c r="G1143" s="409">
        <f t="shared" si="208"/>
        <v>0.04</v>
      </c>
      <c r="H1143" s="410" t="s">
        <v>872</v>
      </c>
      <c r="I1143" s="410" t="s">
        <v>895</v>
      </c>
      <c r="J1143" s="410">
        <v>1336577823</v>
      </c>
      <c r="K1143" s="410">
        <v>56934074</v>
      </c>
      <c r="L1143" s="410" t="s">
        <v>874</v>
      </c>
      <c r="M1143" s="406">
        <f t="shared" si="210"/>
        <v>0</v>
      </c>
      <c r="P1143" s="406">
        <f t="shared" ref="P1143:P1145" si="219">E1143</f>
        <v>2.85</v>
      </c>
    </row>
    <row r="1144" spans="1:24">
      <c r="A1144" s="407">
        <v>45727</v>
      </c>
      <c r="B1144" s="408">
        <v>0</v>
      </c>
      <c r="C1144" s="409">
        <v>3</v>
      </c>
      <c r="D1144" s="409">
        <v>0.11</v>
      </c>
      <c r="E1144" s="409">
        <f t="shared" si="209"/>
        <v>2.85</v>
      </c>
      <c r="F1144" s="409">
        <v>2.89</v>
      </c>
      <c r="G1144" s="409">
        <f t="shared" si="208"/>
        <v>0.04</v>
      </c>
      <c r="H1144" s="410" t="s">
        <v>872</v>
      </c>
      <c r="I1144" s="410" t="s">
        <v>895</v>
      </c>
      <c r="J1144" s="410">
        <v>1336577823</v>
      </c>
      <c r="K1144" s="410">
        <v>56934074</v>
      </c>
      <c r="L1144" s="410" t="s">
        <v>874</v>
      </c>
      <c r="M1144" s="406">
        <f t="shared" si="210"/>
        <v>0</v>
      </c>
      <c r="P1144" s="406">
        <f t="shared" si="219"/>
        <v>2.85</v>
      </c>
    </row>
    <row r="1145" spans="1:24">
      <c r="A1145" s="407">
        <v>45727</v>
      </c>
      <c r="B1145" s="408">
        <v>0</v>
      </c>
      <c r="C1145" s="409">
        <v>3</v>
      </c>
      <c r="D1145" s="409">
        <v>0.1</v>
      </c>
      <c r="E1145" s="409">
        <f t="shared" si="209"/>
        <v>2.86</v>
      </c>
      <c r="F1145" s="409">
        <v>2.9</v>
      </c>
      <c r="G1145" s="409">
        <f t="shared" si="208"/>
        <v>0.04</v>
      </c>
      <c r="H1145" s="410" t="s">
        <v>872</v>
      </c>
      <c r="I1145" s="410" t="s">
        <v>895</v>
      </c>
      <c r="J1145" s="410">
        <v>1336577823</v>
      </c>
      <c r="K1145" s="410">
        <v>56934074</v>
      </c>
      <c r="L1145" s="410" t="s">
        <v>874</v>
      </c>
      <c r="M1145" s="406">
        <f t="shared" si="210"/>
        <v>0</v>
      </c>
      <c r="P1145" s="406">
        <f t="shared" si="219"/>
        <v>2.86</v>
      </c>
    </row>
    <row r="1146" spans="1:24">
      <c r="A1146" s="407">
        <v>45727</v>
      </c>
      <c r="B1146" s="408">
        <v>0</v>
      </c>
      <c r="C1146" s="409">
        <v>10</v>
      </c>
      <c r="D1146" s="409">
        <v>0.36</v>
      </c>
      <c r="E1146" s="409">
        <f t="shared" si="209"/>
        <v>9.64</v>
      </c>
      <c r="F1146" s="409">
        <v>9.64</v>
      </c>
      <c r="G1146" s="409">
        <f t="shared" si="208"/>
        <v>0</v>
      </c>
      <c r="H1146" s="410" t="s">
        <v>872</v>
      </c>
      <c r="I1146" s="410" t="s">
        <v>877</v>
      </c>
      <c r="J1146" s="410">
        <v>1336577823</v>
      </c>
      <c r="K1146" s="410">
        <v>56934067</v>
      </c>
      <c r="L1146" s="410" t="s">
        <v>874</v>
      </c>
      <c r="M1146" s="406">
        <f t="shared" si="210"/>
        <v>0</v>
      </c>
      <c r="P1146" s="406"/>
      <c r="X1146" s="406">
        <f>E1146</f>
        <v>9.64</v>
      </c>
    </row>
    <row r="1147" spans="1:24">
      <c r="A1147" s="407">
        <v>45727</v>
      </c>
      <c r="B1147" s="408">
        <v>0</v>
      </c>
      <c r="C1147" s="409">
        <v>2</v>
      </c>
      <c r="D1147" s="409">
        <v>0.2</v>
      </c>
      <c r="E1147" s="409">
        <f t="shared" si="209"/>
        <v>1.76</v>
      </c>
      <c r="F1147" s="409">
        <v>1.8</v>
      </c>
      <c r="G1147" s="409">
        <f t="shared" si="208"/>
        <v>0.04</v>
      </c>
      <c r="H1147" s="410" t="s">
        <v>872</v>
      </c>
      <c r="I1147" s="410" t="s">
        <v>873</v>
      </c>
      <c r="J1147" s="410">
        <v>1336577823</v>
      </c>
      <c r="K1147" s="410">
        <v>56934072</v>
      </c>
      <c r="L1147" s="410" t="s">
        <v>874</v>
      </c>
      <c r="M1147" s="406">
        <f t="shared" si="210"/>
        <v>0</v>
      </c>
      <c r="T1147" s="406"/>
      <c r="U1147" s="406">
        <f>E1147</f>
        <v>1.76</v>
      </c>
    </row>
    <row r="1148" spans="1:24">
      <c r="A1148" s="407">
        <v>45727</v>
      </c>
      <c r="B1148" s="408">
        <v>0</v>
      </c>
      <c r="C1148" s="409">
        <v>9</v>
      </c>
      <c r="D1148" s="409">
        <v>0.32</v>
      </c>
      <c r="E1148" s="409">
        <f t="shared" si="209"/>
        <v>8.68</v>
      </c>
      <c r="F1148" s="409">
        <v>8.68</v>
      </c>
      <c r="G1148" s="409">
        <f t="shared" si="208"/>
        <v>0</v>
      </c>
      <c r="H1148" s="410" t="s">
        <v>872</v>
      </c>
      <c r="I1148" s="410" t="s">
        <v>902</v>
      </c>
      <c r="J1148" s="410">
        <v>1336577823</v>
      </c>
      <c r="K1148" s="410">
        <v>56934070</v>
      </c>
      <c r="L1148" s="410" t="s">
        <v>874</v>
      </c>
      <c r="M1148" s="406">
        <f t="shared" si="210"/>
        <v>0</v>
      </c>
      <c r="N1148" s="406"/>
      <c r="O1148" s="406">
        <f>E1148</f>
        <v>8.68</v>
      </c>
    </row>
    <row r="1149" spans="1:24">
      <c r="A1149" s="407">
        <v>45727</v>
      </c>
      <c r="B1149" s="408">
        <v>0</v>
      </c>
      <c r="C1149" s="409">
        <v>2</v>
      </c>
      <c r="D1149" s="409">
        <v>0.2</v>
      </c>
      <c r="E1149" s="409">
        <f t="shared" si="209"/>
        <v>1.76</v>
      </c>
      <c r="F1149" s="409">
        <v>1.8</v>
      </c>
      <c r="G1149" s="409">
        <f t="shared" si="208"/>
        <v>0.04</v>
      </c>
      <c r="H1149" s="410" t="s">
        <v>872</v>
      </c>
      <c r="I1149" s="410" t="s">
        <v>873</v>
      </c>
      <c r="J1149" s="410">
        <v>1336577823</v>
      </c>
      <c r="K1149" s="410">
        <v>56934066</v>
      </c>
      <c r="L1149" s="410" t="s">
        <v>874</v>
      </c>
      <c r="M1149" s="406">
        <f t="shared" si="210"/>
        <v>0</v>
      </c>
      <c r="U1149" s="406">
        <f t="shared" ref="U1149:U1152" si="220">E1149</f>
        <v>1.76</v>
      </c>
    </row>
    <row r="1150" spans="1:24">
      <c r="A1150" s="407">
        <v>45727</v>
      </c>
      <c r="B1150" s="408">
        <v>0</v>
      </c>
      <c r="C1150" s="409">
        <v>2</v>
      </c>
      <c r="D1150" s="409">
        <v>0.2</v>
      </c>
      <c r="E1150" s="409">
        <f t="shared" si="209"/>
        <v>1.76</v>
      </c>
      <c r="F1150" s="409">
        <v>1.8</v>
      </c>
      <c r="G1150" s="409">
        <f t="shared" si="208"/>
        <v>0.04</v>
      </c>
      <c r="H1150" s="410" t="s">
        <v>872</v>
      </c>
      <c r="I1150" s="410" t="s">
        <v>873</v>
      </c>
      <c r="J1150" s="410">
        <v>1336577823</v>
      </c>
      <c r="K1150" s="410">
        <v>56934064</v>
      </c>
      <c r="L1150" s="410" t="s">
        <v>874</v>
      </c>
      <c r="M1150" s="406">
        <f t="shared" si="210"/>
        <v>0</v>
      </c>
      <c r="N1150" s="406"/>
      <c r="U1150" s="406">
        <f t="shared" si="220"/>
        <v>1.76</v>
      </c>
    </row>
    <row r="1151" spans="1:24">
      <c r="A1151" s="407">
        <v>45727</v>
      </c>
      <c r="B1151" s="408">
        <v>0</v>
      </c>
      <c r="C1151" s="409">
        <v>4</v>
      </c>
      <c r="D1151" s="409">
        <v>0.2</v>
      </c>
      <c r="E1151" s="409">
        <f t="shared" si="209"/>
        <v>3.76</v>
      </c>
      <c r="F1151" s="409">
        <v>3.8</v>
      </c>
      <c r="G1151" s="409">
        <f t="shared" si="208"/>
        <v>0.04</v>
      </c>
      <c r="H1151" s="410" t="s">
        <v>872</v>
      </c>
      <c r="I1151" s="410" t="s">
        <v>873</v>
      </c>
      <c r="J1151" s="410">
        <v>1336577823</v>
      </c>
      <c r="K1151" s="410">
        <v>56934071</v>
      </c>
      <c r="L1151" s="410" t="s">
        <v>874</v>
      </c>
      <c r="M1151" s="406">
        <f t="shared" si="210"/>
        <v>0</v>
      </c>
      <c r="U1151" s="406">
        <f t="shared" si="220"/>
        <v>3.76</v>
      </c>
    </row>
    <row r="1152" spans="1:24">
      <c r="A1152" s="407">
        <v>45726</v>
      </c>
      <c r="B1152" s="408">
        <v>0</v>
      </c>
      <c r="C1152" s="409">
        <v>10</v>
      </c>
      <c r="D1152" s="409">
        <v>0.36</v>
      </c>
      <c r="E1152" s="409">
        <f t="shared" si="209"/>
        <v>9.64</v>
      </c>
      <c r="F1152" s="409">
        <v>9.64</v>
      </c>
      <c r="G1152" s="409">
        <f t="shared" si="208"/>
        <v>0</v>
      </c>
      <c r="H1152" s="410" t="s">
        <v>872</v>
      </c>
      <c r="I1152" s="410" t="s">
        <v>873</v>
      </c>
      <c r="J1152" s="410">
        <v>163590399</v>
      </c>
      <c r="K1152" s="410">
        <v>56900566</v>
      </c>
      <c r="L1152" s="410" t="s">
        <v>874</v>
      </c>
      <c r="M1152" s="406">
        <f t="shared" si="210"/>
        <v>0</v>
      </c>
      <c r="O1152" s="406"/>
      <c r="U1152" s="406">
        <f t="shared" si="220"/>
        <v>9.64</v>
      </c>
    </row>
    <row r="1153" spans="1:21">
      <c r="A1153" s="407">
        <v>45726</v>
      </c>
      <c r="B1153" s="408">
        <v>0</v>
      </c>
      <c r="C1153" s="409">
        <v>30</v>
      </c>
      <c r="D1153" s="409">
        <v>1.08</v>
      </c>
      <c r="E1153" s="409">
        <f t="shared" si="209"/>
        <v>28.92</v>
      </c>
      <c r="F1153" s="409">
        <v>28.92</v>
      </c>
      <c r="G1153" s="409">
        <f t="shared" si="208"/>
        <v>0</v>
      </c>
      <c r="H1153" s="410" t="s">
        <v>872</v>
      </c>
      <c r="I1153" s="410" t="s">
        <v>903</v>
      </c>
      <c r="J1153" s="410">
        <v>163590399</v>
      </c>
      <c r="K1153" s="410">
        <v>56900565</v>
      </c>
      <c r="L1153" s="410" t="s">
        <v>874</v>
      </c>
      <c r="M1153" s="406">
        <f t="shared" si="210"/>
        <v>0</v>
      </c>
      <c r="O1153" s="406">
        <f>E1153</f>
        <v>28.92</v>
      </c>
      <c r="U1153" s="406"/>
    </row>
    <row r="1154" spans="1:21">
      <c r="A1154" s="407">
        <v>45726</v>
      </c>
      <c r="B1154" s="408">
        <v>0</v>
      </c>
      <c r="C1154" s="409">
        <v>4</v>
      </c>
      <c r="D1154" s="409">
        <v>0.2</v>
      </c>
      <c r="E1154" s="409">
        <f t="shared" si="209"/>
        <v>3.76</v>
      </c>
      <c r="F1154" s="409">
        <v>3.8</v>
      </c>
      <c r="G1154" s="409">
        <f t="shared" si="208"/>
        <v>0.04</v>
      </c>
      <c r="H1154" s="410" t="s">
        <v>872</v>
      </c>
      <c r="I1154" s="410" t="s">
        <v>873</v>
      </c>
      <c r="J1154" s="410">
        <v>163590399</v>
      </c>
      <c r="K1154" s="410">
        <v>56900567</v>
      </c>
      <c r="L1154" s="410" t="s">
        <v>874</v>
      </c>
      <c r="M1154" s="406">
        <f t="shared" si="210"/>
        <v>0</v>
      </c>
      <c r="O1154" s="406"/>
      <c r="U1154" s="406">
        <f t="shared" ref="U1154:U1155" si="221">E1154</f>
        <v>3.76</v>
      </c>
    </row>
    <row r="1155" spans="1:21">
      <c r="A1155" s="407">
        <v>45726</v>
      </c>
      <c r="B1155" s="408">
        <v>0</v>
      </c>
      <c r="C1155" s="409">
        <v>4</v>
      </c>
      <c r="D1155" s="409">
        <v>0.2</v>
      </c>
      <c r="E1155" s="409">
        <f t="shared" si="209"/>
        <v>3.76</v>
      </c>
      <c r="F1155" s="409">
        <v>3.8</v>
      </c>
      <c r="G1155" s="409">
        <f t="shared" ref="G1155:G1218" si="222">IF(D1155&gt;0.2,0,0.04)</f>
        <v>0.04</v>
      </c>
      <c r="H1155" s="410" t="s">
        <v>872</v>
      </c>
      <c r="I1155" s="410" t="s">
        <v>873</v>
      </c>
      <c r="J1155" s="410">
        <v>163590399</v>
      </c>
      <c r="K1155" s="410">
        <v>56900563</v>
      </c>
      <c r="L1155" s="410" t="s">
        <v>874</v>
      </c>
      <c r="M1155" s="406">
        <f t="shared" si="210"/>
        <v>0</v>
      </c>
      <c r="O1155" s="406"/>
      <c r="U1155" s="406">
        <f t="shared" si="221"/>
        <v>3.76</v>
      </c>
    </row>
    <row r="1156" spans="1:21">
      <c r="A1156" s="407">
        <v>45726</v>
      </c>
      <c r="B1156" s="408">
        <v>0</v>
      </c>
      <c r="C1156" s="409">
        <v>39</v>
      </c>
      <c r="D1156" s="409">
        <v>1.4</v>
      </c>
      <c r="E1156" s="409">
        <f t="shared" ref="E1156:E1219" si="223">C1156-D1156-G1156</f>
        <v>37.6</v>
      </c>
      <c r="F1156" s="409">
        <v>37.6</v>
      </c>
      <c r="G1156" s="409">
        <f t="shared" si="222"/>
        <v>0</v>
      </c>
      <c r="H1156" s="410" t="s">
        <v>872</v>
      </c>
      <c r="I1156" s="410" t="s">
        <v>902</v>
      </c>
      <c r="J1156" s="410">
        <v>163590399</v>
      </c>
      <c r="K1156" s="410">
        <v>56900564</v>
      </c>
      <c r="L1156" s="410" t="s">
        <v>874</v>
      </c>
      <c r="M1156" s="406">
        <f t="shared" ref="M1156:M1219" si="224">SUM(N1156:AA1156)-E1156</f>
        <v>0</v>
      </c>
      <c r="N1156" s="406"/>
      <c r="O1156" s="406">
        <f>E1156</f>
        <v>37.6</v>
      </c>
    </row>
    <row r="1157" spans="1:21">
      <c r="A1157" s="407">
        <v>45726</v>
      </c>
      <c r="B1157" s="408">
        <v>0</v>
      </c>
      <c r="C1157" s="409">
        <v>26</v>
      </c>
      <c r="D1157" s="409">
        <v>0.94</v>
      </c>
      <c r="E1157" s="409">
        <f t="shared" si="223"/>
        <v>25.06</v>
      </c>
      <c r="F1157" s="409">
        <v>25.06</v>
      </c>
      <c r="G1157" s="409">
        <f t="shared" si="222"/>
        <v>0</v>
      </c>
      <c r="H1157" s="410" t="s">
        <v>872</v>
      </c>
      <c r="I1157" s="410" t="s">
        <v>900</v>
      </c>
      <c r="J1157" s="410">
        <v>163590399</v>
      </c>
      <c r="K1157" s="410">
        <v>56900564</v>
      </c>
      <c r="L1157" s="410" t="s">
        <v>874</v>
      </c>
      <c r="M1157" s="406">
        <f t="shared" si="224"/>
        <v>0</v>
      </c>
      <c r="N1157" s="406">
        <f>E1157</f>
        <v>25.06</v>
      </c>
    </row>
    <row r="1158" spans="1:21">
      <c r="A1158" s="407">
        <v>45726</v>
      </c>
      <c r="B1158" s="408">
        <v>0</v>
      </c>
      <c r="C1158" s="409">
        <v>2</v>
      </c>
      <c r="D1158" s="409">
        <v>0.2</v>
      </c>
      <c r="E1158" s="409">
        <f t="shared" si="223"/>
        <v>1.76</v>
      </c>
      <c r="F1158" s="409">
        <v>1.8</v>
      </c>
      <c r="G1158" s="409">
        <f t="shared" si="222"/>
        <v>0.04</v>
      </c>
      <c r="H1158" s="410" t="s">
        <v>872</v>
      </c>
      <c r="I1158" s="410" t="s">
        <v>873</v>
      </c>
      <c r="J1158" s="410">
        <v>163590399</v>
      </c>
      <c r="K1158" s="410">
        <v>56900562</v>
      </c>
      <c r="L1158" s="410" t="s">
        <v>874</v>
      </c>
      <c r="M1158" s="406">
        <f t="shared" si="224"/>
        <v>0</v>
      </c>
      <c r="N1158" s="406"/>
      <c r="U1158" s="406">
        <f>E1158</f>
        <v>1.76</v>
      </c>
    </row>
    <row r="1159" spans="1:21">
      <c r="A1159" s="407">
        <v>45723</v>
      </c>
      <c r="B1159" s="408">
        <v>0</v>
      </c>
      <c r="C1159" s="409">
        <v>3</v>
      </c>
      <c r="D1159" s="409">
        <v>0.2</v>
      </c>
      <c r="E1159" s="409">
        <f t="shared" si="223"/>
        <v>2.76</v>
      </c>
      <c r="F1159" s="409">
        <v>2.8</v>
      </c>
      <c r="G1159" s="409">
        <f t="shared" si="222"/>
        <v>0.04</v>
      </c>
      <c r="H1159" s="410" t="s">
        <v>872</v>
      </c>
      <c r="I1159" s="410" t="s">
        <v>895</v>
      </c>
      <c r="J1159" s="410">
        <v>2044519959</v>
      </c>
      <c r="K1159" s="410">
        <v>56888697</v>
      </c>
      <c r="L1159" s="410" t="s">
        <v>874</v>
      </c>
      <c r="M1159" s="406">
        <f t="shared" si="224"/>
        <v>0</v>
      </c>
      <c r="O1159" s="406"/>
      <c r="P1159" s="406">
        <f t="shared" ref="P1159:P1166" si="225">E1159</f>
        <v>2.76</v>
      </c>
    </row>
    <row r="1160" spans="1:21">
      <c r="A1160" s="407">
        <v>45723</v>
      </c>
      <c r="B1160" s="408">
        <v>0</v>
      </c>
      <c r="C1160" s="409">
        <v>3</v>
      </c>
      <c r="D1160" s="409">
        <v>0.2</v>
      </c>
      <c r="E1160" s="409">
        <f t="shared" si="223"/>
        <v>2.76</v>
      </c>
      <c r="F1160" s="409">
        <v>2.8</v>
      </c>
      <c r="G1160" s="409">
        <f t="shared" si="222"/>
        <v>0.04</v>
      </c>
      <c r="H1160" s="410" t="s">
        <v>872</v>
      </c>
      <c r="I1160" s="410" t="s">
        <v>895</v>
      </c>
      <c r="J1160" s="410">
        <v>2044519959</v>
      </c>
      <c r="K1160" s="410">
        <v>56888703</v>
      </c>
      <c r="L1160" s="410" t="s">
        <v>874</v>
      </c>
      <c r="M1160" s="406">
        <f t="shared" si="224"/>
        <v>0</v>
      </c>
      <c r="O1160" s="406"/>
      <c r="P1160" s="406">
        <f t="shared" si="225"/>
        <v>2.76</v>
      </c>
    </row>
    <row r="1161" spans="1:21">
      <c r="A1161" s="407">
        <v>45723</v>
      </c>
      <c r="B1161" s="408">
        <v>0</v>
      </c>
      <c r="C1161" s="409">
        <v>3</v>
      </c>
      <c r="D1161" s="409">
        <v>0.2</v>
      </c>
      <c r="E1161" s="409">
        <f t="shared" si="223"/>
        <v>2.76</v>
      </c>
      <c r="F1161" s="409">
        <v>2.8</v>
      </c>
      <c r="G1161" s="409">
        <f t="shared" si="222"/>
        <v>0.04</v>
      </c>
      <c r="H1161" s="410" t="s">
        <v>872</v>
      </c>
      <c r="I1161" s="410" t="s">
        <v>895</v>
      </c>
      <c r="J1161" s="410">
        <v>2044519959</v>
      </c>
      <c r="K1161" s="410">
        <v>56888702</v>
      </c>
      <c r="L1161" s="410" t="s">
        <v>874</v>
      </c>
      <c r="M1161" s="406">
        <f t="shared" si="224"/>
        <v>0</v>
      </c>
      <c r="P1161" s="406">
        <f t="shared" si="225"/>
        <v>2.76</v>
      </c>
      <c r="U1161" s="406"/>
    </row>
    <row r="1162" spans="1:21">
      <c r="A1162" s="407">
        <v>45723</v>
      </c>
      <c r="B1162" s="408">
        <v>0</v>
      </c>
      <c r="C1162" s="409">
        <v>3</v>
      </c>
      <c r="D1162" s="409">
        <v>0.2</v>
      </c>
      <c r="E1162" s="409">
        <f t="shared" si="223"/>
        <v>2.76</v>
      </c>
      <c r="F1162" s="409">
        <v>2.8</v>
      </c>
      <c r="G1162" s="409">
        <f t="shared" si="222"/>
        <v>0.04</v>
      </c>
      <c r="H1162" s="410" t="s">
        <v>872</v>
      </c>
      <c r="I1162" s="410" t="s">
        <v>895</v>
      </c>
      <c r="J1162" s="410">
        <v>2044519959</v>
      </c>
      <c r="K1162" s="410">
        <v>56888701</v>
      </c>
      <c r="L1162" s="410" t="s">
        <v>874</v>
      </c>
      <c r="M1162" s="406">
        <f t="shared" si="224"/>
        <v>0</v>
      </c>
      <c r="O1162" s="406"/>
      <c r="P1162" s="406">
        <f t="shared" si="225"/>
        <v>2.76</v>
      </c>
    </row>
    <row r="1163" spans="1:21">
      <c r="A1163" s="407">
        <v>45723</v>
      </c>
      <c r="B1163" s="408">
        <v>0</v>
      </c>
      <c r="C1163" s="409">
        <v>3</v>
      </c>
      <c r="D1163" s="409">
        <v>0.2</v>
      </c>
      <c r="E1163" s="409">
        <f t="shared" si="223"/>
        <v>2.76</v>
      </c>
      <c r="F1163" s="409">
        <v>2.8</v>
      </c>
      <c r="G1163" s="409">
        <f t="shared" si="222"/>
        <v>0.04</v>
      </c>
      <c r="H1163" s="410" t="s">
        <v>872</v>
      </c>
      <c r="I1163" s="410" t="s">
        <v>895</v>
      </c>
      <c r="J1163" s="410">
        <v>2044519959</v>
      </c>
      <c r="K1163" s="410">
        <v>56888698</v>
      </c>
      <c r="L1163" s="410" t="s">
        <v>874</v>
      </c>
      <c r="M1163" s="406">
        <f t="shared" si="224"/>
        <v>0</v>
      </c>
      <c r="P1163" s="406">
        <f t="shared" si="225"/>
        <v>2.76</v>
      </c>
    </row>
    <row r="1164" spans="1:21">
      <c r="A1164" s="407">
        <v>45723</v>
      </c>
      <c r="B1164" s="408">
        <v>0</v>
      </c>
      <c r="C1164" s="409">
        <v>3</v>
      </c>
      <c r="D1164" s="409">
        <v>0.2</v>
      </c>
      <c r="E1164" s="409">
        <f t="shared" si="223"/>
        <v>2.76</v>
      </c>
      <c r="F1164" s="409">
        <v>2.8</v>
      </c>
      <c r="G1164" s="409">
        <f t="shared" si="222"/>
        <v>0.04</v>
      </c>
      <c r="H1164" s="410" t="s">
        <v>872</v>
      </c>
      <c r="I1164" s="410" t="s">
        <v>895</v>
      </c>
      <c r="J1164" s="410">
        <v>2044519959</v>
      </c>
      <c r="K1164" s="410">
        <v>56888699</v>
      </c>
      <c r="L1164" s="410" t="s">
        <v>874</v>
      </c>
      <c r="M1164" s="406">
        <f t="shared" si="224"/>
        <v>0</v>
      </c>
      <c r="P1164" s="406">
        <f t="shared" si="225"/>
        <v>2.76</v>
      </c>
    </row>
    <row r="1165" spans="1:21">
      <c r="A1165" s="407">
        <v>45723</v>
      </c>
      <c r="B1165" s="408">
        <v>0</v>
      </c>
      <c r="C1165" s="409">
        <v>3</v>
      </c>
      <c r="D1165" s="409">
        <v>0.2</v>
      </c>
      <c r="E1165" s="409">
        <f t="shared" si="223"/>
        <v>2.76</v>
      </c>
      <c r="F1165" s="409">
        <v>2.8</v>
      </c>
      <c r="G1165" s="409">
        <f t="shared" si="222"/>
        <v>0.04</v>
      </c>
      <c r="H1165" s="410" t="s">
        <v>872</v>
      </c>
      <c r="I1165" s="410" t="s">
        <v>895</v>
      </c>
      <c r="J1165" s="410">
        <v>2044519959</v>
      </c>
      <c r="K1165" s="410">
        <v>56888700</v>
      </c>
      <c r="L1165" s="410" t="s">
        <v>874</v>
      </c>
      <c r="M1165" s="406">
        <f t="shared" si="224"/>
        <v>0</v>
      </c>
      <c r="O1165" s="406"/>
      <c r="P1165" s="406">
        <f t="shared" si="225"/>
        <v>2.76</v>
      </c>
    </row>
    <row r="1166" spans="1:21">
      <c r="A1166" s="407">
        <v>45723</v>
      </c>
      <c r="B1166" s="408">
        <v>0</v>
      </c>
      <c r="C1166" s="409">
        <v>3</v>
      </c>
      <c r="D1166" s="409">
        <v>0.2</v>
      </c>
      <c r="E1166" s="409">
        <f t="shared" si="223"/>
        <v>2.76</v>
      </c>
      <c r="F1166" s="409">
        <v>2.8</v>
      </c>
      <c r="G1166" s="409">
        <f t="shared" si="222"/>
        <v>0.04</v>
      </c>
      <c r="H1166" s="410" t="s">
        <v>872</v>
      </c>
      <c r="I1166" s="410" t="s">
        <v>895</v>
      </c>
      <c r="J1166" s="410">
        <v>2044519959</v>
      </c>
      <c r="K1166" s="410">
        <v>56888704</v>
      </c>
      <c r="L1166" s="410" t="s">
        <v>874</v>
      </c>
      <c r="M1166" s="406">
        <f t="shared" si="224"/>
        <v>0</v>
      </c>
      <c r="N1166" s="406"/>
      <c r="P1166" s="406">
        <f t="shared" si="225"/>
        <v>2.76</v>
      </c>
    </row>
    <row r="1167" spans="1:21">
      <c r="A1167" s="407">
        <v>45722</v>
      </c>
      <c r="B1167" s="408">
        <v>0</v>
      </c>
      <c r="C1167" s="409">
        <v>39</v>
      </c>
      <c r="D1167" s="409">
        <v>1.4</v>
      </c>
      <c r="E1167" s="409">
        <f t="shared" si="223"/>
        <v>37.6</v>
      </c>
      <c r="F1167" s="409">
        <v>37.6</v>
      </c>
      <c r="G1167" s="409">
        <f t="shared" si="222"/>
        <v>0</v>
      </c>
      <c r="H1167" s="410" t="s">
        <v>872</v>
      </c>
      <c r="I1167" s="410" t="s">
        <v>902</v>
      </c>
      <c r="J1167" s="410">
        <v>83194897</v>
      </c>
      <c r="K1167" s="410">
        <v>56872139</v>
      </c>
      <c r="L1167" s="410" t="s">
        <v>874</v>
      </c>
      <c r="M1167" s="406">
        <f t="shared" si="224"/>
        <v>0</v>
      </c>
      <c r="O1167" s="406">
        <f t="shared" ref="O1167:O1168" si="226">E1167</f>
        <v>37.6</v>
      </c>
      <c r="U1167" s="406"/>
    </row>
    <row r="1168" spans="1:21">
      <c r="A1168" s="407">
        <v>45722</v>
      </c>
      <c r="B1168" s="408">
        <v>0</v>
      </c>
      <c r="C1168" s="409">
        <v>39</v>
      </c>
      <c r="D1168" s="409">
        <v>1.4</v>
      </c>
      <c r="E1168" s="409">
        <f t="shared" si="223"/>
        <v>37.6</v>
      </c>
      <c r="F1168" s="409">
        <v>37.6</v>
      </c>
      <c r="G1168" s="409">
        <f t="shared" si="222"/>
        <v>0</v>
      </c>
      <c r="H1168" s="410" t="s">
        <v>872</v>
      </c>
      <c r="I1168" s="410" t="s">
        <v>902</v>
      </c>
      <c r="J1168" s="410">
        <v>83194897</v>
      </c>
      <c r="K1168" s="410">
        <v>56872139</v>
      </c>
      <c r="L1168" s="410" t="s">
        <v>874</v>
      </c>
      <c r="M1168" s="406">
        <f t="shared" si="224"/>
        <v>0</v>
      </c>
      <c r="O1168" s="406">
        <f t="shared" si="226"/>
        <v>37.6</v>
      </c>
    </row>
    <row r="1169" spans="1:21">
      <c r="A1169" s="407">
        <v>45722</v>
      </c>
      <c r="B1169" s="408">
        <v>0</v>
      </c>
      <c r="C1169" s="409">
        <v>26</v>
      </c>
      <c r="D1169" s="409">
        <v>0.94</v>
      </c>
      <c r="E1169" s="409">
        <f t="shared" si="223"/>
        <v>25.06</v>
      </c>
      <c r="F1169" s="409">
        <v>25.06</v>
      </c>
      <c r="G1169" s="409">
        <f t="shared" si="222"/>
        <v>0</v>
      </c>
      <c r="H1169" s="410" t="s">
        <v>872</v>
      </c>
      <c r="I1169" s="410" t="s">
        <v>900</v>
      </c>
      <c r="J1169" s="410">
        <v>83194897</v>
      </c>
      <c r="K1169" s="410">
        <v>56872139</v>
      </c>
      <c r="L1169" s="410" t="s">
        <v>874</v>
      </c>
      <c r="M1169" s="406">
        <f t="shared" si="224"/>
        <v>0</v>
      </c>
      <c r="N1169" s="406">
        <f t="shared" ref="N1169:N1170" si="227">E1169</f>
        <v>25.06</v>
      </c>
      <c r="P1169" s="406"/>
    </row>
    <row r="1170" spans="1:21">
      <c r="A1170" s="407">
        <v>45722</v>
      </c>
      <c r="B1170" s="408">
        <v>0</v>
      </c>
      <c r="C1170" s="409">
        <v>26</v>
      </c>
      <c r="D1170" s="409">
        <v>0.94</v>
      </c>
      <c r="E1170" s="409">
        <f t="shared" si="223"/>
        <v>25.06</v>
      </c>
      <c r="F1170" s="409">
        <v>25.06</v>
      </c>
      <c r="G1170" s="409">
        <f t="shared" si="222"/>
        <v>0</v>
      </c>
      <c r="H1170" s="410" t="s">
        <v>872</v>
      </c>
      <c r="I1170" s="410" t="s">
        <v>900</v>
      </c>
      <c r="J1170" s="410">
        <v>83194897</v>
      </c>
      <c r="K1170" s="410">
        <v>56872139</v>
      </c>
      <c r="L1170" s="410" t="s">
        <v>874</v>
      </c>
      <c r="M1170" s="406">
        <f t="shared" si="224"/>
        <v>0</v>
      </c>
      <c r="N1170" s="406">
        <f t="shared" si="227"/>
        <v>25.06</v>
      </c>
      <c r="O1170" s="406"/>
    </row>
    <row r="1171" spans="1:21">
      <c r="A1171" s="407">
        <v>45722</v>
      </c>
      <c r="B1171" s="408">
        <v>0</v>
      </c>
      <c r="C1171" s="409">
        <v>2</v>
      </c>
      <c r="D1171" s="409">
        <v>0.2</v>
      </c>
      <c r="E1171" s="409">
        <f t="shared" si="223"/>
        <v>1.76</v>
      </c>
      <c r="F1171" s="409">
        <v>1.8</v>
      </c>
      <c r="G1171" s="409">
        <f t="shared" si="222"/>
        <v>0.04</v>
      </c>
      <c r="H1171" s="410" t="s">
        <v>872</v>
      </c>
      <c r="I1171" s="410" t="s">
        <v>873</v>
      </c>
      <c r="J1171" s="410">
        <v>83194897</v>
      </c>
      <c r="K1171" s="410">
        <v>56872136</v>
      </c>
      <c r="L1171" s="410" t="s">
        <v>874</v>
      </c>
      <c r="M1171" s="406">
        <f t="shared" si="224"/>
        <v>0</v>
      </c>
      <c r="N1171" s="406"/>
      <c r="U1171" s="406">
        <f>E1171</f>
        <v>1.76</v>
      </c>
    </row>
    <row r="1172" spans="1:21">
      <c r="A1172" s="407">
        <v>45722</v>
      </c>
      <c r="B1172" s="408">
        <v>0</v>
      </c>
      <c r="C1172" s="409">
        <v>13.5</v>
      </c>
      <c r="D1172" s="409">
        <v>0.49</v>
      </c>
      <c r="E1172" s="409">
        <f t="shared" si="223"/>
        <v>13.01</v>
      </c>
      <c r="F1172" s="409">
        <v>13.01</v>
      </c>
      <c r="G1172" s="409">
        <f t="shared" si="222"/>
        <v>0</v>
      </c>
      <c r="H1172" s="410" t="s">
        <v>872</v>
      </c>
      <c r="I1172" s="410" t="s">
        <v>876</v>
      </c>
      <c r="J1172" s="410">
        <v>83194897</v>
      </c>
      <c r="K1172" s="410">
        <v>56872137</v>
      </c>
      <c r="L1172" s="410" t="s">
        <v>874</v>
      </c>
      <c r="M1172" s="406">
        <f t="shared" si="224"/>
        <v>0</v>
      </c>
      <c r="P1172" s="406"/>
      <c r="T1172" s="406">
        <f>E1172</f>
        <v>13.01</v>
      </c>
    </row>
    <row r="1173" spans="1:21">
      <c r="A1173" s="407">
        <v>45722</v>
      </c>
      <c r="B1173" s="408">
        <v>0</v>
      </c>
      <c r="C1173" s="409">
        <v>3</v>
      </c>
      <c r="D1173" s="409">
        <v>0.2</v>
      </c>
      <c r="E1173" s="409">
        <f t="shared" si="223"/>
        <v>2.76</v>
      </c>
      <c r="F1173" s="409">
        <v>2.8</v>
      </c>
      <c r="G1173" s="409">
        <f t="shared" si="222"/>
        <v>0.04</v>
      </c>
      <c r="H1173" s="410" t="s">
        <v>872</v>
      </c>
      <c r="I1173" s="410" t="s">
        <v>895</v>
      </c>
      <c r="J1173" s="410">
        <v>83194897</v>
      </c>
      <c r="K1173" s="410">
        <v>56872138</v>
      </c>
      <c r="L1173" s="410" t="s">
        <v>874</v>
      </c>
      <c r="M1173" s="406">
        <f t="shared" si="224"/>
        <v>0</v>
      </c>
      <c r="P1173" s="406">
        <f>E1173</f>
        <v>2.76</v>
      </c>
    </row>
    <row r="1174" spans="1:21">
      <c r="A1174" s="407">
        <v>45720</v>
      </c>
      <c r="B1174" s="408">
        <v>0</v>
      </c>
      <c r="C1174" s="409">
        <v>30</v>
      </c>
      <c r="D1174" s="409">
        <v>1.08</v>
      </c>
      <c r="E1174" s="409">
        <f t="shared" si="223"/>
        <v>28.92</v>
      </c>
      <c r="F1174" s="409">
        <v>28.92</v>
      </c>
      <c r="G1174" s="409">
        <f t="shared" si="222"/>
        <v>0</v>
      </c>
      <c r="H1174" s="410" t="s">
        <v>872</v>
      </c>
      <c r="I1174" s="410" t="s">
        <v>902</v>
      </c>
      <c r="J1174" s="410">
        <v>1553449617</v>
      </c>
      <c r="K1174" s="410">
        <v>56611346</v>
      </c>
      <c r="L1174" s="410" t="s">
        <v>874</v>
      </c>
      <c r="M1174" s="406">
        <f t="shared" si="224"/>
        <v>0</v>
      </c>
      <c r="O1174" s="406">
        <f>E1174</f>
        <v>28.92</v>
      </c>
      <c r="P1174" s="406"/>
    </row>
    <row r="1175" spans="1:21">
      <c r="A1175" s="407">
        <v>45720</v>
      </c>
      <c r="B1175" s="408">
        <v>0</v>
      </c>
      <c r="C1175" s="409">
        <v>4</v>
      </c>
      <c r="D1175" s="409">
        <v>0.2</v>
      </c>
      <c r="E1175" s="409">
        <f t="shared" si="223"/>
        <v>3.76</v>
      </c>
      <c r="F1175" s="409">
        <v>3.8</v>
      </c>
      <c r="G1175" s="409">
        <f t="shared" si="222"/>
        <v>0.04</v>
      </c>
      <c r="H1175" s="410" t="s">
        <v>872</v>
      </c>
      <c r="I1175" s="410" t="s">
        <v>904</v>
      </c>
      <c r="J1175" s="410">
        <v>1553449617</v>
      </c>
      <c r="K1175" s="410">
        <v>56611352</v>
      </c>
      <c r="L1175" s="410" t="s">
        <v>874</v>
      </c>
      <c r="M1175" s="406">
        <f t="shared" si="224"/>
        <v>0</v>
      </c>
      <c r="P1175" s="406"/>
      <c r="R1175" s="406">
        <f>E1175</f>
        <v>3.76</v>
      </c>
    </row>
    <row r="1176" spans="1:21">
      <c r="A1176" s="407">
        <v>45720</v>
      </c>
      <c r="B1176" s="408">
        <v>0</v>
      </c>
      <c r="C1176" s="409">
        <v>4</v>
      </c>
      <c r="D1176" s="409">
        <v>0.2</v>
      </c>
      <c r="E1176" s="409">
        <f t="shared" si="223"/>
        <v>3.76</v>
      </c>
      <c r="F1176" s="409">
        <v>3.8</v>
      </c>
      <c r="G1176" s="409">
        <f t="shared" si="222"/>
        <v>0.04</v>
      </c>
      <c r="H1176" s="410" t="s">
        <v>872</v>
      </c>
      <c r="I1176" s="410" t="s">
        <v>873</v>
      </c>
      <c r="J1176" s="410">
        <v>1553449617</v>
      </c>
      <c r="K1176" s="410">
        <v>56611345</v>
      </c>
      <c r="L1176" s="410" t="s">
        <v>874</v>
      </c>
      <c r="M1176" s="406">
        <f t="shared" si="224"/>
        <v>0</v>
      </c>
      <c r="P1176" s="406"/>
      <c r="U1176" s="406">
        <f t="shared" ref="U1176:U1177" si="228">E1176</f>
        <v>3.76</v>
      </c>
    </row>
    <row r="1177" spans="1:21">
      <c r="A1177" s="407">
        <v>45720</v>
      </c>
      <c r="B1177" s="408">
        <v>0</v>
      </c>
      <c r="C1177" s="409">
        <v>2</v>
      </c>
      <c r="D1177" s="409">
        <v>0.2</v>
      </c>
      <c r="E1177" s="409">
        <f t="shared" si="223"/>
        <v>1.76</v>
      </c>
      <c r="F1177" s="409">
        <v>1.8</v>
      </c>
      <c r="G1177" s="409">
        <f t="shared" si="222"/>
        <v>0.04</v>
      </c>
      <c r="H1177" s="410" t="s">
        <v>872</v>
      </c>
      <c r="I1177" s="410" t="s">
        <v>873</v>
      </c>
      <c r="J1177" s="410">
        <v>1553449617</v>
      </c>
      <c r="K1177" s="410">
        <v>56611342</v>
      </c>
      <c r="L1177" s="410" t="s">
        <v>874</v>
      </c>
      <c r="M1177" s="406">
        <f t="shared" si="224"/>
        <v>0</v>
      </c>
      <c r="P1177" s="406"/>
      <c r="U1177" s="406">
        <f t="shared" si="228"/>
        <v>1.76</v>
      </c>
    </row>
    <row r="1178" spans="1:21">
      <c r="A1178" s="407">
        <v>45720</v>
      </c>
      <c r="B1178" s="408">
        <v>0</v>
      </c>
      <c r="C1178" s="409">
        <v>30</v>
      </c>
      <c r="D1178" s="409">
        <v>1.08</v>
      </c>
      <c r="E1178" s="409">
        <f t="shared" si="223"/>
        <v>28.92</v>
      </c>
      <c r="F1178" s="409">
        <v>28.92</v>
      </c>
      <c r="G1178" s="409">
        <f t="shared" si="222"/>
        <v>0</v>
      </c>
      <c r="H1178" s="410" t="s">
        <v>872</v>
      </c>
      <c r="I1178" s="410" t="s">
        <v>902</v>
      </c>
      <c r="J1178" s="410">
        <v>1553449617</v>
      </c>
      <c r="K1178" s="410">
        <v>56611347</v>
      </c>
      <c r="L1178" s="410" t="s">
        <v>874</v>
      </c>
      <c r="M1178" s="406">
        <f t="shared" si="224"/>
        <v>0</v>
      </c>
      <c r="N1178" s="406"/>
      <c r="O1178" s="406">
        <f t="shared" ref="O1178:O1179" si="229">E1178</f>
        <v>28.92</v>
      </c>
    </row>
    <row r="1179" spans="1:21">
      <c r="A1179" s="407">
        <v>45720</v>
      </c>
      <c r="B1179" s="408">
        <v>0</v>
      </c>
      <c r="C1179" s="409">
        <v>30</v>
      </c>
      <c r="D1179" s="409">
        <v>1.08</v>
      </c>
      <c r="E1179" s="409">
        <f t="shared" si="223"/>
        <v>28.92</v>
      </c>
      <c r="F1179" s="409">
        <v>28.92</v>
      </c>
      <c r="G1179" s="409">
        <f t="shared" si="222"/>
        <v>0</v>
      </c>
      <c r="H1179" s="410" t="s">
        <v>872</v>
      </c>
      <c r="I1179" s="410" t="s">
        <v>902</v>
      </c>
      <c r="J1179" s="410">
        <v>1553449617</v>
      </c>
      <c r="K1179" s="410">
        <v>56611347</v>
      </c>
      <c r="L1179" s="410" t="s">
        <v>874</v>
      </c>
      <c r="M1179" s="406">
        <f t="shared" si="224"/>
        <v>0</v>
      </c>
      <c r="O1179" s="406">
        <f t="shared" si="229"/>
        <v>28.92</v>
      </c>
      <c r="T1179" s="406"/>
    </row>
    <row r="1180" spans="1:21">
      <c r="A1180" s="407">
        <v>45720</v>
      </c>
      <c r="B1180" s="408">
        <v>0</v>
      </c>
      <c r="C1180" s="409">
        <v>26</v>
      </c>
      <c r="D1180" s="409">
        <v>0.94</v>
      </c>
      <c r="E1180" s="409">
        <f t="shared" si="223"/>
        <v>25.06</v>
      </c>
      <c r="F1180" s="409">
        <v>25.06</v>
      </c>
      <c r="G1180" s="409">
        <f t="shared" si="222"/>
        <v>0</v>
      </c>
      <c r="H1180" s="410" t="s">
        <v>872</v>
      </c>
      <c r="I1180" s="410" t="s">
        <v>900</v>
      </c>
      <c r="J1180" s="410">
        <v>1553449617</v>
      </c>
      <c r="K1180" s="410">
        <v>56611350</v>
      </c>
      <c r="L1180" s="410" t="s">
        <v>874</v>
      </c>
      <c r="M1180" s="406">
        <f t="shared" si="224"/>
        <v>0</v>
      </c>
      <c r="N1180" s="406">
        <f>E1180</f>
        <v>25.06</v>
      </c>
    </row>
    <row r="1181" spans="1:21">
      <c r="A1181" s="407">
        <v>45720</v>
      </c>
      <c r="B1181" s="408">
        <v>0</v>
      </c>
      <c r="C1181" s="409">
        <v>13.5</v>
      </c>
      <c r="D1181" s="409">
        <v>0.49</v>
      </c>
      <c r="E1181" s="409">
        <f t="shared" si="223"/>
        <v>13.01</v>
      </c>
      <c r="F1181" s="409">
        <v>13.01</v>
      </c>
      <c r="G1181" s="409">
        <f t="shared" si="222"/>
        <v>0</v>
      </c>
      <c r="H1181" s="410" t="s">
        <v>872</v>
      </c>
      <c r="I1181" s="410" t="s">
        <v>876</v>
      </c>
      <c r="J1181" s="410">
        <v>1553449617</v>
      </c>
      <c r="K1181" s="410">
        <v>56611349</v>
      </c>
      <c r="L1181" s="410" t="s">
        <v>874</v>
      </c>
      <c r="M1181" s="406">
        <f t="shared" si="224"/>
        <v>0</v>
      </c>
      <c r="O1181" s="406"/>
      <c r="T1181" s="406">
        <f>E1181</f>
        <v>13.01</v>
      </c>
    </row>
    <row r="1182" spans="1:21">
      <c r="A1182" s="407">
        <v>45720</v>
      </c>
      <c r="B1182" s="408">
        <v>0</v>
      </c>
      <c r="C1182" s="409">
        <v>2</v>
      </c>
      <c r="D1182" s="409">
        <v>0.2</v>
      </c>
      <c r="E1182" s="409">
        <f t="shared" si="223"/>
        <v>1.76</v>
      </c>
      <c r="F1182" s="409">
        <v>1.8</v>
      </c>
      <c r="G1182" s="409">
        <f t="shared" si="222"/>
        <v>0.04</v>
      </c>
      <c r="H1182" s="410" t="s">
        <v>872</v>
      </c>
      <c r="I1182" s="410" t="s">
        <v>873</v>
      </c>
      <c r="J1182" s="410">
        <v>1553449617</v>
      </c>
      <c r="K1182" s="410">
        <v>56611341</v>
      </c>
      <c r="L1182" s="410" t="s">
        <v>874</v>
      </c>
      <c r="M1182" s="406">
        <f t="shared" si="224"/>
        <v>0</v>
      </c>
      <c r="N1182" s="406"/>
      <c r="U1182" s="406">
        <f>E1182</f>
        <v>1.76</v>
      </c>
    </row>
    <row r="1183" spans="1:21">
      <c r="A1183" s="407">
        <v>45720</v>
      </c>
      <c r="B1183" s="408">
        <v>0</v>
      </c>
      <c r="C1183" s="409">
        <v>4</v>
      </c>
      <c r="D1183" s="409">
        <v>0.2</v>
      </c>
      <c r="E1183" s="409">
        <f t="shared" si="223"/>
        <v>3.76</v>
      </c>
      <c r="F1183" s="409">
        <v>3.8</v>
      </c>
      <c r="G1183" s="409">
        <f t="shared" si="222"/>
        <v>0.04</v>
      </c>
      <c r="H1183" s="410" t="s">
        <v>872</v>
      </c>
      <c r="I1183" s="410" t="s">
        <v>904</v>
      </c>
      <c r="J1183" s="410">
        <v>1553449617</v>
      </c>
      <c r="K1183" s="410">
        <v>56611348</v>
      </c>
      <c r="L1183" s="410" t="s">
        <v>874</v>
      </c>
      <c r="M1183" s="406">
        <f t="shared" si="224"/>
        <v>0</v>
      </c>
      <c r="R1183" s="406">
        <f>E1183</f>
        <v>3.76</v>
      </c>
      <c r="T1183" s="406"/>
    </row>
    <row r="1184" spans="1:21">
      <c r="A1184" s="407">
        <v>45720</v>
      </c>
      <c r="B1184" s="408">
        <v>0</v>
      </c>
      <c r="C1184" s="409">
        <v>2</v>
      </c>
      <c r="D1184" s="409">
        <v>0.2</v>
      </c>
      <c r="E1184" s="409">
        <f t="shared" si="223"/>
        <v>1.76</v>
      </c>
      <c r="F1184" s="409">
        <v>1.8</v>
      </c>
      <c r="G1184" s="409">
        <f t="shared" si="222"/>
        <v>0.04</v>
      </c>
      <c r="H1184" s="410" t="s">
        <v>872</v>
      </c>
      <c r="I1184" s="410" t="s">
        <v>873</v>
      </c>
      <c r="J1184" s="410">
        <v>1553449617</v>
      </c>
      <c r="K1184" s="410">
        <v>56611339</v>
      </c>
      <c r="L1184" s="410" t="s">
        <v>874</v>
      </c>
      <c r="M1184" s="406">
        <f t="shared" si="224"/>
        <v>0</v>
      </c>
      <c r="O1184" s="406"/>
      <c r="U1184" s="406">
        <f>E1184</f>
        <v>1.76</v>
      </c>
    </row>
    <row r="1185" spans="1:21">
      <c r="A1185" s="407">
        <v>45720</v>
      </c>
      <c r="B1185" s="408">
        <v>0</v>
      </c>
      <c r="C1185" s="409">
        <v>30</v>
      </c>
      <c r="D1185" s="409">
        <v>1.08</v>
      </c>
      <c r="E1185" s="409">
        <f t="shared" si="223"/>
        <v>28.92</v>
      </c>
      <c r="F1185" s="409">
        <v>28.92</v>
      </c>
      <c r="G1185" s="409">
        <f t="shared" si="222"/>
        <v>0</v>
      </c>
      <c r="H1185" s="410" t="s">
        <v>872</v>
      </c>
      <c r="I1185" s="410" t="s">
        <v>902</v>
      </c>
      <c r="J1185" s="410">
        <v>1553449617</v>
      </c>
      <c r="K1185" s="410">
        <v>56611344</v>
      </c>
      <c r="L1185" s="410" t="s">
        <v>874</v>
      </c>
      <c r="M1185" s="406">
        <f t="shared" si="224"/>
        <v>0</v>
      </c>
      <c r="O1185" s="406">
        <f>E1185</f>
        <v>28.92</v>
      </c>
    </row>
    <row r="1186" spans="1:21">
      <c r="A1186" s="407">
        <v>45720</v>
      </c>
      <c r="B1186" s="408">
        <v>0</v>
      </c>
      <c r="C1186" s="409">
        <v>4</v>
      </c>
      <c r="D1186" s="409">
        <v>0.2</v>
      </c>
      <c r="E1186" s="409">
        <f t="shared" si="223"/>
        <v>3.76</v>
      </c>
      <c r="F1186" s="409">
        <v>3.8</v>
      </c>
      <c r="G1186" s="409">
        <f t="shared" si="222"/>
        <v>0.04</v>
      </c>
      <c r="H1186" s="410" t="s">
        <v>872</v>
      </c>
      <c r="I1186" s="410" t="s">
        <v>904</v>
      </c>
      <c r="J1186" s="410">
        <v>1553449617</v>
      </c>
      <c r="K1186" s="410">
        <v>56611351</v>
      </c>
      <c r="L1186" s="410" t="s">
        <v>874</v>
      </c>
      <c r="M1186" s="406">
        <f t="shared" si="224"/>
        <v>0</v>
      </c>
      <c r="P1186" s="406"/>
      <c r="R1186" s="406">
        <f>E1186</f>
        <v>3.76</v>
      </c>
    </row>
    <row r="1187" spans="1:21">
      <c r="A1187" s="407">
        <v>45720</v>
      </c>
      <c r="B1187" s="408">
        <v>0</v>
      </c>
      <c r="C1187" s="409">
        <v>50</v>
      </c>
      <c r="D1187" s="409">
        <v>1.8</v>
      </c>
      <c r="E1187" s="409">
        <f t="shared" si="223"/>
        <v>48.2</v>
      </c>
      <c r="F1187" s="409">
        <v>48.2</v>
      </c>
      <c r="G1187" s="409">
        <f t="shared" si="222"/>
        <v>0</v>
      </c>
      <c r="H1187" s="410" t="s">
        <v>872</v>
      </c>
      <c r="I1187" s="410" t="s">
        <v>902</v>
      </c>
      <c r="J1187" s="410">
        <v>1553449617</v>
      </c>
      <c r="K1187" s="410">
        <v>56611340</v>
      </c>
      <c r="L1187" s="410" t="s">
        <v>874</v>
      </c>
      <c r="M1187" s="406">
        <f t="shared" si="224"/>
        <v>0</v>
      </c>
      <c r="O1187" s="406">
        <f t="shared" ref="O1187:O1190" si="230">E1187</f>
        <v>48.2</v>
      </c>
      <c r="U1187" s="406"/>
    </row>
    <row r="1188" spans="1:21">
      <c r="A1188" s="407">
        <v>45720</v>
      </c>
      <c r="B1188" s="408">
        <v>0</v>
      </c>
      <c r="C1188" s="409">
        <v>50</v>
      </c>
      <c r="D1188" s="409">
        <v>1.8</v>
      </c>
      <c r="E1188" s="409">
        <f t="shared" si="223"/>
        <v>48.2</v>
      </c>
      <c r="F1188" s="409">
        <v>48.2</v>
      </c>
      <c r="G1188" s="409">
        <f t="shared" si="222"/>
        <v>0</v>
      </c>
      <c r="H1188" s="410" t="s">
        <v>872</v>
      </c>
      <c r="I1188" s="410" t="s">
        <v>902</v>
      </c>
      <c r="J1188" s="410">
        <v>1553449617</v>
      </c>
      <c r="K1188" s="410">
        <v>56611343</v>
      </c>
      <c r="L1188" s="410" t="s">
        <v>874</v>
      </c>
      <c r="M1188" s="406">
        <f t="shared" si="224"/>
        <v>0</v>
      </c>
      <c r="O1188" s="406">
        <f t="shared" si="230"/>
        <v>48.2</v>
      </c>
    </row>
    <row r="1189" spans="1:21">
      <c r="A1189" s="407">
        <v>45719</v>
      </c>
      <c r="B1189" s="408">
        <v>0</v>
      </c>
      <c r="C1189" s="409">
        <v>30</v>
      </c>
      <c r="D1189" s="409">
        <v>1.08</v>
      </c>
      <c r="E1189" s="409">
        <f t="shared" si="223"/>
        <v>28.92</v>
      </c>
      <c r="F1189" s="409">
        <v>28.92</v>
      </c>
      <c r="G1189" s="409">
        <f t="shared" si="222"/>
        <v>0</v>
      </c>
      <c r="H1189" s="410" t="s">
        <v>872</v>
      </c>
      <c r="I1189" s="410" t="s">
        <v>902</v>
      </c>
      <c r="J1189" s="410">
        <v>168425448</v>
      </c>
      <c r="K1189" s="410">
        <v>56601776</v>
      </c>
      <c r="L1189" s="410" t="s">
        <v>874</v>
      </c>
      <c r="M1189" s="406">
        <f t="shared" si="224"/>
        <v>0</v>
      </c>
      <c r="O1189" s="406">
        <f t="shared" si="230"/>
        <v>28.92</v>
      </c>
    </row>
    <row r="1190" spans="1:21">
      <c r="A1190" s="407">
        <v>45719</v>
      </c>
      <c r="B1190" s="408">
        <v>0</v>
      </c>
      <c r="C1190" s="409">
        <v>39</v>
      </c>
      <c r="D1190" s="409">
        <v>1.4</v>
      </c>
      <c r="E1190" s="409">
        <f t="shared" si="223"/>
        <v>37.6</v>
      </c>
      <c r="F1190" s="409">
        <v>37.6</v>
      </c>
      <c r="G1190" s="409">
        <f t="shared" si="222"/>
        <v>0</v>
      </c>
      <c r="H1190" s="410" t="s">
        <v>872</v>
      </c>
      <c r="I1190" s="410" t="s">
        <v>902</v>
      </c>
      <c r="J1190" s="410">
        <v>168425448</v>
      </c>
      <c r="K1190" s="410">
        <v>56601779</v>
      </c>
      <c r="L1190" s="410" t="s">
        <v>874</v>
      </c>
      <c r="M1190" s="406">
        <f t="shared" si="224"/>
        <v>0</v>
      </c>
      <c r="O1190" s="406">
        <f t="shared" si="230"/>
        <v>37.6</v>
      </c>
    </row>
    <row r="1191" spans="1:21">
      <c r="A1191" s="407">
        <v>45719</v>
      </c>
      <c r="B1191" s="408">
        <v>0</v>
      </c>
      <c r="C1191" s="409">
        <v>26</v>
      </c>
      <c r="D1191" s="409">
        <v>0.94</v>
      </c>
      <c r="E1191" s="409">
        <f t="shared" si="223"/>
        <v>25.06</v>
      </c>
      <c r="F1191" s="409">
        <v>25.06</v>
      </c>
      <c r="G1191" s="409">
        <f t="shared" si="222"/>
        <v>0</v>
      </c>
      <c r="H1191" s="410" t="s">
        <v>872</v>
      </c>
      <c r="I1191" s="410" t="s">
        <v>900</v>
      </c>
      <c r="J1191" s="410">
        <v>168425448</v>
      </c>
      <c r="K1191" s="410">
        <v>56601779</v>
      </c>
      <c r="L1191" s="410" t="s">
        <v>874</v>
      </c>
      <c r="M1191" s="406">
        <f t="shared" si="224"/>
        <v>0</v>
      </c>
      <c r="N1191" s="406">
        <f>E1191</f>
        <v>25.06</v>
      </c>
      <c r="O1191" s="406"/>
    </row>
    <row r="1192" spans="1:21">
      <c r="A1192" s="407">
        <v>45719</v>
      </c>
      <c r="B1192" s="408">
        <v>0</v>
      </c>
      <c r="C1192" s="409">
        <v>4</v>
      </c>
      <c r="D1192" s="409">
        <v>0.2</v>
      </c>
      <c r="E1192" s="409">
        <f t="shared" si="223"/>
        <v>3.76</v>
      </c>
      <c r="F1192" s="409">
        <v>3.8</v>
      </c>
      <c r="G1192" s="409">
        <f t="shared" si="222"/>
        <v>0.04</v>
      </c>
      <c r="H1192" s="410" t="s">
        <v>872</v>
      </c>
      <c r="I1192" s="410" t="s">
        <v>904</v>
      </c>
      <c r="J1192" s="410">
        <v>168425448</v>
      </c>
      <c r="K1192" s="410">
        <v>56601780</v>
      </c>
      <c r="L1192" s="410" t="s">
        <v>874</v>
      </c>
      <c r="M1192" s="406">
        <f t="shared" si="224"/>
        <v>0</v>
      </c>
      <c r="R1192" s="406">
        <f>E1192</f>
        <v>3.76</v>
      </c>
      <c r="T1192" s="406"/>
    </row>
    <row r="1193" spans="1:21">
      <c r="A1193" s="407">
        <v>45719</v>
      </c>
      <c r="B1193" s="408">
        <v>0</v>
      </c>
      <c r="C1193" s="409">
        <v>30</v>
      </c>
      <c r="D1193" s="409">
        <v>1.08</v>
      </c>
      <c r="E1193" s="409">
        <f t="shared" si="223"/>
        <v>28.92</v>
      </c>
      <c r="F1193" s="409">
        <v>28.92</v>
      </c>
      <c r="G1193" s="409">
        <f t="shared" si="222"/>
        <v>0</v>
      </c>
      <c r="H1193" s="410" t="s">
        <v>872</v>
      </c>
      <c r="I1193" s="410" t="s">
        <v>902</v>
      </c>
      <c r="J1193" s="410">
        <v>168425448</v>
      </c>
      <c r="K1193" s="410">
        <v>56601782</v>
      </c>
      <c r="L1193" s="410" t="s">
        <v>874</v>
      </c>
      <c r="M1193" s="406">
        <f t="shared" si="224"/>
        <v>0</v>
      </c>
      <c r="O1193" s="406">
        <f>E1193</f>
        <v>28.92</v>
      </c>
    </row>
    <row r="1194" spans="1:21">
      <c r="A1194" s="407">
        <v>45719</v>
      </c>
      <c r="B1194" s="408">
        <v>0</v>
      </c>
      <c r="C1194" s="409">
        <v>26</v>
      </c>
      <c r="D1194" s="409">
        <v>0.94</v>
      </c>
      <c r="E1194" s="409">
        <f t="shared" si="223"/>
        <v>25.06</v>
      </c>
      <c r="F1194" s="409">
        <v>25.06</v>
      </c>
      <c r="G1194" s="409">
        <f t="shared" si="222"/>
        <v>0</v>
      </c>
      <c r="H1194" s="410" t="s">
        <v>872</v>
      </c>
      <c r="I1194" s="410" t="s">
        <v>899</v>
      </c>
      <c r="J1194" s="410">
        <v>168425448</v>
      </c>
      <c r="K1194" s="410">
        <v>56601781</v>
      </c>
      <c r="L1194" s="410" t="s">
        <v>874</v>
      </c>
      <c r="M1194" s="406">
        <f t="shared" si="224"/>
        <v>0</v>
      </c>
      <c r="N1194" s="406">
        <f>E1194</f>
        <v>25.06</v>
      </c>
      <c r="O1194" s="406"/>
    </row>
    <row r="1195" spans="1:21">
      <c r="A1195" s="407">
        <v>45719</v>
      </c>
      <c r="B1195" s="408">
        <v>0</v>
      </c>
      <c r="C1195" s="409">
        <v>2</v>
      </c>
      <c r="D1195" s="409">
        <v>0.2</v>
      </c>
      <c r="E1195" s="409">
        <f t="shared" si="223"/>
        <v>1.76</v>
      </c>
      <c r="F1195" s="409">
        <v>1.8</v>
      </c>
      <c r="G1195" s="409">
        <f t="shared" si="222"/>
        <v>0.04</v>
      </c>
      <c r="H1195" s="410" t="s">
        <v>872</v>
      </c>
      <c r="I1195" s="410" t="s">
        <v>873</v>
      </c>
      <c r="J1195" s="410">
        <v>168425448</v>
      </c>
      <c r="K1195" s="410">
        <v>56601774</v>
      </c>
      <c r="L1195" s="410" t="s">
        <v>874</v>
      </c>
      <c r="M1195" s="406">
        <f t="shared" si="224"/>
        <v>0</v>
      </c>
      <c r="O1195" s="406"/>
      <c r="U1195" s="406">
        <f>E1195</f>
        <v>1.76</v>
      </c>
    </row>
    <row r="1196" spans="1:21">
      <c r="A1196" s="407">
        <v>45719</v>
      </c>
      <c r="B1196" s="408">
        <v>0</v>
      </c>
      <c r="C1196" s="409">
        <v>30</v>
      </c>
      <c r="D1196" s="409">
        <v>1.08</v>
      </c>
      <c r="E1196" s="409">
        <f t="shared" si="223"/>
        <v>28.92</v>
      </c>
      <c r="F1196" s="409">
        <v>28.92</v>
      </c>
      <c r="G1196" s="409">
        <f t="shared" si="222"/>
        <v>0</v>
      </c>
      <c r="H1196" s="410" t="s">
        <v>872</v>
      </c>
      <c r="I1196" s="410" t="s">
        <v>902</v>
      </c>
      <c r="J1196" s="410">
        <v>168425448</v>
      </c>
      <c r="K1196" s="410">
        <v>56601777</v>
      </c>
      <c r="L1196" s="410" t="s">
        <v>874</v>
      </c>
      <c r="M1196" s="406">
        <f t="shared" si="224"/>
        <v>0</v>
      </c>
      <c r="O1196" s="406">
        <f>E1196</f>
        <v>28.92</v>
      </c>
    </row>
    <row r="1197" spans="1:21">
      <c r="A1197" s="407">
        <v>45719</v>
      </c>
      <c r="B1197" s="408">
        <v>0</v>
      </c>
      <c r="C1197" s="409">
        <v>4</v>
      </c>
      <c r="D1197" s="409">
        <v>0.2</v>
      </c>
      <c r="E1197" s="409">
        <f t="shared" si="223"/>
        <v>3.76</v>
      </c>
      <c r="F1197" s="409">
        <v>3.8</v>
      </c>
      <c r="G1197" s="409">
        <f t="shared" si="222"/>
        <v>0.04</v>
      </c>
      <c r="H1197" s="410" t="s">
        <v>872</v>
      </c>
      <c r="I1197" s="410" t="s">
        <v>904</v>
      </c>
      <c r="J1197" s="410">
        <v>168425448</v>
      </c>
      <c r="K1197" s="410">
        <v>56601783</v>
      </c>
      <c r="L1197" s="410" t="s">
        <v>874</v>
      </c>
      <c r="M1197" s="406">
        <f t="shared" si="224"/>
        <v>0</v>
      </c>
      <c r="O1197" s="406"/>
      <c r="R1197" s="406">
        <f t="shared" ref="R1197:R1200" si="231">E1197</f>
        <v>3.76</v>
      </c>
    </row>
    <row r="1198" spans="1:21">
      <c r="A1198" s="407">
        <v>45719</v>
      </c>
      <c r="B1198" s="408">
        <v>0</v>
      </c>
      <c r="C1198" s="409">
        <v>4</v>
      </c>
      <c r="D1198" s="409">
        <v>0.15</v>
      </c>
      <c r="E1198" s="409">
        <f t="shared" si="223"/>
        <v>3.81</v>
      </c>
      <c r="F1198" s="409">
        <v>3.85</v>
      </c>
      <c r="G1198" s="409">
        <f t="shared" si="222"/>
        <v>0.04</v>
      </c>
      <c r="H1198" s="410" t="s">
        <v>872</v>
      </c>
      <c r="I1198" s="410" t="s">
        <v>904</v>
      </c>
      <c r="J1198" s="410">
        <v>168425448</v>
      </c>
      <c r="K1198" s="410">
        <v>56601778</v>
      </c>
      <c r="L1198" s="410" t="s">
        <v>874</v>
      </c>
      <c r="M1198" s="406">
        <f t="shared" si="224"/>
        <v>0</v>
      </c>
      <c r="R1198" s="406">
        <f t="shared" si="231"/>
        <v>3.81</v>
      </c>
      <c r="U1198" s="406"/>
    </row>
    <row r="1199" spans="1:21">
      <c r="A1199" s="407">
        <v>45719</v>
      </c>
      <c r="B1199" s="408">
        <v>0</v>
      </c>
      <c r="C1199" s="409">
        <v>4</v>
      </c>
      <c r="D1199" s="409">
        <v>0.14000000000000001</v>
      </c>
      <c r="E1199" s="409">
        <f t="shared" si="223"/>
        <v>3.82</v>
      </c>
      <c r="F1199" s="409">
        <v>3.86</v>
      </c>
      <c r="G1199" s="409">
        <f t="shared" si="222"/>
        <v>0.04</v>
      </c>
      <c r="H1199" s="410" t="s">
        <v>872</v>
      </c>
      <c r="I1199" s="410" t="s">
        <v>904</v>
      </c>
      <c r="J1199" s="410">
        <v>168425448</v>
      </c>
      <c r="K1199" s="410">
        <v>56601778</v>
      </c>
      <c r="L1199" s="410" t="s">
        <v>874</v>
      </c>
      <c r="M1199" s="406">
        <f t="shared" si="224"/>
        <v>0</v>
      </c>
      <c r="R1199" s="406">
        <f t="shared" si="231"/>
        <v>3.82</v>
      </c>
      <c r="U1199" s="406"/>
    </row>
    <row r="1200" spans="1:21">
      <c r="A1200" s="407">
        <v>45719</v>
      </c>
      <c r="B1200" s="408">
        <v>0</v>
      </c>
      <c r="C1200" s="409">
        <v>4</v>
      </c>
      <c r="D1200" s="409">
        <v>0.2</v>
      </c>
      <c r="E1200" s="409">
        <f t="shared" si="223"/>
        <v>3.76</v>
      </c>
      <c r="F1200" s="409">
        <v>3.8</v>
      </c>
      <c r="G1200" s="409">
        <f t="shared" si="222"/>
        <v>0.04</v>
      </c>
      <c r="H1200" s="410" t="s">
        <v>872</v>
      </c>
      <c r="I1200" s="410" t="s">
        <v>904</v>
      </c>
      <c r="J1200" s="410">
        <v>168425448</v>
      </c>
      <c r="K1200" s="410">
        <v>56601775</v>
      </c>
      <c r="L1200" s="410" t="s">
        <v>874</v>
      </c>
      <c r="M1200" s="406">
        <f t="shared" si="224"/>
        <v>0</v>
      </c>
      <c r="R1200" s="406">
        <f t="shared" si="231"/>
        <v>3.76</v>
      </c>
      <c r="U1200" s="406"/>
    </row>
    <row r="1201" spans="1:25">
      <c r="A1201" s="407">
        <v>45716</v>
      </c>
      <c r="B1201" s="408">
        <v>0</v>
      </c>
      <c r="C1201" s="409">
        <v>30</v>
      </c>
      <c r="D1201" s="409">
        <v>1.08</v>
      </c>
      <c r="E1201" s="409">
        <f t="shared" si="223"/>
        <v>28.92</v>
      </c>
      <c r="F1201" s="409">
        <v>28.92</v>
      </c>
      <c r="G1201" s="409">
        <f t="shared" si="222"/>
        <v>0</v>
      </c>
      <c r="H1201" s="410" t="s">
        <v>872</v>
      </c>
      <c r="I1201" s="410" t="s">
        <v>902</v>
      </c>
      <c r="J1201" s="410">
        <v>716989637</v>
      </c>
      <c r="K1201" s="410">
        <v>56589429</v>
      </c>
      <c r="L1201" s="410" t="s">
        <v>874</v>
      </c>
      <c r="M1201" s="406">
        <f t="shared" si="224"/>
        <v>0</v>
      </c>
      <c r="O1201" s="406">
        <f>E1201</f>
        <v>28.92</v>
      </c>
      <c r="X1201" s="406"/>
      <c r="Y1201" s="406"/>
    </row>
    <row r="1202" spans="1:25">
      <c r="A1202" s="407">
        <v>45716</v>
      </c>
      <c r="B1202" s="408">
        <v>0</v>
      </c>
      <c r="C1202" s="409">
        <v>4</v>
      </c>
      <c r="D1202" s="409">
        <v>0.2</v>
      </c>
      <c r="E1202" s="409">
        <f t="shared" si="223"/>
        <v>3.76</v>
      </c>
      <c r="F1202" s="409">
        <v>3.8</v>
      </c>
      <c r="G1202" s="409">
        <f t="shared" si="222"/>
        <v>0.04</v>
      </c>
      <c r="H1202" s="410" t="s">
        <v>872</v>
      </c>
      <c r="I1202" s="410" t="s">
        <v>904</v>
      </c>
      <c r="J1202" s="410">
        <v>716989637</v>
      </c>
      <c r="K1202" s="410">
        <v>56589430</v>
      </c>
      <c r="L1202" s="410" t="s">
        <v>874</v>
      </c>
      <c r="M1202" s="406">
        <f t="shared" si="224"/>
        <v>0</v>
      </c>
      <c r="R1202" s="406">
        <f t="shared" ref="R1202:R1203" si="232">E1202</f>
        <v>3.76</v>
      </c>
      <c r="U1202" s="406"/>
    </row>
    <row r="1203" spans="1:25">
      <c r="A1203" s="407">
        <v>45716</v>
      </c>
      <c r="B1203" s="408">
        <v>0</v>
      </c>
      <c r="C1203" s="409">
        <v>4</v>
      </c>
      <c r="D1203" s="409">
        <v>0.2</v>
      </c>
      <c r="E1203" s="409">
        <f t="shared" si="223"/>
        <v>3.76</v>
      </c>
      <c r="F1203" s="409">
        <v>3.8</v>
      </c>
      <c r="G1203" s="409">
        <f t="shared" si="222"/>
        <v>0.04</v>
      </c>
      <c r="H1203" s="410" t="s">
        <v>872</v>
      </c>
      <c r="I1203" s="410" t="s">
        <v>904</v>
      </c>
      <c r="J1203" s="410">
        <v>716989637</v>
      </c>
      <c r="K1203" s="410">
        <v>56589425</v>
      </c>
      <c r="L1203" s="410" t="s">
        <v>874</v>
      </c>
      <c r="M1203" s="406">
        <f t="shared" si="224"/>
        <v>0</v>
      </c>
      <c r="P1203" s="406"/>
      <c r="R1203" s="406">
        <f t="shared" si="232"/>
        <v>3.76</v>
      </c>
    </row>
    <row r="1204" spans="1:25">
      <c r="A1204" s="407">
        <v>45716</v>
      </c>
      <c r="B1204" s="408">
        <v>0</v>
      </c>
      <c r="C1204" s="409">
        <v>39</v>
      </c>
      <c r="D1204" s="409">
        <v>1.4</v>
      </c>
      <c r="E1204" s="409">
        <f t="shared" si="223"/>
        <v>37.6</v>
      </c>
      <c r="F1204" s="409">
        <v>37.6</v>
      </c>
      <c r="G1204" s="409">
        <f t="shared" si="222"/>
        <v>0</v>
      </c>
      <c r="H1204" s="410" t="s">
        <v>872</v>
      </c>
      <c r="I1204" s="410" t="s">
        <v>902</v>
      </c>
      <c r="J1204" s="410">
        <v>716989637</v>
      </c>
      <c r="K1204" s="410">
        <v>56589439</v>
      </c>
      <c r="L1204" s="410" t="s">
        <v>874</v>
      </c>
      <c r="M1204" s="406">
        <f t="shared" si="224"/>
        <v>0</v>
      </c>
      <c r="O1204" s="406">
        <f>E1204</f>
        <v>37.6</v>
      </c>
      <c r="T1204" s="406"/>
    </row>
    <row r="1205" spans="1:25">
      <c r="A1205" s="407">
        <v>45716</v>
      </c>
      <c r="B1205" s="408">
        <v>0</v>
      </c>
      <c r="C1205" s="409">
        <v>26</v>
      </c>
      <c r="D1205" s="409">
        <v>0.94</v>
      </c>
      <c r="E1205" s="409">
        <f t="shared" si="223"/>
        <v>25.06</v>
      </c>
      <c r="F1205" s="409">
        <v>25.06</v>
      </c>
      <c r="G1205" s="409">
        <f t="shared" si="222"/>
        <v>0</v>
      </c>
      <c r="H1205" s="410" t="s">
        <v>872</v>
      </c>
      <c r="I1205" s="410" t="s">
        <v>900</v>
      </c>
      <c r="J1205" s="410">
        <v>716989637</v>
      </c>
      <c r="K1205" s="410">
        <v>56589439</v>
      </c>
      <c r="L1205" s="410" t="s">
        <v>874</v>
      </c>
      <c r="M1205" s="406">
        <f t="shared" si="224"/>
        <v>0</v>
      </c>
      <c r="N1205" s="406">
        <f>E1205</f>
        <v>25.06</v>
      </c>
      <c r="O1205" s="406"/>
    </row>
    <row r="1206" spans="1:25">
      <c r="A1206" s="407">
        <v>45716</v>
      </c>
      <c r="B1206" s="408">
        <v>0</v>
      </c>
      <c r="C1206" s="409">
        <v>2</v>
      </c>
      <c r="D1206" s="409">
        <v>0.2</v>
      </c>
      <c r="E1206" s="409">
        <f t="shared" si="223"/>
        <v>1.76</v>
      </c>
      <c r="F1206" s="409">
        <v>1.8</v>
      </c>
      <c r="G1206" s="409">
        <f t="shared" si="222"/>
        <v>0.04</v>
      </c>
      <c r="H1206" s="410" t="s">
        <v>872</v>
      </c>
      <c r="I1206" s="410" t="s">
        <v>873</v>
      </c>
      <c r="J1206" s="410">
        <v>716989637</v>
      </c>
      <c r="K1206" s="410">
        <v>56589441</v>
      </c>
      <c r="L1206" s="410" t="s">
        <v>874</v>
      </c>
      <c r="M1206" s="406">
        <f t="shared" si="224"/>
        <v>0</v>
      </c>
      <c r="U1206" s="406">
        <f>E1206</f>
        <v>1.76</v>
      </c>
    </row>
    <row r="1207" spans="1:25">
      <c r="A1207" s="407">
        <v>45716</v>
      </c>
      <c r="B1207" s="408">
        <v>0</v>
      </c>
      <c r="C1207" s="409">
        <v>4</v>
      </c>
      <c r="D1207" s="409">
        <v>0.2</v>
      </c>
      <c r="E1207" s="409">
        <f t="shared" si="223"/>
        <v>3.76</v>
      </c>
      <c r="F1207" s="409">
        <v>3.8</v>
      </c>
      <c r="G1207" s="409">
        <f t="shared" si="222"/>
        <v>0.04</v>
      </c>
      <c r="H1207" s="410" t="s">
        <v>872</v>
      </c>
      <c r="I1207" s="410" t="s">
        <v>904</v>
      </c>
      <c r="J1207" s="410">
        <v>716989637</v>
      </c>
      <c r="K1207" s="410">
        <v>56589433</v>
      </c>
      <c r="L1207" s="410" t="s">
        <v>874</v>
      </c>
      <c r="M1207" s="406">
        <f t="shared" si="224"/>
        <v>0</v>
      </c>
      <c r="R1207" s="406">
        <f t="shared" ref="R1207:R1208" si="233">E1207</f>
        <v>3.76</v>
      </c>
      <c r="U1207" s="406"/>
    </row>
    <row r="1208" spans="1:25">
      <c r="A1208" s="407">
        <v>45716</v>
      </c>
      <c r="B1208" s="408">
        <v>0</v>
      </c>
      <c r="C1208" s="409">
        <v>4</v>
      </c>
      <c r="D1208" s="409">
        <v>0.2</v>
      </c>
      <c r="E1208" s="409">
        <f t="shared" si="223"/>
        <v>3.76</v>
      </c>
      <c r="F1208" s="409">
        <v>3.8</v>
      </c>
      <c r="G1208" s="409">
        <f t="shared" si="222"/>
        <v>0.04</v>
      </c>
      <c r="H1208" s="410" t="s">
        <v>872</v>
      </c>
      <c r="I1208" s="410" t="s">
        <v>904</v>
      </c>
      <c r="J1208" s="410">
        <v>716989637</v>
      </c>
      <c r="K1208" s="410">
        <v>56589435</v>
      </c>
      <c r="L1208" s="410" t="s">
        <v>874</v>
      </c>
      <c r="M1208" s="406">
        <f t="shared" si="224"/>
        <v>0</v>
      </c>
      <c r="R1208" s="406">
        <f t="shared" si="233"/>
        <v>3.76</v>
      </c>
      <c r="U1208" s="406"/>
    </row>
    <row r="1209" spans="1:25">
      <c r="A1209" s="407">
        <v>45716</v>
      </c>
      <c r="B1209" s="408">
        <v>0</v>
      </c>
      <c r="C1209" s="409">
        <v>30</v>
      </c>
      <c r="D1209" s="409">
        <v>1.08</v>
      </c>
      <c r="E1209" s="409">
        <f t="shared" si="223"/>
        <v>28.92</v>
      </c>
      <c r="F1209" s="409">
        <v>28.92</v>
      </c>
      <c r="G1209" s="409">
        <f t="shared" si="222"/>
        <v>0</v>
      </c>
      <c r="H1209" s="410" t="s">
        <v>872</v>
      </c>
      <c r="I1209" s="410" t="s">
        <v>902</v>
      </c>
      <c r="J1209" s="410">
        <v>716989637</v>
      </c>
      <c r="K1209" s="410">
        <v>56589424</v>
      </c>
      <c r="L1209" s="410" t="s">
        <v>874</v>
      </c>
      <c r="M1209" s="406">
        <f t="shared" si="224"/>
        <v>0</v>
      </c>
      <c r="O1209" s="406">
        <f>E1209</f>
        <v>28.92</v>
      </c>
      <c r="P1209" s="406"/>
    </row>
    <row r="1210" spans="1:25">
      <c r="A1210" s="407">
        <v>45716</v>
      </c>
      <c r="B1210" s="408">
        <v>0</v>
      </c>
      <c r="C1210" s="409">
        <v>8</v>
      </c>
      <c r="D1210" s="409">
        <v>0.28999999999999998</v>
      </c>
      <c r="E1210" s="409">
        <f t="shared" si="223"/>
        <v>7.71</v>
      </c>
      <c r="F1210" s="409">
        <v>7.71</v>
      </c>
      <c r="G1210" s="409">
        <f t="shared" si="222"/>
        <v>0</v>
      </c>
      <c r="H1210" s="410" t="s">
        <v>872</v>
      </c>
      <c r="I1210" s="410" t="s">
        <v>904</v>
      </c>
      <c r="J1210" s="410">
        <v>716989637</v>
      </c>
      <c r="K1210" s="410">
        <v>56589434</v>
      </c>
      <c r="L1210" s="410" t="s">
        <v>874</v>
      </c>
      <c r="M1210" s="406">
        <f t="shared" si="224"/>
        <v>0</v>
      </c>
      <c r="P1210" s="406"/>
      <c r="R1210" s="406">
        <f>E1210</f>
        <v>7.71</v>
      </c>
    </row>
    <row r="1211" spans="1:25">
      <c r="A1211" s="407">
        <v>45716</v>
      </c>
      <c r="B1211" s="408">
        <v>0</v>
      </c>
      <c r="C1211" s="409">
        <v>2</v>
      </c>
      <c r="D1211" s="409">
        <v>0.2</v>
      </c>
      <c r="E1211" s="409">
        <f t="shared" si="223"/>
        <v>1.76</v>
      </c>
      <c r="F1211" s="409">
        <v>1.8</v>
      </c>
      <c r="G1211" s="409">
        <f t="shared" si="222"/>
        <v>0.04</v>
      </c>
      <c r="H1211" s="410" t="s">
        <v>872</v>
      </c>
      <c r="I1211" s="410" t="s">
        <v>873</v>
      </c>
      <c r="J1211" s="410">
        <v>716989637</v>
      </c>
      <c r="K1211" s="410">
        <v>56589443</v>
      </c>
      <c r="L1211" s="410" t="s">
        <v>874</v>
      </c>
      <c r="M1211" s="406">
        <f t="shared" si="224"/>
        <v>0</v>
      </c>
      <c r="U1211" s="406">
        <f>E1211</f>
        <v>1.76</v>
      </c>
    </row>
    <row r="1212" spans="1:25">
      <c r="A1212" s="407">
        <v>45716</v>
      </c>
      <c r="B1212" s="408">
        <v>0</v>
      </c>
      <c r="C1212" s="409">
        <v>3</v>
      </c>
      <c r="D1212" s="409">
        <v>0.2</v>
      </c>
      <c r="E1212" s="409">
        <f t="shared" si="223"/>
        <v>2.76</v>
      </c>
      <c r="F1212" s="409">
        <v>2.8</v>
      </c>
      <c r="G1212" s="409">
        <f t="shared" si="222"/>
        <v>0.04</v>
      </c>
      <c r="H1212" s="410" t="s">
        <v>872</v>
      </c>
      <c r="I1212" s="410" t="s">
        <v>895</v>
      </c>
      <c r="J1212" s="410">
        <v>716989637</v>
      </c>
      <c r="K1212" s="410">
        <v>56589436</v>
      </c>
      <c r="L1212" s="410" t="s">
        <v>874</v>
      </c>
      <c r="M1212" s="406">
        <f t="shared" si="224"/>
        <v>0</v>
      </c>
      <c r="P1212" s="406">
        <f t="shared" ref="P1212:P1213" si="234">E1212</f>
        <v>2.76</v>
      </c>
      <c r="U1212" s="406"/>
    </row>
    <row r="1213" spans="1:25">
      <c r="A1213" s="407">
        <v>45716</v>
      </c>
      <c r="B1213" s="408">
        <v>0</v>
      </c>
      <c r="C1213" s="409">
        <v>3</v>
      </c>
      <c r="D1213" s="409">
        <v>0.2</v>
      </c>
      <c r="E1213" s="409">
        <f t="shared" si="223"/>
        <v>2.76</v>
      </c>
      <c r="F1213" s="409">
        <v>2.8</v>
      </c>
      <c r="G1213" s="409">
        <f t="shared" si="222"/>
        <v>0.04</v>
      </c>
      <c r="H1213" s="410" t="s">
        <v>872</v>
      </c>
      <c r="I1213" s="410" t="s">
        <v>895</v>
      </c>
      <c r="J1213" s="410">
        <v>716989637</v>
      </c>
      <c r="K1213" s="410">
        <v>56589442</v>
      </c>
      <c r="L1213" s="410" t="s">
        <v>874</v>
      </c>
      <c r="M1213" s="406">
        <f t="shared" si="224"/>
        <v>0</v>
      </c>
      <c r="P1213" s="406">
        <f t="shared" si="234"/>
        <v>2.76</v>
      </c>
    </row>
    <row r="1214" spans="1:25">
      <c r="A1214" s="407">
        <v>45716</v>
      </c>
      <c r="B1214" s="408">
        <v>0</v>
      </c>
      <c r="C1214" s="409">
        <v>4</v>
      </c>
      <c r="D1214" s="409">
        <v>0.2</v>
      </c>
      <c r="E1214" s="409">
        <f t="shared" si="223"/>
        <v>3.76</v>
      </c>
      <c r="F1214" s="409">
        <v>3.8</v>
      </c>
      <c r="G1214" s="409">
        <f t="shared" si="222"/>
        <v>0.04</v>
      </c>
      <c r="H1214" s="410" t="s">
        <v>872</v>
      </c>
      <c r="I1214" s="410" t="s">
        <v>904</v>
      </c>
      <c r="J1214" s="410">
        <v>716989637</v>
      </c>
      <c r="K1214" s="410">
        <v>56589432</v>
      </c>
      <c r="L1214" s="410" t="s">
        <v>874</v>
      </c>
      <c r="M1214" s="406">
        <f t="shared" si="224"/>
        <v>0</v>
      </c>
      <c r="P1214" s="406"/>
      <c r="R1214" s="406">
        <f t="shared" ref="R1214:R1216" si="235">E1214</f>
        <v>3.76</v>
      </c>
    </row>
    <row r="1215" spans="1:25">
      <c r="A1215" s="407">
        <v>45716</v>
      </c>
      <c r="B1215" s="408">
        <v>0</v>
      </c>
      <c r="C1215" s="409">
        <v>4</v>
      </c>
      <c r="D1215" s="409">
        <v>0.2</v>
      </c>
      <c r="E1215" s="409">
        <f t="shared" si="223"/>
        <v>3.76</v>
      </c>
      <c r="F1215" s="409">
        <v>3.8</v>
      </c>
      <c r="G1215" s="409">
        <f t="shared" si="222"/>
        <v>0.04</v>
      </c>
      <c r="H1215" s="410" t="s">
        <v>872</v>
      </c>
      <c r="I1215" s="410" t="s">
        <v>904</v>
      </c>
      <c r="J1215" s="410">
        <v>716989637</v>
      </c>
      <c r="K1215" s="410">
        <v>56589427</v>
      </c>
      <c r="L1215" s="410" t="s">
        <v>874</v>
      </c>
      <c r="M1215" s="406">
        <f t="shared" si="224"/>
        <v>0</v>
      </c>
      <c r="P1215" s="406"/>
      <c r="R1215" s="406">
        <f t="shared" si="235"/>
        <v>3.76</v>
      </c>
    </row>
    <row r="1216" spans="1:25">
      <c r="A1216" s="407">
        <v>45716</v>
      </c>
      <c r="B1216" s="408">
        <v>0</v>
      </c>
      <c r="C1216" s="409">
        <v>4</v>
      </c>
      <c r="D1216" s="409">
        <v>0.2</v>
      </c>
      <c r="E1216" s="409">
        <f t="shared" si="223"/>
        <v>3.76</v>
      </c>
      <c r="F1216" s="409">
        <v>3.8</v>
      </c>
      <c r="G1216" s="409">
        <f t="shared" si="222"/>
        <v>0.04</v>
      </c>
      <c r="H1216" s="410" t="s">
        <v>872</v>
      </c>
      <c r="I1216" s="410" t="s">
        <v>904</v>
      </c>
      <c r="J1216" s="410">
        <v>716989637</v>
      </c>
      <c r="K1216" s="410">
        <v>56589423</v>
      </c>
      <c r="L1216" s="410" t="s">
        <v>874</v>
      </c>
      <c r="M1216" s="406">
        <f t="shared" si="224"/>
        <v>0</v>
      </c>
      <c r="P1216" s="406"/>
      <c r="R1216" s="406">
        <f t="shared" si="235"/>
        <v>3.76</v>
      </c>
    </row>
    <row r="1217" spans="1:21">
      <c r="A1217" s="407">
        <v>45716</v>
      </c>
      <c r="B1217" s="408">
        <v>0</v>
      </c>
      <c r="C1217" s="409">
        <v>3</v>
      </c>
      <c r="D1217" s="409">
        <v>0.2</v>
      </c>
      <c r="E1217" s="409">
        <f t="shared" si="223"/>
        <v>2.76</v>
      </c>
      <c r="F1217" s="409">
        <v>2.8</v>
      </c>
      <c r="G1217" s="409">
        <f t="shared" si="222"/>
        <v>0.04</v>
      </c>
      <c r="H1217" s="410" t="s">
        <v>872</v>
      </c>
      <c r="I1217" s="410" t="s">
        <v>895</v>
      </c>
      <c r="J1217" s="410">
        <v>716989637</v>
      </c>
      <c r="K1217" s="410">
        <v>56589426</v>
      </c>
      <c r="L1217" s="410" t="s">
        <v>874</v>
      </c>
      <c r="M1217" s="406">
        <f t="shared" si="224"/>
        <v>0</v>
      </c>
      <c r="P1217" s="406">
        <f>E1217</f>
        <v>2.76</v>
      </c>
    </row>
    <row r="1218" spans="1:21">
      <c r="A1218" s="407">
        <v>45716</v>
      </c>
      <c r="B1218" s="408">
        <v>0</v>
      </c>
      <c r="C1218" s="409">
        <v>8</v>
      </c>
      <c r="D1218" s="409">
        <v>0.28999999999999998</v>
      </c>
      <c r="E1218" s="409">
        <f t="shared" si="223"/>
        <v>7.71</v>
      </c>
      <c r="F1218" s="409">
        <v>7.71</v>
      </c>
      <c r="G1218" s="409">
        <f t="shared" si="222"/>
        <v>0</v>
      </c>
      <c r="H1218" s="410" t="s">
        <v>872</v>
      </c>
      <c r="I1218" s="410" t="s">
        <v>904</v>
      </c>
      <c r="J1218" s="410">
        <v>716989637</v>
      </c>
      <c r="K1218" s="410">
        <v>56589428</v>
      </c>
      <c r="L1218" s="410" t="s">
        <v>874</v>
      </c>
      <c r="M1218" s="406">
        <f t="shared" si="224"/>
        <v>0</v>
      </c>
      <c r="N1218" s="406"/>
      <c r="R1218" s="406">
        <f>E1218</f>
        <v>7.71</v>
      </c>
    </row>
    <row r="1219" spans="1:21">
      <c r="A1219" s="407">
        <v>45716</v>
      </c>
      <c r="B1219" s="408">
        <v>0</v>
      </c>
      <c r="C1219" s="409">
        <v>3</v>
      </c>
      <c r="D1219" s="409">
        <v>0.2</v>
      </c>
      <c r="E1219" s="409">
        <f t="shared" si="223"/>
        <v>2.76</v>
      </c>
      <c r="F1219" s="409">
        <v>2.8</v>
      </c>
      <c r="G1219" s="409">
        <f t="shared" ref="G1219:G1282" si="236">IF(D1219&gt;0.2,0,0.04)</f>
        <v>0.04</v>
      </c>
      <c r="H1219" s="410" t="s">
        <v>872</v>
      </c>
      <c r="I1219" s="410" t="s">
        <v>895</v>
      </c>
      <c r="J1219" s="410">
        <v>716989637</v>
      </c>
      <c r="K1219" s="410">
        <v>56589431</v>
      </c>
      <c r="L1219" s="410" t="s">
        <v>874</v>
      </c>
      <c r="M1219" s="406">
        <f t="shared" si="224"/>
        <v>0</v>
      </c>
      <c r="P1219" s="406">
        <f t="shared" ref="P1219:P1221" si="237">E1219</f>
        <v>2.76</v>
      </c>
    </row>
    <row r="1220" spans="1:21">
      <c r="A1220" s="407">
        <v>45716</v>
      </c>
      <c r="B1220" s="408">
        <v>0</v>
      </c>
      <c r="C1220" s="409">
        <v>3</v>
      </c>
      <c r="D1220" s="409">
        <v>0.2</v>
      </c>
      <c r="E1220" s="409">
        <f t="shared" ref="E1220:E1283" si="238">C1220-D1220-G1220</f>
        <v>2.76</v>
      </c>
      <c r="F1220" s="409">
        <v>2.8</v>
      </c>
      <c r="G1220" s="409">
        <f t="shared" si="236"/>
        <v>0.04</v>
      </c>
      <c r="H1220" s="410" t="s">
        <v>872</v>
      </c>
      <c r="I1220" s="410" t="s">
        <v>895</v>
      </c>
      <c r="J1220" s="410">
        <v>716989637</v>
      </c>
      <c r="K1220" s="410">
        <v>56589437</v>
      </c>
      <c r="L1220" s="410" t="s">
        <v>874</v>
      </c>
      <c r="M1220" s="406">
        <f t="shared" ref="M1220:M1283" si="239">SUM(N1220:AA1220)-E1220</f>
        <v>0</v>
      </c>
      <c r="O1220" s="406"/>
      <c r="P1220" s="406">
        <f t="shared" si="237"/>
        <v>2.76</v>
      </c>
    </row>
    <row r="1221" spans="1:21">
      <c r="A1221" s="407">
        <v>45716</v>
      </c>
      <c r="B1221" s="408">
        <v>0</v>
      </c>
      <c r="C1221" s="409">
        <v>3</v>
      </c>
      <c r="D1221" s="409">
        <v>0.2</v>
      </c>
      <c r="E1221" s="409">
        <f t="shared" si="238"/>
        <v>2.76</v>
      </c>
      <c r="F1221" s="409">
        <v>2.8</v>
      </c>
      <c r="G1221" s="409">
        <f t="shared" si="236"/>
        <v>0.04</v>
      </c>
      <c r="H1221" s="410" t="s">
        <v>872</v>
      </c>
      <c r="I1221" s="410" t="s">
        <v>895</v>
      </c>
      <c r="J1221" s="410">
        <v>716989637</v>
      </c>
      <c r="K1221" s="410">
        <v>56589438</v>
      </c>
      <c r="L1221" s="410" t="s">
        <v>874</v>
      </c>
      <c r="M1221" s="406">
        <f t="shared" si="239"/>
        <v>0</v>
      </c>
      <c r="P1221" s="406">
        <f t="shared" si="237"/>
        <v>2.76</v>
      </c>
    </row>
    <row r="1222" spans="1:21">
      <c r="A1222" s="407">
        <v>45716</v>
      </c>
      <c r="B1222" s="408">
        <v>0</v>
      </c>
      <c r="C1222" s="409">
        <v>2</v>
      </c>
      <c r="D1222" s="409">
        <v>0.2</v>
      </c>
      <c r="E1222" s="409">
        <f t="shared" si="238"/>
        <v>1.76</v>
      </c>
      <c r="F1222" s="409">
        <v>1.8</v>
      </c>
      <c r="G1222" s="409">
        <f t="shared" si="236"/>
        <v>0.04</v>
      </c>
      <c r="H1222" s="410" t="s">
        <v>872</v>
      </c>
      <c r="I1222" s="410" t="s">
        <v>873</v>
      </c>
      <c r="J1222" s="410">
        <v>716989637</v>
      </c>
      <c r="K1222" s="410">
        <v>56589440</v>
      </c>
      <c r="L1222" s="410" t="s">
        <v>874</v>
      </c>
      <c r="M1222" s="406">
        <f t="shared" si="239"/>
        <v>0</v>
      </c>
      <c r="P1222" s="406"/>
      <c r="U1222" s="406">
        <f t="shared" ref="U1222:U1223" si="240">E1222</f>
        <v>1.76</v>
      </c>
    </row>
    <row r="1223" spans="1:21">
      <c r="A1223" s="407">
        <v>45715</v>
      </c>
      <c r="B1223" s="408">
        <v>0</v>
      </c>
      <c r="C1223" s="409">
        <v>2</v>
      </c>
      <c r="D1223" s="409">
        <v>0.2</v>
      </c>
      <c r="E1223" s="409">
        <f t="shared" si="238"/>
        <v>1.76</v>
      </c>
      <c r="F1223" s="409">
        <v>1.8</v>
      </c>
      <c r="G1223" s="409">
        <f t="shared" si="236"/>
        <v>0.04</v>
      </c>
      <c r="H1223" s="410" t="s">
        <v>872</v>
      </c>
      <c r="I1223" s="410" t="s">
        <v>873</v>
      </c>
      <c r="J1223" s="410">
        <v>1971929045</v>
      </c>
      <c r="K1223" s="410">
        <v>56579578</v>
      </c>
      <c r="L1223" s="410" t="s">
        <v>874</v>
      </c>
      <c r="M1223" s="406">
        <f t="shared" si="239"/>
        <v>0</v>
      </c>
      <c r="U1223" s="406">
        <f t="shared" si="240"/>
        <v>1.76</v>
      </c>
    </row>
    <row r="1224" spans="1:21">
      <c r="A1224" s="407">
        <v>45715</v>
      </c>
      <c r="B1224" s="408">
        <v>0</v>
      </c>
      <c r="C1224" s="409">
        <v>30</v>
      </c>
      <c r="D1224" s="409">
        <v>1.08</v>
      </c>
      <c r="E1224" s="409">
        <f t="shared" si="238"/>
        <v>28.92</v>
      </c>
      <c r="F1224" s="409">
        <v>28.92</v>
      </c>
      <c r="G1224" s="409">
        <f t="shared" si="236"/>
        <v>0</v>
      </c>
      <c r="H1224" s="410" t="s">
        <v>872</v>
      </c>
      <c r="I1224" s="410" t="s">
        <v>902</v>
      </c>
      <c r="J1224" s="410">
        <v>1971929045</v>
      </c>
      <c r="K1224" s="410">
        <v>56579576</v>
      </c>
      <c r="L1224" s="410" t="s">
        <v>874</v>
      </c>
      <c r="M1224" s="406">
        <f t="shared" si="239"/>
        <v>0</v>
      </c>
      <c r="O1224" s="406">
        <f>E1224</f>
        <v>28.92</v>
      </c>
      <c r="P1224" s="406"/>
    </row>
    <row r="1225" spans="1:21">
      <c r="A1225" s="407">
        <v>45715</v>
      </c>
      <c r="B1225" s="408">
        <v>0</v>
      </c>
      <c r="C1225" s="409">
        <v>3</v>
      </c>
      <c r="D1225" s="409">
        <v>0.2</v>
      </c>
      <c r="E1225" s="409">
        <f t="shared" si="238"/>
        <v>2.76</v>
      </c>
      <c r="F1225" s="409">
        <v>2.8</v>
      </c>
      <c r="G1225" s="409">
        <f t="shared" si="236"/>
        <v>0.04</v>
      </c>
      <c r="H1225" s="410" t="s">
        <v>872</v>
      </c>
      <c r="I1225" s="410" t="s">
        <v>895</v>
      </c>
      <c r="J1225" s="410">
        <v>1971929045</v>
      </c>
      <c r="K1225" s="410">
        <v>56579577</v>
      </c>
      <c r="L1225" s="410" t="s">
        <v>874</v>
      </c>
      <c r="M1225" s="406">
        <f t="shared" si="239"/>
        <v>0</v>
      </c>
      <c r="O1225" s="406"/>
      <c r="P1225" s="406">
        <f>E1225</f>
        <v>2.76</v>
      </c>
    </row>
    <row r="1226" spans="1:21">
      <c r="A1226" s="407">
        <v>45715</v>
      </c>
      <c r="B1226" s="408">
        <v>0</v>
      </c>
      <c r="C1226" s="409">
        <v>30</v>
      </c>
      <c r="D1226" s="409">
        <v>1.08</v>
      </c>
      <c r="E1226" s="409">
        <f t="shared" si="238"/>
        <v>28.92</v>
      </c>
      <c r="F1226" s="409">
        <v>28.92</v>
      </c>
      <c r="G1226" s="409">
        <f t="shared" si="236"/>
        <v>0</v>
      </c>
      <c r="H1226" s="410" t="s">
        <v>872</v>
      </c>
      <c r="I1226" s="410" t="s">
        <v>902</v>
      </c>
      <c r="J1226" s="410">
        <v>1971929045</v>
      </c>
      <c r="K1226" s="410">
        <v>56579575</v>
      </c>
      <c r="L1226" s="410" t="s">
        <v>874</v>
      </c>
      <c r="M1226" s="406">
        <f t="shared" si="239"/>
        <v>0</v>
      </c>
      <c r="O1226" s="406">
        <f t="shared" ref="O1226:O1227" si="241">E1226</f>
        <v>28.92</v>
      </c>
      <c r="P1226" s="406"/>
    </row>
    <row r="1227" spans="1:21">
      <c r="A1227" s="407">
        <v>45714</v>
      </c>
      <c r="B1227" s="408">
        <v>0</v>
      </c>
      <c r="C1227" s="409">
        <v>30</v>
      </c>
      <c r="D1227" s="409">
        <v>1.08</v>
      </c>
      <c r="E1227" s="409">
        <f t="shared" si="238"/>
        <v>28.92</v>
      </c>
      <c r="F1227" s="409">
        <v>28.92</v>
      </c>
      <c r="G1227" s="409">
        <f t="shared" si="236"/>
        <v>0</v>
      </c>
      <c r="H1227" s="410" t="s">
        <v>872</v>
      </c>
      <c r="I1227" s="410" t="s">
        <v>902</v>
      </c>
      <c r="J1227" s="410">
        <v>785222905</v>
      </c>
      <c r="K1227" s="410">
        <v>56529500</v>
      </c>
      <c r="L1227" s="410" t="s">
        <v>874</v>
      </c>
      <c r="M1227" s="406">
        <f t="shared" si="239"/>
        <v>0</v>
      </c>
      <c r="O1227" s="406">
        <f t="shared" si="241"/>
        <v>28.92</v>
      </c>
    </row>
    <row r="1228" spans="1:21">
      <c r="A1228" s="407">
        <v>45714</v>
      </c>
      <c r="B1228" s="408">
        <v>0</v>
      </c>
      <c r="C1228" s="409">
        <v>4</v>
      </c>
      <c r="D1228" s="409">
        <v>0.2</v>
      </c>
      <c r="E1228" s="409">
        <f t="shared" si="238"/>
        <v>3.76</v>
      </c>
      <c r="F1228" s="409">
        <v>3.8</v>
      </c>
      <c r="G1228" s="409">
        <f t="shared" si="236"/>
        <v>0.04</v>
      </c>
      <c r="H1228" s="410" t="s">
        <v>872</v>
      </c>
      <c r="I1228" s="410" t="s">
        <v>904</v>
      </c>
      <c r="J1228" s="410">
        <v>785222905</v>
      </c>
      <c r="K1228" s="410">
        <v>56529506</v>
      </c>
      <c r="L1228" s="410" t="s">
        <v>874</v>
      </c>
      <c r="M1228" s="406">
        <f t="shared" si="239"/>
        <v>0</v>
      </c>
      <c r="O1228" s="406"/>
      <c r="R1228" s="406">
        <f>E1228</f>
        <v>3.76</v>
      </c>
    </row>
    <row r="1229" spans="1:21">
      <c r="A1229" s="407">
        <v>45714</v>
      </c>
      <c r="B1229" s="408">
        <v>0</v>
      </c>
      <c r="C1229" s="409">
        <v>30</v>
      </c>
      <c r="D1229" s="409">
        <v>1.08</v>
      </c>
      <c r="E1229" s="409">
        <f t="shared" si="238"/>
        <v>28.92</v>
      </c>
      <c r="F1229" s="409">
        <v>28.92</v>
      </c>
      <c r="G1229" s="409">
        <f t="shared" si="236"/>
        <v>0</v>
      </c>
      <c r="H1229" s="410" t="s">
        <v>872</v>
      </c>
      <c r="I1229" s="410" t="s">
        <v>902</v>
      </c>
      <c r="J1229" s="410">
        <v>785222905</v>
      </c>
      <c r="K1229" s="410">
        <v>56529496</v>
      </c>
      <c r="L1229" s="410" t="s">
        <v>874</v>
      </c>
      <c r="M1229" s="406">
        <f t="shared" si="239"/>
        <v>0</v>
      </c>
      <c r="O1229" s="406">
        <f t="shared" ref="O1229:O1231" si="242">E1229</f>
        <v>28.92</v>
      </c>
    </row>
    <row r="1230" spans="1:21">
      <c r="A1230" s="407">
        <v>45714</v>
      </c>
      <c r="B1230" s="408">
        <v>0</v>
      </c>
      <c r="C1230" s="409">
        <v>30</v>
      </c>
      <c r="D1230" s="409">
        <v>1.08</v>
      </c>
      <c r="E1230" s="409">
        <f t="shared" si="238"/>
        <v>28.92</v>
      </c>
      <c r="F1230" s="409">
        <v>28.92</v>
      </c>
      <c r="G1230" s="409">
        <f t="shared" si="236"/>
        <v>0</v>
      </c>
      <c r="H1230" s="410" t="s">
        <v>872</v>
      </c>
      <c r="I1230" s="410" t="s">
        <v>902</v>
      </c>
      <c r="J1230" s="410">
        <v>785222905</v>
      </c>
      <c r="K1230" s="410">
        <v>56529497</v>
      </c>
      <c r="L1230" s="410" t="s">
        <v>874</v>
      </c>
      <c r="M1230" s="406">
        <f t="shared" si="239"/>
        <v>0</v>
      </c>
      <c r="O1230" s="406">
        <f t="shared" si="242"/>
        <v>28.92</v>
      </c>
    </row>
    <row r="1231" spans="1:21">
      <c r="A1231" s="407">
        <v>45714</v>
      </c>
      <c r="B1231" s="408">
        <v>0</v>
      </c>
      <c r="C1231" s="409">
        <v>36</v>
      </c>
      <c r="D1231" s="409">
        <v>1.3</v>
      </c>
      <c r="E1231" s="409">
        <f t="shared" si="238"/>
        <v>34.700000000000003</v>
      </c>
      <c r="F1231" s="409">
        <v>34.700000000000003</v>
      </c>
      <c r="G1231" s="409">
        <f t="shared" si="236"/>
        <v>0</v>
      </c>
      <c r="H1231" s="410" t="s">
        <v>872</v>
      </c>
      <c r="I1231" s="410" t="s">
        <v>903</v>
      </c>
      <c r="J1231" s="410">
        <v>785222905</v>
      </c>
      <c r="K1231" s="410">
        <v>56529505</v>
      </c>
      <c r="L1231" s="410" t="s">
        <v>874</v>
      </c>
      <c r="M1231" s="406">
        <f t="shared" si="239"/>
        <v>0</v>
      </c>
      <c r="O1231" s="406">
        <f t="shared" si="242"/>
        <v>34.700000000000003</v>
      </c>
      <c r="U1231" s="406"/>
    </row>
    <row r="1232" spans="1:21">
      <c r="A1232" s="407">
        <v>45714</v>
      </c>
      <c r="B1232" s="408">
        <v>0</v>
      </c>
      <c r="C1232" s="409">
        <v>4</v>
      </c>
      <c r="D1232" s="409">
        <v>0.14000000000000001</v>
      </c>
      <c r="E1232" s="409">
        <f t="shared" si="238"/>
        <v>3.82</v>
      </c>
      <c r="F1232" s="409">
        <v>3.86</v>
      </c>
      <c r="G1232" s="409">
        <f t="shared" si="236"/>
        <v>0.04</v>
      </c>
      <c r="H1232" s="410" t="s">
        <v>872</v>
      </c>
      <c r="I1232" s="410" t="s">
        <v>904</v>
      </c>
      <c r="J1232" s="410">
        <v>785222905</v>
      </c>
      <c r="K1232" s="410">
        <v>56529493</v>
      </c>
      <c r="L1232" s="410" t="s">
        <v>874</v>
      </c>
      <c r="M1232" s="406">
        <f t="shared" si="239"/>
        <v>0</v>
      </c>
      <c r="P1232" s="406"/>
      <c r="R1232" s="406">
        <f t="shared" ref="R1232:R1233" si="243">E1232</f>
        <v>3.82</v>
      </c>
    </row>
    <row r="1233" spans="1:21">
      <c r="A1233" s="407">
        <v>45714</v>
      </c>
      <c r="B1233" s="408">
        <v>0</v>
      </c>
      <c r="C1233" s="409">
        <v>4</v>
      </c>
      <c r="D1233" s="409">
        <v>0.14000000000000001</v>
      </c>
      <c r="E1233" s="409">
        <f t="shared" si="238"/>
        <v>3.82</v>
      </c>
      <c r="F1233" s="409">
        <v>3.86</v>
      </c>
      <c r="G1233" s="409">
        <f t="shared" si="236"/>
        <v>0.04</v>
      </c>
      <c r="H1233" s="410" t="s">
        <v>872</v>
      </c>
      <c r="I1233" s="410" t="s">
        <v>904</v>
      </c>
      <c r="J1233" s="410">
        <v>785222905</v>
      </c>
      <c r="K1233" s="410">
        <v>56529493</v>
      </c>
      <c r="L1233" s="410" t="s">
        <v>874</v>
      </c>
      <c r="M1233" s="406">
        <f t="shared" si="239"/>
        <v>0</v>
      </c>
      <c r="O1233" s="406"/>
      <c r="R1233" s="406">
        <f t="shared" si="243"/>
        <v>3.82</v>
      </c>
    </row>
    <row r="1234" spans="1:21">
      <c r="A1234" s="407">
        <v>45714</v>
      </c>
      <c r="B1234" s="408">
        <v>0</v>
      </c>
      <c r="C1234" s="409">
        <v>80</v>
      </c>
      <c r="D1234" s="409">
        <v>2.88</v>
      </c>
      <c r="E1234" s="409">
        <f t="shared" si="238"/>
        <v>77.12</v>
      </c>
      <c r="F1234" s="409">
        <v>77.12</v>
      </c>
      <c r="G1234" s="409">
        <f t="shared" si="236"/>
        <v>0</v>
      </c>
      <c r="H1234" s="410" t="s">
        <v>872</v>
      </c>
      <c r="I1234" s="410" t="s">
        <v>902</v>
      </c>
      <c r="J1234" s="410">
        <v>785222905</v>
      </c>
      <c r="K1234" s="410">
        <v>56529493</v>
      </c>
      <c r="L1234" s="410" t="s">
        <v>874</v>
      </c>
      <c r="M1234" s="406">
        <f t="shared" si="239"/>
        <v>0</v>
      </c>
      <c r="O1234" s="406">
        <f t="shared" ref="O1234:O1235" si="244">E1234</f>
        <v>77.12</v>
      </c>
    </row>
    <row r="1235" spans="1:21">
      <c r="A1235" s="407">
        <v>45714</v>
      </c>
      <c r="B1235" s="408">
        <v>0</v>
      </c>
      <c r="C1235" s="409">
        <v>30</v>
      </c>
      <c r="D1235" s="409">
        <v>1.0900000000000001</v>
      </c>
      <c r="E1235" s="409">
        <f t="shared" si="238"/>
        <v>28.91</v>
      </c>
      <c r="F1235" s="409">
        <v>28.91</v>
      </c>
      <c r="G1235" s="409">
        <f t="shared" si="236"/>
        <v>0</v>
      </c>
      <c r="H1235" s="410" t="s">
        <v>872</v>
      </c>
      <c r="I1235" s="410" t="s">
        <v>902</v>
      </c>
      <c r="J1235" s="410">
        <v>785222905</v>
      </c>
      <c r="K1235" s="410">
        <v>56529493</v>
      </c>
      <c r="L1235" s="410" t="s">
        <v>874</v>
      </c>
      <c r="M1235" s="406">
        <f t="shared" si="239"/>
        <v>0</v>
      </c>
      <c r="O1235" s="406">
        <f t="shared" si="244"/>
        <v>28.91</v>
      </c>
    </row>
    <row r="1236" spans="1:21">
      <c r="A1236" s="407">
        <v>45714</v>
      </c>
      <c r="B1236" s="408">
        <v>0</v>
      </c>
      <c r="C1236" s="409">
        <v>4</v>
      </c>
      <c r="D1236" s="409">
        <v>0.2</v>
      </c>
      <c r="E1236" s="409">
        <f t="shared" si="238"/>
        <v>3.76</v>
      </c>
      <c r="F1236" s="409">
        <v>3.8</v>
      </c>
      <c r="G1236" s="409">
        <f t="shared" si="236"/>
        <v>0.04</v>
      </c>
      <c r="H1236" s="410" t="s">
        <v>872</v>
      </c>
      <c r="I1236" s="410" t="s">
        <v>904</v>
      </c>
      <c r="J1236" s="410">
        <v>785222905</v>
      </c>
      <c r="K1236" s="410">
        <v>56529501</v>
      </c>
      <c r="L1236" s="410" t="s">
        <v>874</v>
      </c>
      <c r="M1236" s="406">
        <f t="shared" si="239"/>
        <v>0</v>
      </c>
      <c r="R1236" s="406">
        <f t="shared" ref="R1236:R1237" si="245">E1236</f>
        <v>3.76</v>
      </c>
      <c r="U1236" s="406"/>
    </row>
    <row r="1237" spans="1:21">
      <c r="A1237" s="407">
        <v>45714</v>
      </c>
      <c r="B1237" s="408">
        <v>0</v>
      </c>
      <c r="C1237" s="409">
        <v>4</v>
      </c>
      <c r="D1237" s="409">
        <v>0.2</v>
      </c>
      <c r="E1237" s="409">
        <f t="shared" si="238"/>
        <v>3.76</v>
      </c>
      <c r="F1237" s="409">
        <v>3.8</v>
      </c>
      <c r="G1237" s="409">
        <f t="shared" si="236"/>
        <v>0.04</v>
      </c>
      <c r="H1237" s="410" t="s">
        <v>872</v>
      </c>
      <c r="I1237" s="410" t="s">
        <v>904</v>
      </c>
      <c r="J1237" s="410">
        <v>785222905</v>
      </c>
      <c r="K1237" s="410">
        <v>56529498</v>
      </c>
      <c r="L1237" s="410" t="s">
        <v>874</v>
      </c>
      <c r="M1237" s="406">
        <f t="shared" si="239"/>
        <v>0</v>
      </c>
      <c r="O1237" s="406"/>
      <c r="R1237" s="406">
        <f t="shared" si="245"/>
        <v>3.76</v>
      </c>
    </row>
    <row r="1238" spans="1:21">
      <c r="A1238" s="407">
        <v>45714</v>
      </c>
      <c r="B1238" s="408">
        <v>0</v>
      </c>
      <c r="C1238" s="409">
        <v>30</v>
      </c>
      <c r="D1238" s="409">
        <v>1.08</v>
      </c>
      <c r="E1238" s="409">
        <f t="shared" si="238"/>
        <v>28.92</v>
      </c>
      <c r="F1238" s="409">
        <v>28.92</v>
      </c>
      <c r="G1238" s="409">
        <f t="shared" si="236"/>
        <v>0</v>
      </c>
      <c r="H1238" s="410" t="s">
        <v>872</v>
      </c>
      <c r="I1238" s="410" t="s">
        <v>902</v>
      </c>
      <c r="J1238" s="410">
        <v>785222905</v>
      </c>
      <c r="K1238" s="410">
        <v>56529504</v>
      </c>
      <c r="L1238" s="410" t="s">
        <v>874</v>
      </c>
      <c r="M1238" s="406">
        <f t="shared" si="239"/>
        <v>0</v>
      </c>
      <c r="O1238" s="406">
        <f t="shared" ref="O1238:O1239" si="246">E1238</f>
        <v>28.92</v>
      </c>
      <c r="U1238" s="406"/>
    </row>
    <row r="1239" spans="1:21">
      <c r="A1239" s="407">
        <v>45714</v>
      </c>
      <c r="B1239" s="408">
        <v>0</v>
      </c>
      <c r="C1239" s="409">
        <v>50</v>
      </c>
      <c r="D1239" s="409">
        <v>1.8</v>
      </c>
      <c r="E1239" s="409">
        <f t="shared" si="238"/>
        <v>48.2</v>
      </c>
      <c r="F1239" s="409">
        <v>48.2</v>
      </c>
      <c r="G1239" s="409">
        <f t="shared" si="236"/>
        <v>0</v>
      </c>
      <c r="H1239" s="410" t="s">
        <v>872</v>
      </c>
      <c r="I1239" s="410" t="s">
        <v>902</v>
      </c>
      <c r="J1239" s="410">
        <v>785222905</v>
      </c>
      <c r="K1239" s="410">
        <v>56529494</v>
      </c>
      <c r="L1239" s="410" t="s">
        <v>874</v>
      </c>
      <c r="M1239" s="406">
        <f t="shared" si="239"/>
        <v>0</v>
      </c>
      <c r="O1239" s="406">
        <f t="shared" si="246"/>
        <v>48.2</v>
      </c>
    </row>
    <row r="1240" spans="1:21">
      <c r="A1240" s="407">
        <v>45714</v>
      </c>
      <c r="B1240" s="408">
        <v>0</v>
      </c>
      <c r="C1240" s="409">
        <v>2</v>
      </c>
      <c r="D1240" s="409">
        <v>0.2</v>
      </c>
      <c r="E1240" s="409">
        <f t="shared" si="238"/>
        <v>1.76</v>
      </c>
      <c r="F1240" s="409">
        <v>1.8</v>
      </c>
      <c r="G1240" s="409">
        <f t="shared" si="236"/>
        <v>0.04</v>
      </c>
      <c r="H1240" s="410" t="s">
        <v>872</v>
      </c>
      <c r="I1240" s="410" t="s">
        <v>873</v>
      </c>
      <c r="J1240" s="410">
        <v>785222905</v>
      </c>
      <c r="K1240" s="410">
        <v>56529495</v>
      </c>
      <c r="L1240" s="410" t="s">
        <v>874</v>
      </c>
      <c r="M1240" s="406">
        <f t="shared" si="239"/>
        <v>0</v>
      </c>
      <c r="O1240" s="406"/>
      <c r="U1240" s="406">
        <f>E1240</f>
        <v>1.76</v>
      </c>
    </row>
    <row r="1241" spans="1:21">
      <c r="A1241" s="407">
        <v>45714</v>
      </c>
      <c r="B1241" s="408">
        <v>0</v>
      </c>
      <c r="C1241" s="409">
        <v>26</v>
      </c>
      <c r="D1241" s="409">
        <v>0.94</v>
      </c>
      <c r="E1241" s="409">
        <f t="shared" si="238"/>
        <v>25.06</v>
      </c>
      <c r="F1241" s="409">
        <v>25.06</v>
      </c>
      <c r="G1241" s="409">
        <f t="shared" si="236"/>
        <v>0</v>
      </c>
      <c r="H1241" s="410" t="s">
        <v>872</v>
      </c>
      <c r="I1241" s="410" t="s">
        <v>900</v>
      </c>
      <c r="J1241" s="410">
        <v>785222905</v>
      </c>
      <c r="K1241" s="410">
        <v>56529503</v>
      </c>
      <c r="L1241" s="410" t="s">
        <v>874</v>
      </c>
      <c r="M1241" s="406">
        <f t="shared" si="239"/>
        <v>0</v>
      </c>
      <c r="N1241" s="406">
        <f>E1241</f>
        <v>25.06</v>
      </c>
      <c r="T1241" s="406"/>
    </row>
    <row r="1242" spans="1:21">
      <c r="A1242" s="407">
        <v>45714</v>
      </c>
      <c r="B1242" s="408">
        <v>0</v>
      </c>
      <c r="C1242" s="409">
        <v>30</v>
      </c>
      <c r="D1242" s="409">
        <v>1.08</v>
      </c>
      <c r="E1242" s="409">
        <f t="shared" si="238"/>
        <v>28.92</v>
      </c>
      <c r="F1242" s="409">
        <v>28.92</v>
      </c>
      <c r="G1242" s="409">
        <f t="shared" si="236"/>
        <v>0</v>
      </c>
      <c r="H1242" s="410" t="s">
        <v>872</v>
      </c>
      <c r="I1242" s="410" t="s">
        <v>902</v>
      </c>
      <c r="J1242" s="410">
        <v>785222905</v>
      </c>
      <c r="K1242" s="410">
        <v>56529503</v>
      </c>
      <c r="L1242" s="410" t="s">
        <v>874</v>
      </c>
      <c r="M1242" s="406">
        <f t="shared" si="239"/>
        <v>0</v>
      </c>
      <c r="O1242" s="406">
        <f>E1242</f>
        <v>28.92</v>
      </c>
    </row>
    <row r="1243" spans="1:21">
      <c r="A1243" s="407">
        <v>45714</v>
      </c>
      <c r="B1243" s="408">
        <v>0</v>
      </c>
      <c r="C1243" s="409">
        <v>4</v>
      </c>
      <c r="D1243" s="409">
        <v>0.2</v>
      </c>
      <c r="E1243" s="409">
        <f t="shared" si="238"/>
        <v>3.76</v>
      </c>
      <c r="F1243" s="409">
        <v>3.8</v>
      </c>
      <c r="G1243" s="409">
        <f t="shared" si="236"/>
        <v>0.04</v>
      </c>
      <c r="H1243" s="410" t="s">
        <v>872</v>
      </c>
      <c r="I1243" s="410" t="s">
        <v>904</v>
      </c>
      <c r="J1243" s="410">
        <v>785222905</v>
      </c>
      <c r="K1243" s="410">
        <v>56529492</v>
      </c>
      <c r="L1243" s="410" t="s">
        <v>874</v>
      </c>
      <c r="M1243" s="406">
        <f t="shared" si="239"/>
        <v>0</v>
      </c>
      <c r="R1243" s="406">
        <f t="shared" ref="R1243:R1244" si="247">E1243</f>
        <v>3.76</v>
      </c>
      <c r="U1243" s="406"/>
    </row>
    <row r="1244" spans="1:21">
      <c r="A1244" s="407">
        <v>45714</v>
      </c>
      <c r="B1244" s="408">
        <v>0</v>
      </c>
      <c r="C1244" s="409">
        <v>4</v>
      </c>
      <c r="D1244" s="409">
        <v>0.2</v>
      </c>
      <c r="E1244" s="409">
        <f t="shared" si="238"/>
        <v>3.76</v>
      </c>
      <c r="F1244" s="409">
        <v>3.8</v>
      </c>
      <c r="G1244" s="409">
        <f t="shared" si="236"/>
        <v>0.04</v>
      </c>
      <c r="H1244" s="410" t="s">
        <v>872</v>
      </c>
      <c r="I1244" s="410" t="s">
        <v>904</v>
      </c>
      <c r="J1244" s="410">
        <v>785222905</v>
      </c>
      <c r="K1244" s="410">
        <v>56529499</v>
      </c>
      <c r="L1244" s="410" t="s">
        <v>874</v>
      </c>
      <c r="M1244" s="406">
        <f t="shared" si="239"/>
        <v>0</v>
      </c>
      <c r="O1244" s="406"/>
      <c r="R1244" s="406">
        <f t="shared" si="247"/>
        <v>3.76</v>
      </c>
    </row>
    <row r="1245" spans="1:21">
      <c r="A1245" s="407">
        <v>45714</v>
      </c>
      <c r="B1245" s="408">
        <v>0</v>
      </c>
      <c r="C1245" s="409">
        <v>50</v>
      </c>
      <c r="D1245" s="409">
        <v>1.8</v>
      </c>
      <c r="E1245" s="409">
        <f t="shared" si="238"/>
        <v>48.2</v>
      </c>
      <c r="F1245" s="409">
        <v>48.2</v>
      </c>
      <c r="G1245" s="409">
        <f t="shared" si="236"/>
        <v>0</v>
      </c>
      <c r="H1245" s="410" t="s">
        <v>872</v>
      </c>
      <c r="I1245" s="410" t="s">
        <v>902</v>
      </c>
      <c r="J1245" s="410">
        <v>785222905</v>
      </c>
      <c r="K1245" s="410">
        <v>56529502</v>
      </c>
      <c r="L1245" s="410" t="s">
        <v>874</v>
      </c>
      <c r="M1245" s="406">
        <f t="shared" si="239"/>
        <v>0</v>
      </c>
      <c r="O1245" s="406">
        <f>E1245</f>
        <v>48.2</v>
      </c>
    </row>
    <row r="1246" spans="1:21">
      <c r="A1246" s="407">
        <v>45713</v>
      </c>
      <c r="B1246" s="408">
        <v>0</v>
      </c>
      <c r="C1246" s="409">
        <v>4</v>
      </c>
      <c r="D1246" s="409">
        <v>0.2</v>
      </c>
      <c r="E1246" s="409">
        <f t="shared" si="238"/>
        <v>3.76</v>
      </c>
      <c r="F1246" s="409">
        <v>3.8</v>
      </c>
      <c r="G1246" s="409">
        <f t="shared" si="236"/>
        <v>0.04</v>
      </c>
      <c r="H1246" s="410" t="s">
        <v>872</v>
      </c>
      <c r="I1246" s="410" t="s">
        <v>904</v>
      </c>
      <c r="J1246" s="410">
        <v>877131013</v>
      </c>
      <c r="K1246" s="410">
        <v>56482830</v>
      </c>
      <c r="L1246" s="410" t="s">
        <v>874</v>
      </c>
      <c r="M1246" s="406">
        <f t="shared" si="239"/>
        <v>0</v>
      </c>
      <c r="O1246" s="406"/>
      <c r="R1246" s="406">
        <f t="shared" ref="R1246:R1247" si="248">E1246</f>
        <v>3.76</v>
      </c>
    </row>
    <row r="1247" spans="1:21">
      <c r="A1247" s="407">
        <v>45713</v>
      </c>
      <c r="B1247" s="408">
        <v>0</v>
      </c>
      <c r="C1247" s="409">
        <v>4</v>
      </c>
      <c r="D1247" s="409">
        <v>0.2</v>
      </c>
      <c r="E1247" s="409">
        <f t="shared" si="238"/>
        <v>3.76</v>
      </c>
      <c r="F1247" s="409">
        <v>3.8</v>
      </c>
      <c r="G1247" s="409">
        <f t="shared" si="236"/>
        <v>0.04</v>
      </c>
      <c r="H1247" s="410" t="s">
        <v>872</v>
      </c>
      <c r="I1247" s="410" t="s">
        <v>904</v>
      </c>
      <c r="J1247" s="410">
        <v>877131013</v>
      </c>
      <c r="K1247" s="410">
        <v>56482829</v>
      </c>
      <c r="L1247" s="410" t="s">
        <v>874</v>
      </c>
      <c r="M1247" s="406">
        <f t="shared" si="239"/>
        <v>0</v>
      </c>
      <c r="R1247" s="406">
        <f t="shared" si="248"/>
        <v>3.76</v>
      </c>
      <c r="U1247" s="406"/>
    </row>
    <row r="1248" spans="1:21">
      <c r="A1248" s="407">
        <v>45713</v>
      </c>
      <c r="B1248" s="408">
        <v>0</v>
      </c>
      <c r="C1248" s="409">
        <v>50</v>
      </c>
      <c r="D1248" s="409">
        <v>1.8</v>
      </c>
      <c r="E1248" s="409">
        <f t="shared" si="238"/>
        <v>48.2</v>
      </c>
      <c r="F1248" s="409">
        <v>48.2</v>
      </c>
      <c r="G1248" s="409">
        <f t="shared" si="236"/>
        <v>0</v>
      </c>
      <c r="H1248" s="410" t="s">
        <v>872</v>
      </c>
      <c r="I1248" s="410" t="s">
        <v>902</v>
      </c>
      <c r="J1248" s="410">
        <v>877131013</v>
      </c>
      <c r="K1248" s="410">
        <v>56482839</v>
      </c>
      <c r="L1248" s="410" t="s">
        <v>874</v>
      </c>
      <c r="M1248" s="406">
        <f t="shared" si="239"/>
        <v>0</v>
      </c>
      <c r="O1248" s="406">
        <f t="shared" ref="O1248:O1250" si="249">E1248</f>
        <v>48.2</v>
      </c>
    </row>
    <row r="1249" spans="1:21">
      <c r="A1249" s="407">
        <v>45713</v>
      </c>
      <c r="B1249" s="408">
        <v>0</v>
      </c>
      <c r="C1249" s="409">
        <v>30</v>
      </c>
      <c r="D1249" s="409">
        <v>1.08</v>
      </c>
      <c r="E1249" s="409">
        <f t="shared" si="238"/>
        <v>28.92</v>
      </c>
      <c r="F1249" s="409">
        <v>28.92</v>
      </c>
      <c r="G1249" s="409">
        <f t="shared" si="236"/>
        <v>0</v>
      </c>
      <c r="H1249" s="410" t="s">
        <v>872</v>
      </c>
      <c r="I1249" s="410" t="s">
        <v>902</v>
      </c>
      <c r="J1249" s="410">
        <v>877131013</v>
      </c>
      <c r="K1249" s="410">
        <v>56482837</v>
      </c>
      <c r="L1249" s="410" t="s">
        <v>874</v>
      </c>
      <c r="M1249" s="406">
        <f t="shared" si="239"/>
        <v>0</v>
      </c>
      <c r="O1249" s="406">
        <f t="shared" si="249"/>
        <v>28.92</v>
      </c>
    </row>
    <row r="1250" spans="1:21">
      <c r="A1250" s="407">
        <v>45713</v>
      </c>
      <c r="B1250" s="408">
        <v>0</v>
      </c>
      <c r="C1250" s="409">
        <v>30</v>
      </c>
      <c r="D1250" s="409">
        <v>1.08</v>
      </c>
      <c r="E1250" s="409">
        <f t="shared" si="238"/>
        <v>28.92</v>
      </c>
      <c r="F1250" s="409">
        <v>28.92</v>
      </c>
      <c r="G1250" s="409">
        <f t="shared" si="236"/>
        <v>0</v>
      </c>
      <c r="H1250" s="410" t="s">
        <v>872</v>
      </c>
      <c r="I1250" s="410" t="s">
        <v>902</v>
      </c>
      <c r="J1250" s="410">
        <v>877131013</v>
      </c>
      <c r="K1250" s="410">
        <v>56482837</v>
      </c>
      <c r="L1250" s="410" t="s">
        <v>874</v>
      </c>
      <c r="M1250" s="406">
        <f t="shared" si="239"/>
        <v>0</v>
      </c>
      <c r="O1250" s="406">
        <f t="shared" si="249"/>
        <v>28.92</v>
      </c>
    </row>
    <row r="1251" spans="1:21">
      <c r="A1251" s="407">
        <v>45713</v>
      </c>
      <c r="B1251" s="408">
        <v>0</v>
      </c>
      <c r="C1251" s="409">
        <v>4</v>
      </c>
      <c r="D1251" s="409">
        <v>0.2</v>
      </c>
      <c r="E1251" s="409">
        <f t="shared" si="238"/>
        <v>3.76</v>
      </c>
      <c r="F1251" s="409">
        <v>3.8</v>
      </c>
      <c r="G1251" s="409">
        <f t="shared" si="236"/>
        <v>0.04</v>
      </c>
      <c r="H1251" s="410" t="s">
        <v>872</v>
      </c>
      <c r="I1251" s="410" t="s">
        <v>904</v>
      </c>
      <c r="J1251" s="410">
        <v>877131013</v>
      </c>
      <c r="K1251" s="410">
        <v>56482833</v>
      </c>
      <c r="L1251" s="410" t="s">
        <v>874</v>
      </c>
      <c r="M1251" s="406">
        <f t="shared" si="239"/>
        <v>0</v>
      </c>
      <c r="N1251" s="406"/>
      <c r="R1251" s="406">
        <f t="shared" ref="R1251:R1253" si="250">E1251</f>
        <v>3.76</v>
      </c>
    </row>
    <row r="1252" spans="1:21">
      <c r="A1252" s="407">
        <v>45713</v>
      </c>
      <c r="B1252" s="408">
        <v>0</v>
      </c>
      <c r="C1252" s="409">
        <v>4</v>
      </c>
      <c r="D1252" s="409">
        <v>0.2</v>
      </c>
      <c r="E1252" s="409">
        <f t="shared" si="238"/>
        <v>3.76</v>
      </c>
      <c r="F1252" s="409">
        <v>3.8</v>
      </c>
      <c r="G1252" s="409">
        <f t="shared" si="236"/>
        <v>0.04</v>
      </c>
      <c r="H1252" s="410" t="s">
        <v>872</v>
      </c>
      <c r="I1252" s="410" t="s">
        <v>904</v>
      </c>
      <c r="J1252" s="410">
        <v>877131013</v>
      </c>
      <c r="K1252" s="410">
        <v>56482831</v>
      </c>
      <c r="L1252" s="410" t="s">
        <v>874</v>
      </c>
      <c r="M1252" s="406">
        <f t="shared" si="239"/>
        <v>0</v>
      </c>
      <c r="O1252" s="406"/>
      <c r="R1252" s="406">
        <f t="shared" si="250"/>
        <v>3.76</v>
      </c>
    </row>
    <row r="1253" spans="1:21">
      <c r="A1253" s="407">
        <v>45713</v>
      </c>
      <c r="B1253" s="408">
        <v>0</v>
      </c>
      <c r="C1253" s="409">
        <v>8</v>
      </c>
      <c r="D1253" s="409">
        <v>0.28999999999999998</v>
      </c>
      <c r="E1253" s="409">
        <f t="shared" si="238"/>
        <v>7.71</v>
      </c>
      <c r="F1253" s="409">
        <v>7.71</v>
      </c>
      <c r="G1253" s="409">
        <f t="shared" si="236"/>
        <v>0</v>
      </c>
      <c r="H1253" s="410" t="s">
        <v>872</v>
      </c>
      <c r="I1253" s="410" t="s">
        <v>904</v>
      </c>
      <c r="J1253" s="410">
        <v>877131013</v>
      </c>
      <c r="K1253" s="410">
        <v>56482828</v>
      </c>
      <c r="L1253" s="410" t="s">
        <v>874</v>
      </c>
      <c r="M1253" s="406">
        <f t="shared" si="239"/>
        <v>0</v>
      </c>
      <c r="N1253" s="406"/>
      <c r="R1253" s="406">
        <f t="shared" si="250"/>
        <v>7.71</v>
      </c>
    </row>
    <row r="1254" spans="1:21">
      <c r="A1254" s="407">
        <v>45713</v>
      </c>
      <c r="B1254" s="408">
        <v>0</v>
      </c>
      <c r="C1254" s="409">
        <v>3</v>
      </c>
      <c r="D1254" s="409">
        <v>0.2</v>
      </c>
      <c r="E1254" s="409">
        <f t="shared" si="238"/>
        <v>2.76</v>
      </c>
      <c r="F1254" s="409">
        <v>2.8</v>
      </c>
      <c r="G1254" s="409">
        <f t="shared" si="236"/>
        <v>0.04</v>
      </c>
      <c r="H1254" s="410" t="s">
        <v>872</v>
      </c>
      <c r="I1254" s="410" t="s">
        <v>895</v>
      </c>
      <c r="J1254" s="410">
        <v>877131013</v>
      </c>
      <c r="K1254" s="410">
        <v>56482835</v>
      </c>
      <c r="L1254" s="410" t="s">
        <v>874</v>
      </c>
      <c r="M1254" s="406">
        <f t="shared" si="239"/>
        <v>0</v>
      </c>
      <c r="P1254" s="406">
        <f>E1254</f>
        <v>2.76</v>
      </c>
      <c r="U1254" s="406"/>
    </row>
    <row r="1255" spans="1:21">
      <c r="A1255" s="407">
        <v>45713</v>
      </c>
      <c r="B1255" s="408">
        <v>0</v>
      </c>
      <c r="C1255" s="409">
        <v>4</v>
      </c>
      <c r="D1255" s="409">
        <v>0.2</v>
      </c>
      <c r="E1255" s="409">
        <f t="shared" si="238"/>
        <v>3.76</v>
      </c>
      <c r="F1255" s="409">
        <v>3.8</v>
      </c>
      <c r="G1255" s="409">
        <f t="shared" si="236"/>
        <v>0.04</v>
      </c>
      <c r="H1255" s="410" t="s">
        <v>872</v>
      </c>
      <c r="I1255" s="410" t="s">
        <v>904</v>
      </c>
      <c r="J1255" s="410">
        <v>877131013</v>
      </c>
      <c r="K1255" s="410">
        <v>56482838</v>
      </c>
      <c r="L1255" s="410" t="s">
        <v>874</v>
      </c>
      <c r="M1255" s="406">
        <f t="shared" si="239"/>
        <v>0</v>
      </c>
      <c r="O1255" s="406"/>
      <c r="R1255" s="406">
        <f t="shared" ref="R1255:R1256" si="251">E1255</f>
        <v>3.76</v>
      </c>
    </row>
    <row r="1256" spans="1:21">
      <c r="A1256" s="407">
        <v>45713</v>
      </c>
      <c r="B1256" s="408">
        <v>0</v>
      </c>
      <c r="C1256" s="409">
        <v>4</v>
      </c>
      <c r="D1256" s="409">
        <v>0.2</v>
      </c>
      <c r="E1256" s="409">
        <f t="shared" si="238"/>
        <v>3.76</v>
      </c>
      <c r="F1256" s="409">
        <v>3.8</v>
      </c>
      <c r="G1256" s="409">
        <f t="shared" si="236"/>
        <v>0.04</v>
      </c>
      <c r="H1256" s="410" t="s">
        <v>872</v>
      </c>
      <c r="I1256" s="410" t="s">
        <v>904</v>
      </c>
      <c r="J1256" s="410">
        <v>877131013</v>
      </c>
      <c r="K1256" s="410">
        <v>56482832</v>
      </c>
      <c r="L1256" s="410" t="s">
        <v>874</v>
      </c>
      <c r="M1256" s="406">
        <f t="shared" si="239"/>
        <v>0</v>
      </c>
      <c r="O1256" s="406"/>
      <c r="R1256" s="406">
        <f t="shared" si="251"/>
        <v>3.76</v>
      </c>
    </row>
    <row r="1257" spans="1:21">
      <c r="A1257" s="407">
        <v>45713</v>
      </c>
      <c r="B1257" s="408">
        <v>0</v>
      </c>
      <c r="C1257" s="409">
        <v>30</v>
      </c>
      <c r="D1257" s="409">
        <v>1.08</v>
      </c>
      <c r="E1257" s="409">
        <f t="shared" si="238"/>
        <v>28.92</v>
      </c>
      <c r="F1257" s="409">
        <v>28.92</v>
      </c>
      <c r="G1257" s="409">
        <f t="shared" si="236"/>
        <v>0</v>
      </c>
      <c r="H1257" s="410" t="s">
        <v>872</v>
      </c>
      <c r="I1257" s="410" t="s">
        <v>902</v>
      </c>
      <c r="J1257" s="410">
        <v>877131013</v>
      </c>
      <c r="K1257" s="410">
        <v>56482836</v>
      </c>
      <c r="L1257" s="410" t="s">
        <v>874</v>
      </c>
      <c r="M1257" s="406">
        <f t="shared" si="239"/>
        <v>0</v>
      </c>
      <c r="O1257" s="406">
        <f t="shared" ref="O1257:O1258" si="252">E1257</f>
        <v>28.92</v>
      </c>
    </row>
    <row r="1258" spans="1:21">
      <c r="A1258" s="407">
        <v>45713</v>
      </c>
      <c r="B1258" s="408">
        <v>0</v>
      </c>
      <c r="C1258" s="409">
        <v>50</v>
      </c>
      <c r="D1258" s="409">
        <v>1.8</v>
      </c>
      <c r="E1258" s="409">
        <f t="shared" si="238"/>
        <v>48.2</v>
      </c>
      <c r="F1258" s="409">
        <v>48.2</v>
      </c>
      <c r="G1258" s="409">
        <f t="shared" si="236"/>
        <v>0</v>
      </c>
      <c r="H1258" s="410" t="s">
        <v>872</v>
      </c>
      <c r="I1258" s="410" t="s">
        <v>902</v>
      </c>
      <c r="J1258" s="410">
        <v>877131013</v>
      </c>
      <c r="K1258" s="410">
        <v>56482834</v>
      </c>
      <c r="L1258" s="410" t="s">
        <v>874</v>
      </c>
      <c r="M1258" s="406">
        <f t="shared" si="239"/>
        <v>0</v>
      </c>
      <c r="O1258" s="406">
        <f t="shared" si="252"/>
        <v>48.2</v>
      </c>
    </row>
    <row r="1259" spans="1:21">
      <c r="A1259" s="407">
        <v>45713</v>
      </c>
      <c r="B1259" s="408">
        <v>0</v>
      </c>
      <c r="C1259" s="409">
        <v>4</v>
      </c>
      <c r="D1259" s="409">
        <v>0.2</v>
      </c>
      <c r="E1259" s="409">
        <f t="shared" si="238"/>
        <v>3.76</v>
      </c>
      <c r="F1259" s="409">
        <v>3.8</v>
      </c>
      <c r="G1259" s="409">
        <f t="shared" si="236"/>
        <v>0.04</v>
      </c>
      <c r="H1259" s="410" t="s">
        <v>872</v>
      </c>
      <c r="I1259" s="410" t="s">
        <v>904</v>
      </c>
      <c r="J1259" s="410">
        <v>877131013</v>
      </c>
      <c r="K1259" s="410">
        <v>56482841</v>
      </c>
      <c r="L1259" s="410" t="s">
        <v>874</v>
      </c>
      <c r="M1259" s="406">
        <f t="shared" si="239"/>
        <v>0</v>
      </c>
      <c r="O1259" s="406"/>
      <c r="R1259" s="406">
        <f>E1259</f>
        <v>3.76</v>
      </c>
    </row>
    <row r="1260" spans="1:21">
      <c r="A1260" s="407">
        <v>45713</v>
      </c>
      <c r="B1260" s="408">
        <v>0</v>
      </c>
      <c r="C1260" s="409">
        <v>2</v>
      </c>
      <c r="D1260" s="409">
        <v>0.2</v>
      </c>
      <c r="E1260" s="409">
        <f t="shared" si="238"/>
        <v>1.76</v>
      </c>
      <c r="F1260" s="409">
        <v>1.8</v>
      </c>
      <c r="G1260" s="409">
        <f t="shared" si="236"/>
        <v>0.04</v>
      </c>
      <c r="H1260" s="410" t="s">
        <v>872</v>
      </c>
      <c r="I1260" s="410" t="s">
        <v>873</v>
      </c>
      <c r="J1260" s="410">
        <v>877131013</v>
      </c>
      <c r="K1260" s="410">
        <v>56482842</v>
      </c>
      <c r="L1260" s="410" t="s">
        <v>874</v>
      </c>
      <c r="M1260" s="406">
        <f t="shared" si="239"/>
        <v>0</v>
      </c>
      <c r="P1260" s="406"/>
      <c r="U1260" s="406">
        <f>E1260</f>
        <v>1.76</v>
      </c>
    </row>
    <row r="1261" spans="1:21">
      <c r="A1261" s="407">
        <v>45713</v>
      </c>
      <c r="B1261" s="408">
        <v>0</v>
      </c>
      <c r="C1261" s="409">
        <v>4</v>
      </c>
      <c r="D1261" s="409">
        <v>0.2</v>
      </c>
      <c r="E1261" s="409">
        <f t="shared" si="238"/>
        <v>3.76</v>
      </c>
      <c r="F1261" s="409">
        <v>3.8</v>
      </c>
      <c r="G1261" s="409">
        <f t="shared" si="236"/>
        <v>0.04</v>
      </c>
      <c r="H1261" s="410" t="s">
        <v>872</v>
      </c>
      <c r="I1261" s="410" t="s">
        <v>904</v>
      </c>
      <c r="J1261" s="410">
        <v>877131013</v>
      </c>
      <c r="K1261" s="410">
        <v>56482827</v>
      </c>
      <c r="L1261" s="410" t="s">
        <v>874</v>
      </c>
      <c r="M1261" s="406">
        <f t="shared" si="239"/>
        <v>0</v>
      </c>
      <c r="P1261" s="406"/>
      <c r="R1261" s="406">
        <f>E1261</f>
        <v>3.76</v>
      </c>
    </row>
    <row r="1262" spans="1:21">
      <c r="A1262" s="407">
        <v>45713</v>
      </c>
      <c r="B1262" s="408">
        <v>0</v>
      </c>
      <c r="C1262" s="409">
        <v>2</v>
      </c>
      <c r="D1262" s="409">
        <v>0.2</v>
      </c>
      <c r="E1262" s="409">
        <f t="shared" si="238"/>
        <v>1.76</v>
      </c>
      <c r="F1262" s="409">
        <v>1.8</v>
      </c>
      <c r="G1262" s="409">
        <f t="shared" si="236"/>
        <v>0.04</v>
      </c>
      <c r="H1262" s="410" t="s">
        <v>872</v>
      </c>
      <c r="I1262" s="410" t="s">
        <v>873</v>
      </c>
      <c r="J1262" s="410">
        <v>877131013</v>
      </c>
      <c r="K1262" s="410">
        <v>56482840</v>
      </c>
      <c r="L1262" s="410" t="s">
        <v>874</v>
      </c>
      <c r="M1262" s="406">
        <f t="shared" si="239"/>
        <v>0</v>
      </c>
      <c r="O1262" s="406"/>
      <c r="U1262" s="406">
        <f>E1262</f>
        <v>1.76</v>
      </c>
    </row>
    <row r="1263" spans="1:21">
      <c r="A1263" s="407">
        <v>45712</v>
      </c>
      <c r="B1263" s="408">
        <v>0</v>
      </c>
      <c r="C1263" s="409">
        <v>36</v>
      </c>
      <c r="D1263" s="409">
        <v>1.3</v>
      </c>
      <c r="E1263" s="409">
        <f t="shared" si="238"/>
        <v>34.700000000000003</v>
      </c>
      <c r="F1263" s="409">
        <v>34.700000000000003</v>
      </c>
      <c r="G1263" s="409">
        <f t="shared" si="236"/>
        <v>0</v>
      </c>
      <c r="H1263" s="410" t="s">
        <v>872</v>
      </c>
      <c r="I1263" s="410" t="s">
        <v>903</v>
      </c>
      <c r="J1263" s="410">
        <v>1429825777</v>
      </c>
      <c r="K1263" s="410">
        <v>56474681</v>
      </c>
      <c r="L1263" s="410" t="s">
        <v>874</v>
      </c>
      <c r="M1263" s="406">
        <f t="shared" si="239"/>
        <v>0</v>
      </c>
      <c r="O1263" s="406">
        <f t="shared" ref="O1263:O1264" si="253">E1263</f>
        <v>34.700000000000003</v>
      </c>
    </row>
    <row r="1264" spans="1:21">
      <c r="A1264" s="407">
        <v>45712</v>
      </c>
      <c r="B1264" s="408">
        <v>0</v>
      </c>
      <c r="C1264" s="409">
        <v>36</v>
      </c>
      <c r="D1264" s="409">
        <v>1.3</v>
      </c>
      <c r="E1264" s="409">
        <f t="shared" si="238"/>
        <v>34.700000000000003</v>
      </c>
      <c r="F1264" s="409">
        <v>34.700000000000003</v>
      </c>
      <c r="G1264" s="409">
        <f t="shared" si="236"/>
        <v>0</v>
      </c>
      <c r="H1264" s="410" t="s">
        <v>872</v>
      </c>
      <c r="I1264" s="410" t="s">
        <v>903</v>
      </c>
      <c r="J1264" s="410">
        <v>1429825777</v>
      </c>
      <c r="K1264" s="410">
        <v>56474680</v>
      </c>
      <c r="L1264" s="410" t="s">
        <v>874</v>
      </c>
      <c r="M1264" s="406">
        <f t="shared" si="239"/>
        <v>0</v>
      </c>
      <c r="O1264" s="406">
        <f t="shared" si="253"/>
        <v>34.700000000000003</v>
      </c>
      <c r="P1264" s="406"/>
    </row>
    <row r="1265" spans="1:21">
      <c r="A1265" s="407">
        <v>45709</v>
      </c>
      <c r="B1265" s="408">
        <v>0</v>
      </c>
      <c r="C1265" s="409">
        <v>3</v>
      </c>
      <c r="D1265" s="409">
        <v>0.2</v>
      </c>
      <c r="E1265" s="409">
        <f t="shared" si="238"/>
        <v>2.76</v>
      </c>
      <c r="F1265" s="409">
        <v>2.8</v>
      </c>
      <c r="G1265" s="409">
        <f t="shared" si="236"/>
        <v>0.04</v>
      </c>
      <c r="H1265" s="410" t="s">
        <v>872</v>
      </c>
      <c r="I1265" s="410" t="s">
        <v>895</v>
      </c>
      <c r="J1265" s="410">
        <v>1074364260</v>
      </c>
      <c r="K1265" s="410">
        <v>56463639</v>
      </c>
      <c r="L1265" s="410" t="s">
        <v>874</v>
      </c>
      <c r="M1265" s="406">
        <f t="shared" si="239"/>
        <v>0</v>
      </c>
      <c r="O1265" s="406"/>
      <c r="P1265" s="406">
        <f t="shared" ref="P1265:P1267" si="254">E1265</f>
        <v>2.76</v>
      </c>
    </row>
    <row r="1266" spans="1:21">
      <c r="A1266" s="407">
        <v>45709</v>
      </c>
      <c r="B1266" s="408">
        <v>0</v>
      </c>
      <c r="C1266" s="409">
        <v>3</v>
      </c>
      <c r="D1266" s="409">
        <v>0.2</v>
      </c>
      <c r="E1266" s="409">
        <f t="shared" si="238"/>
        <v>2.76</v>
      </c>
      <c r="F1266" s="409">
        <v>2.8</v>
      </c>
      <c r="G1266" s="409">
        <f t="shared" si="236"/>
        <v>0.04</v>
      </c>
      <c r="H1266" s="410" t="s">
        <v>872</v>
      </c>
      <c r="I1266" s="410" t="s">
        <v>895</v>
      </c>
      <c r="J1266" s="410">
        <v>1074364260</v>
      </c>
      <c r="K1266" s="410">
        <v>56463636</v>
      </c>
      <c r="L1266" s="410" t="s">
        <v>874</v>
      </c>
      <c r="M1266" s="406">
        <f t="shared" si="239"/>
        <v>0</v>
      </c>
      <c r="O1266" s="406"/>
      <c r="P1266" s="406">
        <f t="shared" si="254"/>
        <v>2.76</v>
      </c>
    </row>
    <row r="1267" spans="1:21">
      <c r="A1267" s="407">
        <v>45709</v>
      </c>
      <c r="B1267" s="408">
        <v>0</v>
      </c>
      <c r="C1267" s="409">
        <v>3</v>
      </c>
      <c r="D1267" s="409">
        <v>0.2</v>
      </c>
      <c r="E1267" s="409">
        <f t="shared" si="238"/>
        <v>2.76</v>
      </c>
      <c r="F1267" s="409">
        <v>2.8</v>
      </c>
      <c r="G1267" s="409">
        <f t="shared" si="236"/>
        <v>0.04</v>
      </c>
      <c r="H1267" s="410" t="s">
        <v>872</v>
      </c>
      <c r="I1267" s="410" t="s">
        <v>895</v>
      </c>
      <c r="J1267" s="410">
        <v>1074364260</v>
      </c>
      <c r="K1267" s="410">
        <v>56463638</v>
      </c>
      <c r="L1267" s="410" t="s">
        <v>874</v>
      </c>
      <c r="M1267" s="406">
        <f t="shared" si="239"/>
        <v>0</v>
      </c>
      <c r="O1267" s="406"/>
      <c r="P1267" s="406">
        <f t="shared" si="254"/>
        <v>2.76</v>
      </c>
    </row>
    <row r="1268" spans="1:21">
      <c r="A1268" s="407">
        <v>45709</v>
      </c>
      <c r="B1268" s="408">
        <v>0</v>
      </c>
      <c r="C1268" s="409">
        <v>2</v>
      </c>
      <c r="D1268" s="409">
        <v>0.2</v>
      </c>
      <c r="E1268" s="409">
        <f t="shared" si="238"/>
        <v>1.76</v>
      </c>
      <c r="F1268" s="409">
        <v>1.8</v>
      </c>
      <c r="G1268" s="409">
        <f t="shared" si="236"/>
        <v>0.04</v>
      </c>
      <c r="H1268" s="410" t="s">
        <v>872</v>
      </c>
      <c r="I1268" s="410" t="s">
        <v>873</v>
      </c>
      <c r="J1268" s="410">
        <v>1074364260</v>
      </c>
      <c r="K1268" s="410">
        <v>56463637</v>
      </c>
      <c r="L1268" s="410" t="s">
        <v>874</v>
      </c>
      <c r="M1268" s="406">
        <f t="shared" si="239"/>
        <v>0</v>
      </c>
      <c r="R1268" s="406"/>
      <c r="U1268" s="406">
        <f>E1268</f>
        <v>1.76</v>
      </c>
    </row>
    <row r="1269" spans="1:21">
      <c r="A1269" s="407">
        <v>45709</v>
      </c>
      <c r="B1269" s="408">
        <v>0</v>
      </c>
      <c r="C1269" s="409">
        <v>3</v>
      </c>
      <c r="D1269" s="409">
        <v>0.2</v>
      </c>
      <c r="E1269" s="409">
        <f t="shared" si="238"/>
        <v>2.76</v>
      </c>
      <c r="F1269" s="409">
        <v>2.8</v>
      </c>
      <c r="G1269" s="409">
        <f t="shared" si="236"/>
        <v>0.04</v>
      </c>
      <c r="H1269" s="410" t="s">
        <v>872</v>
      </c>
      <c r="I1269" s="410" t="s">
        <v>895</v>
      </c>
      <c r="J1269" s="410">
        <v>1074364260</v>
      </c>
      <c r="K1269" s="410">
        <v>56463640</v>
      </c>
      <c r="L1269" s="410" t="s">
        <v>874</v>
      </c>
      <c r="M1269" s="406">
        <f t="shared" si="239"/>
        <v>0</v>
      </c>
      <c r="P1269" s="406">
        <f>E1269</f>
        <v>2.76</v>
      </c>
    </row>
    <row r="1270" spans="1:21">
      <c r="A1270" s="407">
        <v>45708</v>
      </c>
      <c r="B1270" s="408">
        <v>0</v>
      </c>
      <c r="C1270" s="409">
        <v>13.5</v>
      </c>
      <c r="D1270" s="409">
        <v>0.49</v>
      </c>
      <c r="E1270" s="409">
        <f t="shared" si="238"/>
        <v>13.01</v>
      </c>
      <c r="F1270" s="409">
        <v>13.01</v>
      </c>
      <c r="G1270" s="409">
        <f t="shared" si="236"/>
        <v>0</v>
      </c>
      <c r="H1270" s="410" t="s">
        <v>872</v>
      </c>
      <c r="I1270" s="410" t="s">
        <v>876</v>
      </c>
      <c r="J1270" s="410">
        <v>691996416</v>
      </c>
      <c r="K1270" s="410">
        <v>56456146</v>
      </c>
      <c r="L1270" s="410" t="s">
        <v>874</v>
      </c>
      <c r="M1270" s="406">
        <f t="shared" si="239"/>
        <v>0</v>
      </c>
      <c r="T1270" s="406">
        <f>E1270</f>
        <v>13.01</v>
      </c>
    </row>
    <row r="1271" spans="1:21">
      <c r="A1271" s="407">
        <v>45708</v>
      </c>
      <c r="B1271" s="408">
        <v>0</v>
      </c>
      <c r="C1271" s="409">
        <v>3</v>
      </c>
      <c r="D1271" s="409">
        <v>0.2</v>
      </c>
      <c r="E1271" s="409">
        <f t="shared" si="238"/>
        <v>2.76</v>
      </c>
      <c r="F1271" s="409">
        <v>2.8</v>
      </c>
      <c r="G1271" s="409">
        <f t="shared" si="236"/>
        <v>0.04</v>
      </c>
      <c r="H1271" s="410" t="s">
        <v>872</v>
      </c>
      <c r="I1271" s="410" t="s">
        <v>895</v>
      </c>
      <c r="J1271" s="410">
        <v>691996416</v>
      </c>
      <c r="K1271" s="410">
        <v>56456144</v>
      </c>
      <c r="L1271" s="410" t="s">
        <v>874</v>
      </c>
      <c r="M1271" s="406">
        <f t="shared" si="239"/>
        <v>0</v>
      </c>
      <c r="P1271" s="406">
        <f>E1271</f>
        <v>2.76</v>
      </c>
    </row>
    <row r="1272" spans="1:21">
      <c r="A1272" s="407">
        <v>45708</v>
      </c>
      <c r="B1272" s="408">
        <v>0</v>
      </c>
      <c r="C1272" s="409">
        <v>30</v>
      </c>
      <c r="D1272" s="409">
        <v>1.08</v>
      </c>
      <c r="E1272" s="409">
        <f t="shared" si="238"/>
        <v>28.92</v>
      </c>
      <c r="F1272" s="409">
        <v>28.92</v>
      </c>
      <c r="G1272" s="409">
        <f t="shared" si="236"/>
        <v>0</v>
      </c>
      <c r="H1272" s="410" t="s">
        <v>872</v>
      </c>
      <c r="I1272" s="410" t="s">
        <v>902</v>
      </c>
      <c r="J1272" s="410">
        <v>691996416</v>
      </c>
      <c r="K1272" s="410">
        <v>56456147</v>
      </c>
      <c r="L1272" s="410" t="s">
        <v>874</v>
      </c>
      <c r="M1272" s="406">
        <f t="shared" si="239"/>
        <v>0</v>
      </c>
      <c r="O1272" s="406">
        <f>E1272</f>
        <v>28.92</v>
      </c>
      <c r="P1272" s="406"/>
    </row>
    <row r="1273" spans="1:21">
      <c r="A1273" s="407">
        <v>45708</v>
      </c>
      <c r="B1273" s="408">
        <v>0</v>
      </c>
      <c r="C1273" s="409">
        <v>2</v>
      </c>
      <c r="D1273" s="409">
        <v>0.2</v>
      </c>
      <c r="E1273" s="409">
        <f t="shared" si="238"/>
        <v>1.76</v>
      </c>
      <c r="F1273" s="409">
        <v>1.8</v>
      </c>
      <c r="G1273" s="409">
        <f t="shared" si="236"/>
        <v>0.04</v>
      </c>
      <c r="H1273" s="410" t="s">
        <v>872</v>
      </c>
      <c r="I1273" s="410" t="s">
        <v>873</v>
      </c>
      <c r="J1273" s="410">
        <v>691996416</v>
      </c>
      <c r="K1273" s="410">
        <v>56456148</v>
      </c>
      <c r="L1273" s="410" t="s">
        <v>874</v>
      </c>
      <c r="M1273" s="406">
        <f t="shared" si="239"/>
        <v>0</v>
      </c>
      <c r="P1273" s="406"/>
      <c r="U1273" s="406">
        <f>E1273</f>
        <v>1.76</v>
      </c>
    </row>
    <row r="1274" spans="1:21">
      <c r="A1274" s="407">
        <v>45708</v>
      </c>
      <c r="B1274" s="408">
        <v>0</v>
      </c>
      <c r="C1274" s="409">
        <v>36</v>
      </c>
      <c r="D1274" s="409">
        <v>1.3</v>
      </c>
      <c r="E1274" s="409">
        <f t="shared" si="238"/>
        <v>34.700000000000003</v>
      </c>
      <c r="F1274" s="409">
        <v>34.700000000000003</v>
      </c>
      <c r="G1274" s="409">
        <f t="shared" si="236"/>
        <v>0</v>
      </c>
      <c r="H1274" s="410" t="s">
        <v>872</v>
      </c>
      <c r="I1274" s="410" t="s">
        <v>902</v>
      </c>
      <c r="J1274" s="410">
        <v>691996416</v>
      </c>
      <c r="K1274" s="410">
        <v>56456145</v>
      </c>
      <c r="L1274" s="410" t="s">
        <v>874</v>
      </c>
      <c r="M1274" s="406">
        <f t="shared" si="239"/>
        <v>0</v>
      </c>
      <c r="O1274" s="406">
        <f>E1274</f>
        <v>34.700000000000003</v>
      </c>
      <c r="U1274" s="406"/>
    </row>
    <row r="1275" spans="1:21">
      <c r="A1275" s="407">
        <v>45708</v>
      </c>
      <c r="B1275" s="408">
        <v>0</v>
      </c>
      <c r="C1275" s="409">
        <v>26</v>
      </c>
      <c r="D1275" s="409">
        <v>0.93</v>
      </c>
      <c r="E1275" s="409">
        <f t="shared" si="238"/>
        <v>25.07</v>
      </c>
      <c r="F1275" s="409">
        <v>25.07</v>
      </c>
      <c r="G1275" s="409">
        <f t="shared" si="236"/>
        <v>0</v>
      </c>
      <c r="H1275" s="410" t="s">
        <v>872</v>
      </c>
      <c r="I1275" s="410" t="s">
        <v>900</v>
      </c>
      <c r="J1275" s="410">
        <v>691996416</v>
      </c>
      <c r="K1275" s="410">
        <v>56456145</v>
      </c>
      <c r="L1275" s="410" t="s">
        <v>874</v>
      </c>
      <c r="M1275" s="406">
        <f t="shared" si="239"/>
        <v>0</v>
      </c>
      <c r="N1275" s="406">
        <f t="shared" ref="N1275:N1276" si="255">E1275</f>
        <v>25.07</v>
      </c>
      <c r="U1275" s="406"/>
    </row>
    <row r="1276" spans="1:21">
      <c r="A1276" s="407">
        <v>45707</v>
      </c>
      <c r="B1276" s="408">
        <v>0</v>
      </c>
      <c r="C1276" s="409">
        <v>26</v>
      </c>
      <c r="D1276" s="409">
        <v>0.94</v>
      </c>
      <c r="E1276" s="409">
        <f t="shared" si="238"/>
        <v>25.06</v>
      </c>
      <c r="F1276" s="409">
        <v>25.06</v>
      </c>
      <c r="G1276" s="409">
        <f t="shared" si="236"/>
        <v>0</v>
      </c>
      <c r="H1276" s="410" t="s">
        <v>872</v>
      </c>
      <c r="I1276" s="410" t="s">
        <v>900</v>
      </c>
      <c r="J1276" s="410">
        <v>1390405345</v>
      </c>
      <c r="K1276" s="410">
        <v>56407840</v>
      </c>
      <c r="L1276" s="410" t="s">
        <v>874</v>
      </c>
      <c r="M1276" s="406">
        <f t="shared" si="239"/>
        <v>0</v>
      </c>
      <c r="N1276" s="406">
        <f t="shared" si="255"/>
        <v>25.06</v>
      </c>
      <c r="O1276" s="406"/>
    </row>
    <row r="1277" spans="1:21">
      <c r="A1277" s="407">
        <v>45707</v>
      </c>
      <c r="B1277" s="408">
        <v>0</v>
      </c>
      <c r="C1277" s="409">
        <v>30</v>
      </c>
      <c r="D1277" s="409">
        <v>1.08</v>
      </c>
      <c r="E1277" s="409">
        <f t="shared" si="238"/>
        <v>28.92</v>
      </c>
      <c r="F1277" s="409">
        <v>28.92</v>
      </c>
      <c r="G1277" s="409">
        <f t="shared" si="236"/>
        <v>0</v>
      </c>
      <c r="H1277" s="410" t="s">
        <v>872</v>
      </c>
      <c r="I1277" s="410" t="s">
        <v>902</v>
      </c>
      <c r="J1277" s="410">
        <v>1390405345</v>
      </c>
      <c r="K1277" s="410">
        <v>56407840</v>
      </c>
      <c r="L1277" s="410" t="s">
        <v>874</v>
      </c>
      <c r="M1277" s="406">
        <f t="shared" si="239"/>
        <v>0</v>
      </c>
      <c r="O1277" s="406">
        <f>E1277</f>
        <v>28.92</v>
      </c>
    </row>
    <row r="1278" spans="1:21">
      <c r="A1278" s="407">
        <v>45707</v>
      </c>
      <c r="B1278" s="408">
        <v>0</v>
      </c>
      <c r="C1278" s="409">
        <v>3</v>
      </c>
      <c r="D1278" s="409">
        <v>0.2</v>
      </c>
      <c r="E1278" s="409">
        <f t="shared" si="238"/>
        <v>2.76</v>
      </c>
      <c r="F1278" s="409">
        <v>2.8</v>
      </c>
      <c r="G1278" s="409">
        <f t="shared" si="236"/>
        <v>0.04</v>
      </c>
      <c r="H1278" s="410" t="s">
        <v>872</v>
      </c>
      <c r="I1278" s="410" t="s">
        <v>895</v>
      </c>
      <c r="J1278" s="410">
        <v>1390405345</v>
      </c>
      <c r="K1278" s="410">
        <v>56407839</v>
      </c>
      <c r="L1278" s="410" t="s">
        <v>874</v>
      </c>
      <c r="M1278" s="406">
        <f t="shared" si="239"/>
        <v>0</v>
      </c>
      <c r="P1278" s="406">
        <f>E1278</f>
        <v>2.76</v>
      </c>
    </row>
    <row r="1279" spans="1:21">
      <c r="A1279" s="407">
        <v>45707</v>
      </c>
      <c r="B1279" s="408">
        <v>0</v>
      </c>
      <c r="C1279" s="409">
        <v>36</v>
      </c>
      <c r="D1279" s="409">
        <v>1.3</v>
      </c>
      <c r="E1279" s="409">
        <f t="shared" si="238"/>
        <v>34.700000000000003</v>
      </c>
      <c r="F1279" s="409">
        <v>34.700000000000003</v>
      </c>
      <c r="G1279" s="409">
        <f t="shared" si="236"/>
        <v>0</v>
      </c>
      <c r="H1279" s="410" t="s">
        <v>872</v>
      </c>
      <c r="I1279" s="410" t="s">
        <v>902</v>
      </c>
      <c r="J1279" s="410">
        <v>1390405345</v>
      </c>
      <c r="K1279" s="410">
        <v>56407841</v>
      </c>
      <c r="L1279" s="410" t="s">
        <v>874</v>
      </c>
      <c r="M1279" s="406">
        <f t="shared" si="239"/>
        <v>0</v>
      </c>
      <c r="O1279" s="406">
        <f>E1279</f>
        <v>34.700000000000003</v>
      </c>
    </row>
    <row r="1280" spans="1:21">
      <c r="A1280" s="407">
        <v>45707</v>
      </c>
      <c r="B1280" s="408">
        <v>0</v>
      </c>
      <c r="C1280" s="409">
        <v>26</v>
      </c>
      <c r="D1280" s="409">
        <v>0.93</v>
      </c>
      <c r="E1280" s="409">
        <f t="shared" si="238"/>
        <v>25.07</v>
      </c>
      <c r="F1280" s="409">
        <v>25.07</v>
      </c>
      <c r="G1280" s="409">
        <f t="shared" si="236"/>
        <v>0</v>
      </c>
      <c r="H1280" s="410" t="s">
        <v>872</v>
      </c>
      <c r="I1280" s="410" t="s">
        <v>900</v>
      </c>
      <c r="J1280" s="410">
        <v>1390405345</v>
      </c>
      <c r="K1280" s="410">
        <v>56407841</v>
      </c>
      <c r="L1280" s="410" t="s">
        <v>874</v>
      </c>
      <c r="M1280" s="406">
        <f t="shared" si="239"/>
        <v>0</v>
      </c>
      <c r="N1280" s="406">
        <f>E1280</f>
        <v>25.07</v>
      </c>
      <c r="O1280" s="406"/>
    </row>
    <row r="1281" spans="1:25">
      <c r="A1281" s="407">
        <v>45706</v>
      </c>
      <c r="B1281" s="408">
        <v>0</v>
      </c>
      <c r="C1281" s="409">
        <v>4</v>
      </c>
      <c r="D1281" s="409">
        <v>0.2</v>
      </c>
      <c r="E1281" s="409">
        <f t="shared" si="238"/>
        <v>3.76</v>
      </c>
      <c r="F1281" s="409">
        <v>3.8</v>
      </c>
      <c r="G1281" s="409">
        <f t="shared" si="236"/>
        <v>0.04</v>
      </c>
      <c r="H1281" s="410" t="s">
        <v>872</v>
      </c>
      <c r="I1281" s="410" t="s">
        <v>904</v>
      </c>
      <c r="J1281" s="410">
        <v>1490673969</v>
      </c>
      <c r="K1281" s="410">
        <v>56391439</v>
      </c>
      <c r="L1281" s="410" t="s">
        <v>874</v>
      </c>
      <c r="M1281" s="406">
        <f t="shared" si="239"/>
        <v>0</v>
      </c>
      <c r="O1281" s="406"/>
      <c r="R1281" s="406">
        <f>E1281</f>
        <v>3.76</v>
      </c>
    </row>
    <row r="1282" spans="1:25">
      <c r="A1282" s="407">
        <v>45706</v>
      </c>
      <c r="B1282" s="408">
        <v>0</v>
      </c>
      <c r="C1282" s="409">
        <v>2</v>
      </c>
      <c r="D1282" s="409">
        <v>0.2</v>
      </c>
      <c r="E1282" s="409">
        <f t="shared" si="238"/>
        <v>1.76</v>
      </c>
      <c r="F1282" s="409">
        <v>1.8</v>
      </c>
      <c r="G1282" s="409">
        <f t="shared" si="236"/>
        <v>0.04</v>
      </c>
      <c r="H1282" s="410" t="s">
        <v>872</v>
      </c>
      <c r="I1282" s="410" t="s">
        <v>873</v>
      </c>
      <c r="J1282" s="410">
        <v>1490673969</v>
      </c>
      <c r="K1282" s="410">
        <v>56391441</v>
      </c>
      <c r="L1282" s="410" t="s">
        <v>874</v>
      </c>
      <c r="M1282" s="406">
        <f t="shared" si="239"/>
        <v>0</v>
      </c>
      <c r="O1282" s="406"/>
      <c r="U1282" s="406">
        <f>E1282</f>
        <v>1.76</v>
      </c>
    </row>
    <row r="1283" spans="1:25">
      <c r="A1283" s="407">
        <v>45706</v>
      </c>
      <c r="B1283" s="408">
        <v>0</v>
      </c>
      <c r="C1283" s="409">
        <v>50</v>
      </c>
      <c r="D1283" s="409">
        <v>1.8</v>
      </c>
      <c r="E1283" s="409">
        <f t="shared" si="238"/>
        <v>48.2</v>
      </c>
      <c r="F1283" s="409">
        <v>48.2</v>
      </c>
      <c r="G1283" s="409">
        <f t="shared" ref="G1283:G1346" si="256">IF(D1283&gt;0.2,0,0.04)</f>
        <v>0</v>
      </c>
      <c r="H1283" s="410" t="s">
        <v>872</v>
      </c>
      <c r="I1283" s="410" t="s">
        <v>902</v>
      </c>
      <c r="J1283" s="410">
        <v>1490673969</v>
      </c>
      <c r="K1283" s="410">
        <v>56391440</v>
      </c>
      <c r="L1283" s="410" t="s">
        <v>874</v>
      </c>
      <c r="M1283" s="406">
        <f t="shared" si="239"/>
        <v>0</v>
      </c>
      <c r="O1283" s="406">
        <f t="shared" ref="O1283:O1286" si="257">E1283</f>
        <v>48.2</v>
      </c>
    </row>
    <row r="1284" spans="1:25">
      <c r="A1284" s="407">
        <v>45706</v>
      </c>
      <c r="B1284" s="408">
        <v>0</v>
      </c>
      <c r="C1284" s="409">
        <v>30</v>
      </c>
      <c r="D1284" s="409">
        <v>1.08</v>
      </c>
      <c r="E1284" s="409">
        <f t="shared" ref="E1284:E1347" si="258">C1284-D1284-G1284</f>
        <v>28.92</v>
      </c>
      <c r="F1284" s="409">
        <v>28.92</v>
      </c>
      <c r="G1284" s="409">
        <f t="shared" si="256"/>
        <v>0</v>
      </c>
      <c r="H1284" s="410" t="s">
        <v>872</v>
      </c>
      <c r="I1284" s="410" t="s">
        <v>902</v>
      </c>
      <c r="J1284" s="410">
        <v>1490673969</v>
      </c>
      <c r="K1284" s="410">
        <v>56391440</v>
      </c>
      <c r="L1284" s="410" t="s">
        <v>874</v>
      </c>
      <c r="M1284" s="406">
        <f t="shared" ref="M1284:M1347" si="259">SUM(N1284:AA1284)-E1284</f>
        <v>0</v>
      </c>
      <c r="O1284" s="406">
        <f t="shared" si="257"/>
        <v>28.92</v>
      </c>
      <c r="U1284" s="406"/>
    </row>
    <row r="1285" spans="1:25">
      <c r="A1285" s="407">
        <v>45706</v>
      </c>
      <c r="B1285" s="408">
        <v>0</v>
      </c>
      <c r="C1285" s="409">
        <v>20</v>
      </c>
      <c r="D1285" s="409">
        <v>0.72</v>
      </c>
      <c r="E1285" s="409">
        <f t="shared" si="258"/>
        <v>19.28</v>
      </c>
      <c r="F1285" s="409">
        <v>19.28</v>
      </c>
      <c r="G1285" s="409">
        <f t="shared" si="256"/>
        <v>0</v>
      </c>
      <c r="H1285" s="410" t="s">
        <v>872</v>
      </c>
      <c r="I1285" s="410" t="s">
        <v>902</v>
      </c>
      <c r="J1285" s="410">
        <v>1490673969</v>
      </c>
      <c r="K1285" s="410">
        <v>56391436</v>
      </c>
      <c r="L1285" s="410" t="s">
        <v>874</v>
      </c>
      <c r="M1285" s="406">
        <f t="shared" si="259"/>
        <v>0</v>
      </c>
      <c r="O1285" s="406">
        <f t="shared" si="257"/>
        <v>19.28</v>
      </c>
      <c r="X1285" s="406"/>
      <c r="Y1285" s="406"/>
    </row>
    <row r="1286" spans="1:25">
      <c r="A1286" s="407">
        <v>45706</v>
      </c>
      <c r="B1286" s="408">
        <v>0</v>
      </c>
      <c r="C1286" s="409">
        <v>50</v>
      </c>
      <c r="D1286" s="409">
        <v>1.8</v>
      </c>
      <c r="E1286" s="409">
        <f t="shared" si="258"/>
        <v>48.2</v>
      </c>
      <c r="F1286" s="409">
        <v>48.2</v>
      </c>
      <c r="G1286" s="409">
        <f t="shared" si="256"/>
        <v>0</v>
      </c>
      <c r="H1286" s="410" t="s">
        <v>872</v>
      </c>
      <c r="I1286" s="410" t="s">
        <v>902</v>
      </c>
      <c r="J1286" s="410">
        <v>1490673969</v>
      </c>
      <c r="K1286" s="410">
        <v>56391437</v>
      </c>
      <c r="L1286" s="410" t="s">
        <v>874</v>
      </c>
      <c r="M1286" s="406">
        <f t="shared" si="259"/>
        <v>0</v>
      </c>
      <c r="O1286" s="406">
        <f t="shared" si="257"/>
        <v>48.2</v>
      </c>
    </row>
    <row r="1287" spans="1:25">
      <c r="A1287" s="407">
        <v>45706</v>
      </c>
      <c r="B1287" s="408">
        <v>0</v>
      </c>
      <c r="C1287" s="409">
        <v>2</v>
      </c>
      <c r="D1287" s="409">
        <v>0.2</v>
      </c>
      <c r="E1287" s="409">
        <f t="shared" si="258"/>
        <v>1.76</v>
      </c>
      <c r="F1287" s="409">
        <v>1.8</v>
      </c>
      <c r="G1287" s="409">
        <f t="shared" si="256"/>
        <v>0.04</v>
      </c>
      <c r="H1287" s="410" t="s">
        <v>872</v>
      </c>
      <c r="I1287" s="410" t="s">
        <v>873</v>
      </c>
      <c r="J1287" s="410">
        <v>1490673969</v>
      </c>
      <c r="K1287" s="410">
        <v>56391442</v>
      </c>
      <c r="L1287" s="410" t="s">
        <v>874</v>
      </c>
      <c r="M1287" s="406">
        <f t="shared" si="259"/>
        <v>0</v>
      </c>
      <c r="O1287" s="406"/>
      <c r="U1287" s="406">
        <f t="shared" ref="U1287:U1288" si="260">E1287</f>
        <v>1.76</v>
      </c>
    </row>
    <row r="1288" spans="1:25">
      <c r="A1288" s="407">
        <v>45706</v>
      </c>
      <c r="B1288" s="408">
        <v>0</v>
      </c>
      <c r="C1288" s="409">
        <v>2</v>
      </c>
      <c r="D1288" s="409">
        <v>0.2</v>
      </c>
      <c r="E1288" s="409">
        <f t="shared" si="258"/>
        <v>1.76</v>
      </c>
      <c r="F1288" s="409">
        <v>1.8</v>
      </c>
      <c r="G1288" s="409">
        <f t="shared" si="256"/>
        <v>0.04</v>
      </c>
      <c r="H1288" s="410" t="s">
        <v>872</v>
      </c>
      <c r="I1288" s="410" t="s">
        <v>873</v>
      </c>
      <c r="J1288" s="410">
        <v>1490673969</v>
      </c>
      <c r="K1288" s="410">
        <v>56391443</v>
      </c>
      <c r="L1288" s="410" t="s">
        <v>874</v>
      </c>
      <c r="M1288" s="406">
        <f t="shared" si="259"/>
        <v>0</v>
      </c>
      <c r="O1288" s="406"/>
      <c r="U1288" s="406">
        <f t="shared" si="260"/>
        <v>1.76</v>
      </c>
    </row>
    <row r="1289" spans="1:25">
      <c r="A1289" s="407">
        <v>45706</v>
      </c>
      <c r="B1289" s="408">
        <v>0</v>
      </c>
      <c r="C1289" s="409">
        <v>50</v>
      </c>
      <c r="D1289" s="409">
        <v>1.8</v>
      </c>
      <c r="E1289" s="409">
        <f t="shared" si="258"/>
        <v>48.2</v>
      </c>
      <c r="F1289" s="409">
        <v>48.2</v>
      </c>
      <c r="G1289" s="409">
        <f t="shared" si="256"/>
        <v>0</v>
      </c>
      <c r="H1289" s="410" t="s">
        <v>872</v>
      </c>
      <c r="I1289" s="410" t="s">
        <v>902</v>
      </c>
      <c r="J1289" s="410">
        <v>1490673969</v>
      </c>
      <c r="K1289" s="410">
        <v>56391438</v>
      </c>
      <c r="L1289" s="410" t="s">
        <v>874</v>
      </c>
      <c r="M1289" s="406">
        <f t="shared" si="259"/>
        <v>0</v>
      </c>
      <c r="O1289" s="406">
        <f t="shared" ref="O1289:O1290" si="261">E1289</f>
        <v>48.2</v>
      </c>
    </row>
    <row r="1290" spans="1:25">
      <c r="A1290" s="407">
        <v>45705</v>
      </c>
      <c r="B1290" s="408">
        <v>0</v>
      </c>
      <c r="C1290" s="409">
        <v>36</v>
      </c>
      <c r="D1290" s="409">
        <v>1.3</v>
      </c>
      <c r="E1290" s="409">
        <f t="shared" si="258"/>
        <v>34.700000000000003</v>
      </c>
      <c r="F1290" s="409">
        <v>34.700000000000003</v>
      </c>
      <c r="G1290" s="409">
        <f t="shared" si="256"/>
        <v>0</v>
      </c>
      <c r="H1290" s="410" t="s">
        <v>872</v>
      </c>
      <c r="I1290" s="410" t="s">
        <v>902</v>
      </c>
      <c r="J1290" s="410">
        <v>54129909</v>
      </c>
      <c r="K1290" s="410">
        <v>56382931</v>
      </c>
      <c r="L1290" s="410" t="s">
        <v>874</v>
      </c>
      <c r="M1290" s="406">
        <f t="shared" si="259"/>
        <v>0</v>
      </c>
      <c r="O1290" s="406">
        <f t="shared" si="261"/>
        <v>34.700000000000003</v>
      </c>
    </row>
    <row r="1291" spans="1:25">
      <c r="A1291" s="407">
        <v>45705</v>
      </c>
      <c r="B1291" s="408">
        <v>0</v>
      </c>
      <c r="C1291" s="409">
        <v>26</v>
      </c>
      <c r="D1291" s="409">
        <v>0.93</v>
      </c>
      <c r="E1291" s="409">
        <f t="shared" si="258"/>
        <v>25.07</v>
      </c>
      <c r="F1291" s="409">
        <v>25.07</v>
      </c>
      <c r="G1291" s="409">
        <f t="shared" si="256"/>
        <v>0</v>
      </c>
      <c r="H1291" s="410" t="s">
        <v>872</v>
      </c>
      <c r="I1291" s="410" t="s">
        <v>900</v>
      </c>
      <c r="J1291" s="410">
        <v>54129909</v>
      </c>
      <c r="K1291" s="410">
        <v>56382931</v>
      </c>
      <c r="L1291" s="410" t="s">
        <v>874</v>
      </c>
      <c r="M1291" s="406">
        <f t="shared" si="259"/>
        <v>0</v>
      </c>
      <c r="N1291" s="406">
        <f>E1291</f>
        <v>25.07</v>
      </c>
      <c r="O1291" s="406"/>
    </row>
    <row r="1292" spans="1:25">
      <c r="A1292" s="407">
        <v>45705</v>
      </c>
      <c r="B1292" s="408">
        <v>0</v>
      </c>
      <c r="C1292" s="409">
        <v>4</v>
      </c>
      <c r="D1292" s="409">
        <v>0.2</v>
      </c>
      <c r="E1292" s="409">
        <f t="shared" si="258"/>
        <v>3.76</v>
      </c>
      <c r="F1292" s="409">
        <v>3.8</v>
      </c>
      <c r="G1292" s="409">
        <f t="shared" si="256"/>
        <v>0.04</v>
      </c>
      <c r="H1292" s="410" t="s">
        <v>872</v>
      </c>
      <c r="I1292" s="410" t="s">
        <v>873</v>
      </c>
      <c r="J1292" s="410">
        <v>54129909</v>
      </c>
      <c r="K1292" s="410">
        <v>56382934</v>
      </c>
      <c r="L1292" s="410" t="s">
        <v>874</v>
      </c>
      <c r="M1292" s="406">
        <f t="shared" si="259"/>
        <v>0</v>
      </c>
      <c r="O1292" s="406"/>
      <c r="U1292" s="406">
        <f>E1292</f>
        <v>3.76</v>
      </c>
    </row>
    <row r="1293" spans="1:25">
      <c r="A1293" s="407">
        <v>45705</v>
      </c>
      <c r="B1293" s="408">
        <v>0</v>
      </c>
      <c r="C1293" s="409">
        <v>39</v>
      </c>
      <c r="D1293" s="409">
        <v>1.4</v>
      </c>
      <c r="E1293" s="409">
        <f t="shared" si="258"/>
        <v>37.6</v>
      </c>
      <c r="F1293" s="409">
        <v>37.6</v>
      </c>
      <c r="G1293" s="409">
        <f t="shared" si="256"/>
        <v>0</v>
      </c>
      <c r="H1293" s="410" t="s">
        <v>872</v>
      </c>
      <c r="I1293" s="410" t="s">
        <v>902</v>
      </c>
      <c r="J1293" s="410">
        <v>54129909</v>
      </c>
      <c r="K1293" s="410">
        <v>56382930</v>
      </c>
      <c r="L1293" s="410" t="s">
        <v>874</v>
      </c>
      <c r="M1293" s="406">
        <f t="shared" si="259"/>
        <v>0</v>
      </c>
      <c r="O1293" s="406">
        <f>E1293</f>
        <v>37.6</v>
      </c>
    </row>
    <row r="1294" spans="1:25">
      <c r="A1294" s="407">
        <v>45705</v>
      </c>
      <c r="B1294" s="408">
        <v>0</v>
      </c>
      <c r="C1294" s="409">
        <v>26</v>
      </c>
      <c r="D1294" s="409">
        <v>0.94</v>
      </c>
      <c r="E1294" s="409">
        <f t="shared" si="258"/>
        <v>25.06</v>
      </c>
      <c r="F1294" s="409">
        <v>25.06</v>
      </c>
      <c r="G1294" s="409">
        <f t="shared" si="256"/>
        <v>0</v>
      </c>
      <c r="H1294" s="410" t="s">
        <v>872</v>
      </c>
      <c r="I1294" s="410" t="s">
        <v>900</v>
      </c>
      <c r="J1294" s="410">
        <v>54129909</v>
      </c>
      <c r="K1294" s="410">
        <v>56382930</v>
      </c>
      <c r="L1294" s="410" t="s">
        <v>874</v>
      </c>
      <c r="M1294" s="406">
        <f t="shared" si="259"/>
        <v>0</v>
      </c>
      <c r="N1294" s="406">
        <f>E1294</f>
        <v>25.06</v>
      </c>
      <c r="O1294" s="406"/>
    </row>
    <row r="1295" spans="1:25">
      <c r="A1295" s="407">
        <v>45705</v>
      </c>
      <c r="B1295" s="408">
        <v>0</v>
      </c>
      <c r="C1295" s="409">
        <v>39</v>
      </c>
      <c r="D1295" s="409">
        <v>1.4</v>
      </c>
      <c r="E1295" s="409">
        <f t="shared" si="258"/>
        <v>37.6</v>
      </c>
      <c r="F1295" s="409">
        <v>37.6</v>
      </c>
      <c r="G1295" s="409">
        <f t="shared" si="256"/>
        <v>0</v>
      </c>
      <c r="H1295" s="410" t="s">
        <v>872</v>
      </c>
      <c r="I1295" s="410" t="s">
        <v>902</v>
      </c>
      <c r="J1295" s="410">
        <v>54129909</v>
      </c>
      <c r="K1295" s="410">
        <v>56382932</v>
      </c>
      <c r="L1295" s="410" t="s">
        <v>874</v>
      </c>
      <c r="M1295" s="406">
        <f t="shared" si="259"/>
        <v>0</v>
      </c>
      <c r="O1295" s="406">
        <f>E1295</f>
        <v>37.6</v>
      </c>
    </row>
    <row r="1296" spans="1:25">
      <c r="A1296" s="407">
        <v>45705</v>
      </c>
      <c r="B1296" s="408">
        <v>0</v>
      </c>
      <c r="C1296" s="409">
        <v>26</v>
      </c>
      <c r="D1296" s="409">
        <v>0.94</v>
      </c>
      <c r="E1296" s="409">
        <f t="shared" si="258"/>
        <v>25.06</v>
      </c>
      <c r="F1296" s="409">
        <v>25.06</v>
      </c>
      <c r="G1296" s="409">
        <f t="shared" si="256"/>
        <v>0</v>
      </c>
      <c r="H1296" s="410" t="s">
        <v>872</v>
      </c>
      <c r="I1296" s="410" t="s">
        <v>900</v>
      </c>
      <c r="J1296" s="410">
        <v>54129909</v>
      </c>
      <c r="K1296" s="410">
        <v>56382932</v>
      </c>
      <c r="L1296" s="410" t="s">
        <v>874</v>
      </c>
      <c r="M1296" s="406">
        <f t="shared" si="259"/>
        <v>0</v>
      </c>
      <c r="N1296" s="406">
        <f>E1296</f>
        <v>25.06</v>
      </c>
      <c r="O1296" s="406"/>
    </row>
    <row r="1297" spans="1:21">
      <c r="A1297" s="407">
        <v>45705</v>
      </c>
      <c r="B1297" s="408">
        <v>0</v>
      </c>
      <c r="C1297" s="409">
        <v>36</v>
      </c>
      <c r="D1297" s="409">
        <v>1.3</v>
      </c>
      <c r="E1297" s="409">
        <f t="shared" si="258"/>
        <v>34.700000000000003</v>
      </c>
      <c r="F1297" s="409">
        <v>34.700000000000003</v>
      </c>
      <c r="G1297" s="409">
        <f t="shared" si="256"/>
        <v>0</v>
      </c>
      <c r="H1297" s="410" t="s">
        <v>872</v>
      </c>
      <c r="I1297" s="410" t="s">
        <v>902</v>
      </c>
      <c r="J1297" s="410">
        <v>54129909</v>
      </c>
      <c r="K1297" s="410">
        <v>56382933</v>
      </c>
      <c r="L1297" s="410" t="s">
        <v>874</v>
      </c>
      <c r="M1297" s="406">
        <f t="shared" si="259"/>
        <v>0</v>
      </c>
      <c r="O1297" s="406">
        <f>E1297</f>
        <v>34.700000000000003</v>
      </c>
    </row>
    <row r="1298" spans="1:21">
      <c r="A1298" s="407">
        <v>45705</v>
      </c>
      <c r="B1298" s="408">
        <v>0</v>
      </c>
      <c r="C1298" s="409">
        <v>26</v>
      </c>
      <c r="D1298" s="409">
        <v>0.93</v>
      </c>
      <c r="E1298" s="409">
        <f t="shared" si="258"/>
        <v>25.07</v>
      </c>
      <c r="F1298" s="409">
        <v>25.07</v>
      </c>
      <c r="G1298" s="409">
        <f t="shared" si="256"/>
        <v>0</v>
      </c>
      <c r="H1298" s="410" t="s">
        <v>872</v>
      </c>
      <c r="I1298" s="410" t="s">
        <v>900</v>
      </c>
      <c r="J1298" s="410">
        <v>54129909</v>
      </c>
      <c r="K1298" s="410">
        <v>56382933</v>
      </c>
      <c r="L1298" s="410" t="s">
        <v>874</v>
      </c>
      <c r="M1298" s="406">
        <f t="shared" si="259"/>
        <v>0</v>
      </c>
      <c r="N1298" s="406">
        <f>E1298</f>
        <v>25.07</v>
      </c>
      <c r="O1298" s="406"/>
    </row>
    <row r="1299" spans="1:21">
      <c r="A1299" s="407">
        <v>45705</v>
      </c>
      <c r="B1299" s="408">
        <v>0</v>
      </c>
      <c r="C1299" s="409">
        <v>50</v>
      </c>
      <c r="D1299" s="409">
        <v>1.8</v>
      </c>
      <c r="E1299" s="409">
        <f t="shared" si="258"/>
        <v>48.2</v>
      </c>
      <c r="F1299" s="409">
        <v>48.2</v>
      </c>
      <c r="G1299" s="409">
        <f t="shared" si="256"/>
        <v>0</v>
      </c>
      <c r="H1299" s="410" t="s">
        <v>872</v>
      </c>
      <c r="I1299" s="410" t="s">
        <v>902</v>
      </c>
      <c r="J1299" s="410">
        <v>54129909</v>
      </c>
      <c r="K1299" s="410">
        <v>56382928</v>
      </c>
      <c r="L1299" s="410" t="s">
        <v>874</v>
      </c>
      <c r="M1299" s="406">
        <f t="shared" si="259"/>
        <v>0</v>
      </c>
      <c r="O1299" s="406">
        <f>E1299</f>
        <v>48.2</v>
      </c>
    </row>
    <row r="1300" spans="1:21">
      <c r="A1300" s="407">
        <v>45705</v>
      </c>
      <c r="B1300" s="408">
        <v>0</v>
      </c>
      <c r="C1300" s="409">
        <v>2</v>
      </c>
      <c r="D1300" s="409">
        <v>0.2</v>
      </c>
      <c r="E1300" s="409">
        <f t="shared" si="258"/>
        <v>1.76</v>
      </c>
      <c r="F1300" s="409">
        <v>1.8</v>
      </c>
      <c r="G1300" s="409">
        <f t="shared" si="256"/>
        <v>0.04</v>
      </c>
      <c r="H1300" s="410" t="s">
        <v>872</v>
      </c>
      <c r="I1300" s="410" t="s">
        <v>873</v>
      </c>
      <c r="J1300" s="410">
        <v>54129909</v>
      </c>
      <c r="K1300" s="410">
        <v>56382929</v>
      </c>
      <c r="L1300" s="410" t="s">
        <v>874</v>
      </c>
      <c r="M1300" s="406">
        <f t="shared" si="259"/>
        <v>0</v>
      </c>
      <c r="O1300" s="406"/>
      <c r="U1300" s="406">
        <f>E1300</f>
        <v>1.76</v>
      </c>
    </row>
    <row r="1301" spans="1:21">
      <c r="A1301" s="407">
        <v>45702</v>
      </c>
      <c r="B1301" s="408">
        <v>0</v>
      </c>
      <c r="C1301" s="409">
        <v>50</v>
      </c>
      <c r="D1301" s="409">
        <v>1.8</v>
      </c>
      <c r="E1301" s="409">
        <f t="shared" si="258"/>
        <v>48.2</v>
      </c>
      <c r="F1301" s="409">
        <v>48.2</v>
      </c>
      <c r="G1301" s="409">
        <f t="shared" si="256"/>
        <v>0</v>
      </c>
      <c r="H1301" s="410" t="s">
        <v>872</v>
      </c>
      <c r="I1301" s="410" t="s">
        <v>902</v>
      </c>
      <c r="J1301" s="410">
        <v>672431753</v>
      </c>
      <c r="K1301" s="410">
        <v>56376096</v>
      </c>
      <c r="L1301" s="410" t="s">
        <v>874</v>
      </c>
      <c r="M1301" s="406">
        <f t="shared" si="259"/>
        <v>0</v>
      </c>
      <c r="O1301" s="406">
        <f>E1301</f>
        <v>48.2</v>
      </c>
    </row>
    <row r="1302" spans="1:21">
      <c r="A1302" s="407">
        <v>45702</v>
      </c>
      <c r="B1302" s="408">
        <v>0</v>
      </c>
      <c r="C1302" s="409">
        <v>3</v>
      </c>
      <c r="D1302" s="409">
        <v>0.2</v>
      </c>
      <c r="E1302" s="409">
        <f t="shared" si="258"/>
        <v>2.76</v>
      </c>
      <c r="F1302" s="409">
        <v>2.8</v>
      </c>
      <c r="G1302" s="409">
        <f t="shared" si="256"/>
        <v>0.04</v>
      </c>
      <c r="H1302" s="410" t="s">
        <v>872</v>
      </c>
      <c r="I1302" s="410" t="s">
        <v>895</v>
      </c>
      <c r="J1302" s="410">
        <v>672431753</v>
      </c>
      <c r="K1302" s="410">
        <v>56376089</v>
      </c>
      <c r="L1302" s="410" t="s">
        <v>874</v>
      </c>
      <c r="M1302" s="406">
        <f t="shared" si="259"/>
        <v>0</v>
      </c>
      <c r="O1302" s="406"/>
      <c r="P1302" s="406">
        <f t="shared" ref="P1302:P1303" si="262">E1302</f>
        <v>2.76</v>
      </c>
    </row>
    <row r="1303" spans="1:21">
      <c r="A1303" s="407">
        <v>45702</v>
      </c>
      <c r="B1303" s="408">
        <v>0</v>
      </c>
      <c r="C1303" s="409">
        <v>3</v>
      </c>
      <c r="D1303" s="409">
        <v>0.2</v>
      </c>
      <c r="E1303" s="409">
        <f t="shared" si="258"/>
        <v>2.76</v>
      </c>
      <c r="F1303" s="409">
        <v>2.8</v>
      </c>
      <c r="G1303" s="409">
        <f t="shared" si="256"/>
        <v>0.04</v>
      </c>
      <c r="H1303" s="410" t="s">
        <v>872</v>
      </c>
      <c r="I1303" s="410" t="s">
        <v>895</v>
      </c>
      <c r="J1303" s="410">
        <v>672431753</v>
      </c>
      <c r="K1303" s="410">
        <v>56376102</v>
      </c>
      <c r="L1303" s="410" t="s">
        <v>874</v>
      </c>
      <c r="M1303" s="406">
        <f t="shared" si="259"/>
        <v>0</v>
      </c>
      <c r="O1303" s="406"/>
      <c r="P1303" s="406">
        <f t="shared" si="262"/>
        <v>2.76</v>
      </c>
    </row>
    <row r="1304" spans="1:21">
      <c r="A1304" s="407">
        <v>45702</v>
      </c>
      <c r="B1304" s="408">
        <v>0</v>
      </c>
      <c r="C1304" s="409">
        <v>54</v>
      </c>
      <c r="D1304" s="409">
        <v>1.94</v>
      </c>
      <c r="E1304" s="409">
        <f t="shared" si="258"/>
        <v>52.06</v>
      </c>
      <c r="F1304" s="409">
        <v>52.06</v>
      </c>
      <c r="G1304" s="409">
        <f t="shared" si="256"/>
        <v>0</v>
      </c>
      <c r="H1304" s="410" t="s">
        <v>872</v>
      </c>
      <c r="I1304" s="410" t="s">
        <v>903</v>
      </c>
      <c r="J1304" s="410">
        <v>672431753</v>
      </c>
      <c r="K1304" s="410">
        <v>56376099</v>
      </c>
      <c r="L1304" s="410" t="s">
        <v>874</v>
      </c>
      <c r="M1304" s="406">
        <f t="shared" si="259"/>
        <v>0</v>
      </c>
      <c r="O1304" s="406">
        <f>E1304</f>
        <v>52.06</v>
      </c>
    </row>
    <row r="1305" spans="1:21">
      <c r="A1305" s="407">
        <v>45702</v>
      </c>
      <c r="B1305" s="408">
        <v>0</v>
      </c>
      <c r="C1305" s="409">
        <v>3</v>
      </c>
      <c r="D1305" s="409">
        <v>0.2</v>
      </c>
      <c r="E1305" s="409">
        <f t="shared" si="258"/>
        <v>2.76</v>
      </c>
      <c r="F1305" s="409">
        <v>2.8</v>
      </c>
      <c r="G1305" s="409">
        <f t="shared" si="256"/>
        <v>0.04</v>
      </c>
      <c r="H1305" s="410" t="s">
        <v>872</v>
      </c>
      <c r="I1305" s="410" t="s">
        <v>895</v>
      </c>
      <c r="J1305" s="410">
        <v>672431753</v>
      </c>
      <c r="K1305" s="410">
        <v>56376093</v>
      </c>
      <c r="L1305" s="410" t="s">
        <v>874</v>
      </c>
      <c r="M1305" s="406">
        <f t="shared" si="259"/>
        <v>0</v>
      </c>
      <c r="O1305" s="406"/>
      <c r="P1305" s="406">
        <f t="shared" ref="P1305:P1307" si="263">E1305</f>
        <v>2.76</v>
      </c>
    </row>
    <row r="1306" spans="1:21">
      <c r="A1306" s="407">
        <v>45702</v>
      </c>
      <c r="B1306" s="408">
        <v>0</v>
      </c>
      <c r="C1306" s="409">
        <v>3</v>
      </c>
      <c r="D1306" s="409">
        <v>0.2</v>
      </c>
      <c r="E1306" s="409">
        <f t="shared" si="258"/>
        <v>2.76</v>
      </c>
      <c r="F1306" s="409">
        <v>2.8</v>
      </c>
      <c r="G1306" s="409">
        <f t="shared" si="256"/>
        <v>0.04</v>
      </c>
      <c r="H1306" s="410" t="s">
        <v>872</v>
      </c>
      <c r="I1306" s="410" t="s">
        <v>895</v>
      </c>
      <c r="J1306" s="410">
        <v>672431753</v>
      </c>
      <c r="K1306" s="410">
        <v>56376094</v>
      </c>
      <c r="L1306" s="410" t="s">
        <v>874</v>
      </c>
      <c r="M1306" s="406">
        <f t="shared" si="259"/>
        <v>0</v>
      </c>
      <c r="O1306" s="406"/>
      <c r="P1306" s="406">
        <f t="shared" si="263"/>
        <v>2.76</v>
      </c>
    </row>
    <row r="1307" spans="1:21">
      <c r="A1307" s="407">
        <v>45702</v>
      </c>
      <c r="B1307" s="408">
        <v>0</v>
      </c>
      <c r="C1307" s="409">
        <v>3</v>
      </c>
      <c r="D1307" s="409">
        <v>0.2</v>
      </c>
      <c r="E1307" s="409">
        <f t="shared" si="258"/>
        <v>2.76</v>
      </c>
      <c r="F1307" s="409">
        <v>2.8</v>
      </c>
      <c r="G1307" s="409">
        <f t="shared" si="256"/>
        <v>0.04</v>
      </c>
      <c r="H1307" s="410" t="s">
        <v>872</v>
      </c>
      <c r="I1307" s="410" t="s">
        <v>895</v>
      </c>
      <c r="J1307" s="410">
        <v>672431753</v>
      </c>
      <c r="K1307" s="410">
        <v>56376090</v>
      </c>
      <c r="L1307" s="410" t="s">
        <v>874</v>
      </c>
      <c r="M1307" s="406">
        <f t="shared" si="259"/>
        <v>0</v>
      </c>
      <c r="O1307" s="406"/>
      <c r="P1307" s="406">
        <f t="shared" si="263"/>
        <v>2.76</v>
      </c>
    </row>
    <row r="1308" spans="1:21">
      <c r="A1308" s="407">
        <v>45702</v>
      </c>
      <c r="B1308" s="408">
        <v>0</v>
      </c>
      <c r="C1308" s="409">
        <v>50</v>
      </c>
      <c r="D1308" s="409">
        <v>1.8</v>
      </c>
      <c r="E1308" s="409">
        <f t="shared" si="258"/>
        <v>48.2</v>
      </c>
      <c r="F1308" s="409">
        <v>48.2</v>
      </c>
      <c r="G1308" s="409">
        <f t="shared" si="256"/>
        <v>0</v>
      </c>
      <c r="H1308" s="410" t="s">
        <v>872</v>
      </c>
      <c r="I1308" s="410" t="s">
        <v>902</v>
      </c>
      <c r="J1308" s="410">
        <v>672431753</v>
      </c>
      <c r="K1308" s="410">
        <v>56376097</v>
      </c>
      <c r="L1308" s="410" t="s">
        <v>874</v>
      </c>
      <c r="M1308" s="406">
        <f t="shared" si="259"/>
        <v>0</v>
      </c>
      <c r="O1308" s="406">
        <f>E1308</f>
        <v>48.2</v>
      </c>
    </row>
    <row r="1309" spans="1:21">
      <c r="A1309" s="407">
        <v>45702</v>
      </c>
      <c r="B1309" s="408">
        <v>0</v>
      </c>
      <c r="C1309" s="409">
        <v>3</v>
      </c>
      <c r="D1309" s="409">
        <v>0.2</v>
      </c>
      <c r="E1309" s="409">
        <f t="shared" si="258"/>
        <v>2.76</v>
      </c>
      <c r="F1309" s="409">
        <v>2.8</v>
      </c>
      <c r="G1309" s="409">
        <f t="shared" si="256"/>
        <v>0.04</v>
      </c>
      <c r="H1309" s="410" t="s">
        <v>872</v>
      </c>
      <c r="I1309" s="410" t="s">
        <v>895</v>
      </c>
      <c r="J1309" s="410">
        <v>672431753</v>
      </c>
      <c r="K1309" s="410">
        <v>56376091</v>
      </c>
      <c r="L1309" s="410" t="s">
        <v>874</v>
      </c>
      <c r="M1309" s="406">
        <f t="shared" si="259"/>
        <v>0</v>
      </c>
      <c r="O1309" s="406"/>
      <c r="P1309" s="406">
        <f>E1309</f>
        <v>2.76</v>
      </c>
    </row>
    <row r="1310" spans="1:21">
      <c r="A1310" s="407">
        <v>45702</v>
      </c>
      <c r="B1310" s="408">
        <v>0</v>
      </c>
      <c r="C1310" s="409">
        <v>6</v>
      </c>
      <c r="D1310" s="409">
        <v>0.22</v>
      </c>
      <c r="E1310" s="409">
        <f t="shared" si="258"/>
        <v>5.78</v>
      </c>
      <c r="F1310" s="409">
        <v>5.78</v>
      </c>
      <c r="G1310" s="409">
        <f t="shared" si="256"/>
        <v>0</v>
      </c>
      <c r="H1310" s="410" t="s">
        <v>872</v>
      </c>
      <c r="I1310" s="410" t="s">
        <v>902</v>
      </c>
      <c r="J1310" s="410">
        <v>672431753</v>
      </c>
      <c r="K1310" s="410">
        <v>56376098</v>
      </c>
      <c r="L1310" s="410" t="s">
        <v>874</v>
      </c>
      <c r="M1310" s="406">
        <f t="shared" si="259"/>
        <v>0</v>
      </c>
      <c r="O1310" s="406">
        <f t="shared" ref="O1310:O1311" si="264">E1310</f>
        <v>5.78</v>
      </c>
    </row>
    <row r="1311" spans="1:21">
      <c r="A1311" s="407">
        <v>45702</v>
      </c>
      <c r="B1311" s="408">
        <v>0</v>
      </c>
      <c r="C1311" s="409">
        <v>50</v>
      </c>
      <c r="D1311" s="409">
        <v>1.8</v>
      </c>
      <c r="E1311" s="409">
        <f t="shared" si="258"/>
        <v>48.2</v>
      </c>
      <c r="F1311" s="409">
        <v>48.2</v>
      </c>
      <c r="G1311" s="409">
        <f t="shared" si="256"/>
        <v>0</v>
      </c>
      <c r="H1311" s="410" t="s">
        <v>872</v>
      </c>
      <c r="I1311" s="410" t="s">
        <v>902</v>
      </c>
      <c r="J1311" s="410">
        <v>672431753</v>
      </c>
      <c r="K1311" s="410">
        <v>56376100</v>
      </c>
      <c r="L1311" s="410" t="s">
        <v>874</v>
      </c>
      <c r="M1311" s="406">
        <f t="shared" si="259"/>
        <v>0</v>
      </c>
      <c r="O1311" s="406">
        <f t="shared" si="264"/>
        <v>48.2</v>
      </c>
    </row>
    <row r="1312" spans="1:21">
      <c r="A1312" s="407">
        <v>45702</v>
      </c>
      <c r="B1312" s="408">
        <v>0</v>
      </c>
      <c r="C1312" s="409">
        <v>3</v>
      </c>
      <c r="D1312" s="409">
        <v>0.2</v>
      </c>
      <c r="E1312" s="409">
        <f t="shared" si="258"/>
        <v>2.76</v>
      </c>
      <c r="F1312" s="409">
        <v>2.8</v>
      </c>
      <c r="G1312" s="409">
        <f t="shared" si="256"/>
        <v>0.04</v>
      </c>
      <c r="H1312" s="410" t="s">
        <v>872</v>
      </c>
      <c r="I1312" s="410" t="s">
        <v>895</v>
      </c>
      <c r="J1312" s="410">
        <v>672431753</v>
      </c>
      <c r="K1312" s="410">
        <v>56376092</v>
      </c>
      <c r="L1312" s="410" t="s">
        <v>874</v>
      </c>
      <c r="M1312" s="406">
        <f t="shared" si="259"/>
        <v>0</v>
      </c>
      <c r="O1312" s="406"/>
      <c r="P1312" s="406">
        <f t="shared" ref="P1312:P1313" si="265">E1312</f>
        <v>2.76</v>
      </c>
    </row>
    <row r="1313" spans="1:21">
      <c r="A1313" s="407">
        <v>45702</v>
      </c>
      <c r="B1313" s="408">
        <v>0</v>
      </c>
      <c r="C1313" s="409">
        <v>3</v>
      </c>
      <c r="D1313" s="409">
        <v>0.2</v>
      </c>
      <c r="E1313" s="409">
        <f t="shared" si="258"/>
        <v>2.76</v>
      </c>
      <c r="F1313" s="409">
        <v>2.8</v>
      </c>
      <c r="G1313" s="409">
        <f t="shared" si="256"/>
        <v>0.04</v>
      </c>
      <c r="H1313" s="410" t="s">
        <v>872</v>
      </c>
      <c r="I1313" s="410" t="s">
        <v>895</v>
      </c>
      <c r="J1313" s="410">
        <v>672431753</v>
      </c>
      <c r="K1313" s="410">
        <v>56376095</v>
      </c>
      <c r="L1313" s="410" t="s">
        <v>874</v>
      </c>
      <c r="M1313" s="406">
        <f t="shared" si="259"/>
        <v>0</v>
      </c>
      <c r="O1313" s="406"/>
      <c r="P1313" s="406">
        <f t="shared" si="265"/>
        <v>2.76</v>
      </c>
    </row>
    <row r="1314" spans="1:21">
      <c r="A1314" s="407">
        <v>45702</v>
      </c>
      <c r="B1314" s="408">
        <v>0</v>
      </c>
      <c r="C1314" s="409">
        <v>39</v>
      </c>
      <c r="D1314" s="409">
        <v>1.4</v>
      </c>
      <c r="E1314" s="409">
        <f t="shared" si="258"/>
        <v>37.6</v>
      </c>
      <c r="F1314" s="409">
        <v>37.6</v>
      </c>
      <c r="G1314" s="409">
        <f t="shared" si="256"/>
        <v>0</v>
      </c>
      <c r="H1314" s="410" t="s">
        <v>872</v>
      </c>
      <c r="I1314" s="410" t="s">
        <v>902</v>
      </c>
      <c r="J1314" s="410">
        <v>672431753</v>
      </c>
      <c r="K1314" s="410">
        <v>56376101</v>
      </c>
      <c r="L1314" s="410" t="s">
        <v>874</v>
      </c>
      <c r="M1314" s="406">
        <f t="shared" si="259"/>
        <v>0</v>
      </c>
      <c r="O1314" s="406">
        <f>E1314</f>
        <v>37.6</v>
      </c>
    </row>
    <row r="1315" spans="1:21">
      <c r="A1315" s="407">
        <v>45702</v>
      </c>
      <c r="B1315" s="408">
        <v>0</v>
      </c>
      <c r="C1315" s="409">
        <v>26</v>
      </c>
      <c r="D1315" s="409">
        <v>0.94</v>
      </c>
      <c r="E1315" s="409">
        <f t="shared" si="258"/>
        <v>25.06</v>
      </c>
      <c r="F1315" s="409">
        <v>25.06</v>
      </c>
      <c r="G1315" s="409">
        <f t="shared" si="256"/>
        <v>0</v>
      </c>
      <c r="H1315" s="410" t="s">
        <v>872</v>
      </c>
      <c r="I1315" s="410" t="s">
        <v>900</v>
      </c>
      <c r="J1315" s="410">
        <v>672431753</v>
      </c>
      <c r="K1315" s="410">
        <v>56376101</v>
      </c>
      <c r="L1315" s="410" t="s">
        <v>874</v>
      </c>
      <c r="M1315" s="406">
        <f t="shared" si="259"/>
        <v>0</v>
      </c>
      <c r="N1315" s="406">
        <f>E1315</f>
        <v>25.06</v>
      </c>
      <c r="O1315" s="406"/>
    </row>
    <row r="1316" spans="1:21">
      <c r="A1316" s="407">
        <v>45701</v>
      </c>
      <c r="B1316" s="408">
        <v>0</v>
      </c>
      <c r="C1316" s="409">
        <v>4</v>
      </c>
      <c r="D1316" s="409">
        <v>0.2</v>
      </c>
      <c r="E1316" s="409">
        <f t="shared" si="258"/>
        <v>3.76</v>
      </c>
      <c r="F1316" s="409">
        <v>3.8</v>
      </c>
      <c r="G1316" s="409">
        <f t="shared" si="256"/>
        <v>0.04</v>
      </c>
      <c r="H1316" s="410" t="s">
        <v>872</v>
      </c>
      <c r="I1316" s="410" t="s">
        <v>904</v>
      </c>
      <c r="J1316" s="410">
        <v>1522282063</v>
      </c>
      <c r="K1316" s="410">
        <v>56358626</v>
      </c>
      <c r="L1316" s="410" t="s">
        <v>874</v>
      </c>
      <c r="M1316" s="406">
        <f t="shared" si="259"/>
        <v>0</v>
      </c>
      <c r="O1316" s="406"/>
      <c r="R1316" s="406">
        <f>E1316</f>
        <v>3.76</v>
      </c>
    </row>
    <row r="1317" spans="1:21">
      <c r="A1317" s="407">
        <v>45701</v>
      </c>
      <c r="B1317" s="408">
        <v>0</v>
      </c>
      <c r="C1317" s="409">
        <v>2</v>
      </c>
      <c r="D1317" s="409">
        <v>0.2</v>
      </c>
      <c r="E1317" s="409">
        <f t="shared" si="258"/>
        <v>1.76</v>
      </c>
      <c r="F1317" s="409">
        <v>1.8</v>
      </c>
      <c r="G1317" s="409">
        <f t="shared" si="256"/>
        <v>0.04</v>
      </c>
      <c r="H1317" s="410" t="s">
        <v>872</v>
      </c>
      <c r="I1317" s="410" t="s">
        <v>873</v>
      </c>
      <c r="J1317" s="410">
        <v>1522282063</v>
      </c>
      <c r="K1317" s="410">
        <v>56358623</v>
      </c>
      <c r="L1317" s="410" t="s">
        <v>874</v>
      </c>
      <c r="M1317" s="406">
        <f t="shared" si="259"/>
        <v>0</v>
      </c>
      <c r="O1317" s="406"/>
      <c r="U1317" s="406">
        <f>E1317</f>
        <v>1.76</v>
      </c>
    </row>
    <row r="1318" spans="1:21">
      <c r="A1318" s="407">
        <v>45701</v>
      </c>
      <c r="B1318" s="408">
        <v>0</v>
      </c>
      <c r="C1318" s="409">
        <v>50</v>
      </c>
      <c r="D1318" s="409">
        <v>1.8</v>
      </c>
      <c r="E1318" s="409">
        <f t="shared" si="258"/>
        <v>48.2</v>
      </c>
      <c r="F1318" s="409">
        <v>48.2</v>
      </c>
      <c r="G1318" s="409">
        <f t="shared" si="256"/>
        <v>0</v>
      </c>
      <c r="H1318" s="410" t="s">
        <v>872</v>
      </c>
      <c r="I1318" s="410" t="s">
        <v>902</v>
      </c>
      <c r="J1318" s="410">
        <v>1522282063</v>
      </c>
      <c r="K1318" s="410">
        <v>56358625</v>
      </c>
      <c r="L1318" s="410" t="s">
        <v>874</v>
      </c>
      <c r="M1318" s="406">
        <f t="shared" si="259"/>
        <v>0</v>
      </c>
      <c r="O1318" s="406">
        <f>E1318</f>
        <v>48.2</v>
      </c>
    </row>
    <row r="1319" spans="1:21">
      <c r="A1319" s="407">
        <v>45701</v>
      </c>
      <c r="B1319" s="408">
        <v>0</v>
      </c>
      <c r="C1319" s="409">
        <v>3</v>
      </c>
      <c r="D1319" s="409">
        <v>0.2</v>
      </c>
      <c r="E1319" s="409">
        <f t="shared" si="258"/>
        <v>2.76</v>
      </c>
      <c r="F1319" s="409">
        <v>2.8</v>
      </c>
      <c r="G1319" s="409">
        <f t="shared" si="256"/>
        <v>0.04</v>
      </c>
      <c r="H1319" s="410" t="s">
        <v>872</v>
      </c>
      <c r="I1319" s="410" t="s">
        <v>895</v>
      </c>
      <c r="J1319" s="410">
        <v>1522282063</v>
      </c>
      <c r="K1319" s="410">
        <v>56358624</v>
      </c>
      <c r="L1319" s="410" t="s">
        <v>874</v>
      </c>
      <c r="M1319" s="406">
        <f t="shared" si="259"/>
        <v>0</v>
      </c>
      <c r="O1319" s="406"/>
      <c r="P1319" s="406">
        <f>E1319</f>
        <v>2.76</v>
      </c>
    </row>
    <row r="1320" spans="1:21">
      <c r="A1320" s="407">
        <v>45701</v>
      </c>
      <c r="B1320" s="408">
        <v>0</v>
      </c>
      <c r="C1320" s="409">
        <v>30</v>
      </c>
      <c r="D1320" s="409">
        <v>1.08</v>
      </c>
      <c r="E1320" s="409">
        <f t="shared" si="258"/>
        <v>28.92</v>
      </c>
      <c r="F1320" s="409">
        <v>28.92</v>
      </c>
      <c r="G1320" s="409">
        <f t="shared" si="256"/>
        <v>0</v>
      </c>
      <c r="H1320" s="410" t="s">
        <v>872</v>
      </c>
      <c r="I1320" s="410" t="s">
        <v>902</v>
      </c>
      <c r="J1320" s="410">
        <v>1522282063</v>
      </c>
      <c r="K1320" s="410">
        <v>56358629</v>
      </c>
      <c r="L1320" s="410" t="s">
        <v>874</v>
      </c>
      <c r="M1320" s="406">
        <f t="shared" si="259"/>
        <v>0</v>
      </c>
      <c r="O1320" s="406">
        <f t="shared" ref="O1320:O1321" si="266">E1320</f>
        <v>28.92</v>
      </c>
      <c r="T1320" s="406"/>
    </row>
    <row r="1321" spans="1:21">
      <c r="A1321" s="407">
        <v>45701</v>
      </c>
      <c r="B1321" s="408">
        <v>0</v>
      </c>
      <c r="C1321" s="409">
        <v>30</v>
      </c>
      <c r="D1321" s="409">
        <v>1.08</v>
      </c>
      <c r="E1321" s="409">
        <f t="shared" si="258"/>
        <v>28.92</v>
      </c>
      <c r="F1321" s="409">
        <v>28.92</v>
      </c>
      <c r="G1321" s="409">
        <f t="shared" si="256"/>
        <v>0</v>
      </c>
      <c r="H1321" s="410" t="s">
        <v>872</v>
      </c>
      <c r="I1321" s="410" t="s">
        <v>902</v>
      </c>
      <c r="J1321" s="410">
        <v>1522282063</v>
      </c>
      <c r="K1321" s="410">
        <v>56358629</v>
      </c>
      <c r="L1321" s="410" t="s">
        <v>874</v>
      </c>
      <c r="M1321" s="406">
        <f t="shared" si="259"/>
        <v>0</v>
      </c>
      <c r="O1321" s="406">
        <f t="shared" si="266"/>
        <v>28.92</v>
      </c>
    </row>
    <row r="1322" spans="1:21">
      <c r="A1322" s="407">
        <v>45701</v>
      </c>
      <c r="B1322" s="408">
        <v>0</v>
      </c>
      <c r="C1322" s="409">
        <v>3</v>
      </c>
      <c r="D1322" s="409">
        <v>0.2</v>
      </c>
      <c r="E1322" s="409">
        <f t="shared" si="258"/>
        <v>2.76</v>
      </c>
      <c r="F1322" s="409">
        <v>2.8</v>
      </c>
      <c r="G1322" s="409">
        <f t="shared" si="256"/>
        <v>0.04</v>
      </c>
      <c r="H1322" s="410" t="s">
        <v>872</v>
      </c>
      <c r="I1322" s="410" t="s">
        <v>895</v>
      </c>
      <c r="J1322" s="410">
        <v>1522282063</v>
      </c>
      <c r="K1322" s="410">
        <v>56358630</v>
      </c>
      <c r="L1322" s="410" t="s">
        <v>874</v>
      </c>
      <c r="M1322" s="406">
        <f t="shared" si="259"/>
        <v>0</v>
      </c>
      <c r="O1322" s="406"/>
      <c r="P1322" s="406">
        <f>E1322</f>
        <v>2.76</v>
      </c>
    </row>
    <row r="1323" spans="1:21">
      <c r="A1323" s="407">
        <v>45701</v>
      </c>
      <c r="B1323" s="408">
        <v>0</v>
      </c>
      <c r="C1323" s="409">
        <v>55</v>
      </c>
      <c r="D1323" s="409">
        <v>1.98</v>
      </c>
      <c r="E1323" s="409">
        <f t="shared" si="258"/>
        <v>53.02</v>
      </c>
      <c r="F1323" s="409">
        <v>53.02</v>
      </c>
      <c r="G1323" s="409">
        <f t="shared" si="256"/>
        <v>0</v>
      </c>
      <c r="H1323" s="410" t="s">
        <v>872</v>
      </c>
      <c r="I1323" s="410" t="s">
        <v>902</v>
      </c>
      <c r="J1323" s="410">
        <v>1522282063</v>
      </c>
      <c r="K1323" s="410">
        <v>56358631</v>
      </c>
      <c r="L1323" s="410" t="s">
        <v>874</v>
      </c>
      <c r="M1323" s="406">
        <f t="shared" si="259"/>
        <v>0</v>
      </c>
      <c r="O1323" s="406">
        <f t="shared" ref="O1323:O1325" si="267">E1323</f>
        <v>53.02</v>
      </c>
    </row>
    <row r="1324" spans="1:21">
      <c r="A1324" s="407">
        <v>45701</v>
      </c>
      <c r="B1324" s="408">
        <v>0</v>
      </c>
      <c r="C1324" s="409">
        <v>30</v>
      </c>
      <c r="D1324" s="409">
        <v>1.08</v>
      </c>
      <c r="E1324" s="409">
        <f t="shared" si="258"/>
        <v>28.92</v>
      </c>
      <c r="F1324" s="409">
        <v>28.92</v>
      </c>
      <c r="G1324" s="409">
        <f t="shared" si="256"/>
        <v>0</v>
      </c>
      <c r="H1324" s="410" t="s">
        <v>872</v>
      </c>
      <c r="I1324" s="410" t="s">
        <v>902</v>
      </c>
      <c r="J1324" s="410">
        <v>1522282063</v>
      </c>
      <c r="K1324" s="410">
        <v>56358631</v>
      </c>
      <c r="L1324" s="410" t="s">
        <v>874</v>
      </c>
      <c r="M1324" s="406">
        <f t="shared" si="259"/>
        <v>0</v>
      </c>
      <c r="O1324" s="406">
        <f t="shared" si="267"/>
        <v>28.92</v>
      </c>
    </row>
    <row r="1325" spans="1:21">
      <c r="A1325" s="407">
        <v>45701</v>
      </c>
      <c r="B1325" s="408">
        <v>0</v>
      </c>
      <c r="C1325" s="409">
        <v>50</v>
      </c>
      <c r="D1325" s="409">
        <v>1.8</v>
      </c>
      <c r="E1325" s="409">
        <f t="shared" si="258"/>
        <v>48.2</v>
      </c>
      <c r="F1325" s="409">
        <v>48.2</v>
      </c>
      <c r="G1325" s="409">
        <f t="shared" si="256"/>
        <v>0</v>
      </c>
      <c r="H1325" s="410" t="s">
        <v>872</v>
      </c>
      <c r="I1325" s="410" t="s">
        <v>902</v>
      </c>
      <c r="J1325" s="410">
        <v>1522282063</v>
      </c>
      <c r="K1325" s="410">
        <v>56358627</v>
      </c>
      <c r="L1325" s="410" t="s">
        <v>874</v>
      </c>
      <c r="M1325" s="406">
        <f t="shared" si="259"/>
        <v>0</v>
      </c>
      <c r="O1325" s="406">
        <f t="shared" si="267"/>
        <v>48.2</v>
      </c>
    </row>
    <row r="1326" spans="1:21">
      <c r="A1326" s="407">
        <v>45701</v>
      </c>
      <c r="B1326" s="408">
        <v>0</v>
      </c>
      <c r="C1326" s="409">
        <v>3</v>
      </c>
      <c r="D1326" s="409">
        <v>0.2</v>
      </c>
      <c r="E1326" s="409">
        <f t="shared" si="258"/>
        <v>2.76</v>
      </c>
      <c r="F1326" s="409">
        <v>2.8</v>
      </c>
      <c r="G1326" s="409">
        <f t="shared" si="256"/>
        <v>0.04</v>
      </c>
      <c r="H1326" s="410" t="s">
        <v>872</v>
      </c>
      <c r="I1326" s="410" t="s">
        <v>895</v>
      </c>
      <c r="J1326" s="410">
        <v>1522282063</v>
      </c>
      <c r="K1326" s="410">
        <v>56358628</v>
      </c>
      <c r="L1326" s="410" t="s">
        <v>874</v>
      </c>
      <c r="M1326" s="406">
        <f t="shared" si="259"/>
        <v>0</v>
      </c>
      <c r="O1326" s="406"/>
      <c r="P1326" s="406">
        <f>E1326</f>
        <v>2.76</v>
      </c>
    </row>
    <row r="1327" spans="1:21">
      <c r="A1327" s="407">
        <v>45700</v>
      </c>
      <c r="B1327" s="408">
        <v>0</v>
      </c>
      <c r="C1327" s="409">
        <v>2</v>
      </c>
      <c r="D1327" s="409">
        <v>0.2</v>
      </c>
      <c r="E1327" s="409">
        <f t="shared" si="258"/>
        <v>1.76</v>
      </c>
      <c r="F1327" s="409">
        <v>1.8</v>
      </c>
      <c r="G1327" s="409">
        <f t="shared" si="256"/>
        <v>0.04</v>
      </c>
      <c r="H1327" s="410" t="s">
        <v>872</v>
      </c>
      <c r="I1327" s="410" t="s">
        <v>873</v>
      </c>
      <c r="J1327" s="410">
        <v>236901115</v>
      </c>
      <c r="K1327" s="410">
        <v>56324463</v>
      </c>
      <c r="L1327" s="410" t="s">
        <v>874</v>
      </c>
      <c r="M1327" s="406">
        <f t="shared" si="259"/>
        <v>0</v>
      </c>
      <c r="O1327" s="406"/>
      <c r="U1327" s="406">
        <f>E1327</f>
        <v>1.76</v>
      </c>
    </row>
    <row r="1328" spans="1:21">
      <c r="A1328" s="407">
        <v>45700</v>
      </c>
      <c r="B1328" s="408">
        <v>0</v>
      </c>
      <c r="C1328" s="409">
        <v>25</v>
      </c>
      <c r="D1328" s="409">
        <v>0.9</v>
      </c>
      <c r="E1328" s="409">
        <f t="shared" si="258"/>
        <v>24.1</v>
      </c>
      <c r="F1328" s="409">
        <v>24.1</v>
      </c>
      <c r="G1328" s="409">
        <f t="shared" si="256"/>
        <v>0</v>
      </c>
      <c r="H1328" s="410" t="s">
        <v>872</v>
      </c>
      <c r="I1328" s="410" t="s">
        <v>902</v>
      </c>
      <c r="J1328" s="410">
        <v>236901115</v>
      </c>
      <c r="K1328" s="410">
        <v>56324473</v>
      </c>
      <c r="L1328" s="410" t="s">
        <v>874</v>
      </c>
      <c r="M1328" s="406">
        <f t="shared" si="259"/>
        <v>0</v>
      </c>
      <c r="O1328" s="406">
        <f t="shared" ref="O1328:O1345" si="268">E1328</f>
        <v>24.1</v>
      </c>
    </row>
    <row r="1329" spans="1:21">
      <c r="A1329" s="407">
        <v>45700</v>
      </c>
      <c r="B1329" s="408">
        <v>0</v>
      </c>
      <c r="C1329" s="409">
        <v>50</v>
      </c>
      <c r="D1329" s="409">
        <v>1.8</v>
      </c>
      <c r="E1329" s="409">
        <f t="shared" si="258"/>
        <v>48.2</v>
      </c>
      <c r="F1329" s="409">
        <v>48.2</v>
      </c>
      <c r="G1329" s="409">
        <f t="shared" si="256"/>
        <v>0</v>
      </c>
      <c r="H1329" s="410" t="s">
        <v>872</v>
      </c>
      <c r="I1329" s="410" t="s">
        <v>902</v>
      </c>
      <c r="J1329" s="410">
        <v>236901115</v>
      </c>
      <c r="K1329" s="410">
        <v>56324487</v>
      </c>
      <c r="L1329" s="410" t="s">
        <v>874</v>
      </c>
      <c r="M1329" s="406">
        <f t="shared" si="259"/>
        <v>0</v>
      </c>
      <c r="O1329" s="406">
        <f t="shared" si="268"/>
        <v>48.2</v>
      </c>
    </row>
    <row r="1330" spans="1:21">
      <c r="A1330" s="407">
        <v>45700</v>
      </c>
      <c r="B1330" s="408">
        <v>0</v>
      </c>
      <c r="C1330" s="409">
        <v>55</v>
      </c>
      <c r="D1330" s="409">
        <v>1.98</v>
      </c>
      <c r="E1330" s="409">
        <f t="shared" si="258"/>
        <v>53.02</v>
      </c>
      <c r="F1330" s="409">
        <v>53.02</v>
      </c>
      <c r="G1330" s="409">
        <f t="shared" si="256"/>
        <v>0</v>
      </c>
      <c r="H1330" s="410" t="s">
        <v>872</v>
      </c>
      <c r="I1330" s="410" t="s">
        <v>902</v>
      </c>
      <c r="J1330" s="410">
        <v>236901115</v>
      </c>
      <c r="K1330" s="410">
        <v>56324462</v>
      </c>
      <c r="L1330" s="410" t="s">
        <v>874</v>
      </c>
      <c r="M1330" s="406">
        <f t="shared" si="259"/>
        <v>0</v>
      </c>
      <c r="O1330" s="406">
        <f t="shared" si="268"/>
        <v>53.02</v>
      </c>
    </row>
    <row r="1331" spans="1:21">
      <c r="A1331" s="407">
        <v>45700</v>
      </c>
      <c r="B1331" s="408">
        <v>0</v>
      </c>
      <c r="C1331" s="409">
        <v>25</v>
      </c>
      <c r="D1331" s="409">
        <v>0.9</v>
      </c>
      <c r="E1331" s="409">
        <f t="shared" si="258"/>
        <v>24.1</v>
      </c>
      <c r="F1331" s="409">
        <v>24.1</v>
      </c>
      <c r="G1331" s="409">
        <f t="shared" si="256"/>
        <v>0</v>
      </c>
      <c r="H1331" s="410" t="s">
        <v>872</v>
      </c>
      <c r="I1331" s="410" t="s">
        <v>902</v>
      </c>
      <c r="J1331" s="410">
        <v>236901115</v>
      </c>
      <c r="K1331" s="410">
        <v>56324464</v>
      </c>
      <c r="L1331" s="410" t="s">
        <v>874</v>
      </c>
      <c r="M1331" s="406">
        <f t="shared" si="259"/>
        <v>0</v>
      </c>
      <c r="O1331" s="406">
        <f t="shared" si="268"/>
        <v>24.1</v>
      </c>
    </row>
    <row r="1332" spans="1:21">
      <c r="A1332" s="407">
        <v>45700</v>
      </c>
      <c r="B1332" s="408">
        <v>0</v>
      </c>
      <c r="C1332" s="409">
        <v>25</v>
      </c>
      <c r="D1332" s="409">
        <v>0.9</v>
      </c>
      <c r="E1332" s="409">
        <f t="shared" si="258"/>
        <v>24.1</v>
      </c>
      <c r="F1332" s="409">
        <v>24.1</v>
      </c>
      <c r="G1332" s="409">
        <f t="shared" si="256"/>
        <v>0</v>
      </c>
      <c r="H1332" s="410" t="s">
        <v>872</v>
      </c>
      <c r="I1332" s="410" t="s">
        <v>902</v>
      </c>
      <c r="J1332" s="410">
        <v>236901115</v>
      </c>
      <c r="K1332" s="410">
        <v>56324465</v>
      </c>
      <c r="L1332" s="410" t="s">
        <v>874</v>
      </c>
      <c r="M1332" s="406">
        <f t="shared" si="259"/>
        <v>0</v>
      </c>
      <c r="O1332" s="406">
        <f t="shared" si="268"/>
        <v>24.1</v>
      </c>
    </row>
    <row r="1333" spans="1:21">
      <c r="A1333" s="407">
        <v>45700</v>
      </c>
      <c r="B1333" s="408">
        <v>0</v>
      </c>
      <c r="C1333" s="409">
        <v>30</v>
      </c>
      <c r="D1333" s="409">
        <v>1.08</v>
      </c>
      <c r="E1333" s="409">
        <f t="shared" si="258"/>
        <v>28.92</v>
      </c>
      <c r="F1333" s="409">
        <v>28.92</v>
      </c>
      <c r="G1333" s="409">
        <f t="shared" si="256"/>
        <v>0</v>
      </c>
      <c r="H1333" s="410" t="s">
        <v>872</v>
      </c>
      <c r="I1333" s="410" t="s">
        <v>902</v>
      </c>
      <c r="J1333" s="410">
        <v>236901115</v>
      </c>
      <c r="K1333" s="410">
        <v>56324470</v>
      </c>
      <c r="L1333" s="410" t="s">
        <v>874</v>
      </c>
      <c r="M1333" s="406">
        <f t="shared" si="259"/>
        <v>0</v>
      </c>
      <c r="O1333" s="406">
        <f t="shared" si="268"/>
        <v>28.92</v>
      </c>
    </row>
    <row r="1334" spans="1:21">
      <c r="A1334" s="407">
        <v>45700</v>
      </c>
      <c r="B1334" s="408">
        <v>0</v>
      </c>
      <c r="C1334" s="409">
        <v>30</v>
      </c>
      <c r="D1334" s="409">
        <v>1.08</v>
      </c>
      <c r="E1334" s="409">
        <f t="shared" si="258"/>
        <v>28.92</v>
      </c>
      <c r="F1334" s="409">
        <v>28.92</v>
      </c>
      <c r="G1334" s="409">
        <f t="shared" si="256"/>
        <v>0</v>
      </c>
      <c r="H1334" s="410" t="s">
        <v>872</v>
      </c>
      <c r="I1334" s="410" t="s">
        <v>902</v>
      </c>
      <c r="J1334" s="410">
        <v>236901115</v>
      </c>
      <c r="K1334" s="410">
        <v>56324479</v>
      </c>
      <c r="L1334" s="410" t="s">
        <v>874</v>
      </c>
      <c r="M1334" s="406">
        <f t="shared" si="259"/>
        <v>0</v>
      </c>
      <c r="O1334" s="406">
        <f t="shared" si="268"/>
        <v>28.92</v>
      </c>
    </row>
    <row r="1335" spans="1:21">
      <c r="A1335" s="407">
        <v>45700</v>
      </c>
      <c r="B1335" s="408">
        <v>0</v>
      </c>
      <c r="C1335" s="409">
        <v>25</v>
      </c>
      <c r="D1335" s="409">
        <v>0.9</v>
      </c>
      <c r="E1335" s="409">
        <f t="shared" si="258"/>
        <v>24.1</v>
      </c>
      <c r="F1335" s="409">
        <v>24.1</v>
      </c>
      <c r="G1335" s="409">
        <f t="shared" si="256"/>
        <v>0</v>
      </c>
      <c r="H1335" s="410" t="s">
        <v>872</v>
      </c>
      <c r="I1335" s="410" t="s">
        <v>902</v>
      </c>
      <c r="J1335" s="410">
        <v>236901115</v>
      </c>
      <c r="K1335" s="410">
        <v>56324486</v>
      </c>
      <c r="L1335" s="410" t="s">
        <v>874</v>
      </c>
      <c r="M1335" s="406">
        <f t="shared" si="259"/>
        <v>0</v>
      </c>
      <c r="O1335" s="406">
        <f t="shared" si="268"/>
        <v>24.1</v>
      </c>
    </row>
    <row r="1336" spans="1:21">
      <c r="A1336" s="407">
        <v>45700</v>
      </c>
      <c r="B1336" s="408">
        <v>0</v>
      </c>
      <c r="C1336" s="409">
        <v>30</v>
      </c>
      <c r="D1336" s="409">
        <v>1.08</v>
      </c>
      <c r="E1336" s="409">
        <f t="shared" si="258"/>
        <v>28.92</v>
      </c>
      <c r="F1336" s="409">
        <v>28.92</v>
      </c>
      <c r="G1336" s="409">
        <f t="shared" si="256"/>
        <v>0</v>
      </c>
      <c r="H1336" s="410" t="s">
        <v>872</v>
      </c>
      <c r="I1336" s="410" t="s">
        <v>902</v>
      </c>
      <c r="J1336" s="410">
        <v>236901115</v>
      </c>
      <c r="K1336" s="410">
        <v>56324481</v>
      </c>
      <c r="L1336" s="410" t="s">
        <v>874</v>
      </c>
      <c r="M1336" s="406">
        <f t="shared" si="259"/>
        <v>0</v>
      </c>
      <c r="O1336" s="406">
        <f t="shared" si="268"/>
        <v>28.92</v>
      </c>
    </row>
    <row r="1337" spans="1:21">
      <c r="A1337" s="407">
        <v>45700</v>
      </c>
      <c r="B1337" s="408">
        <v>0</v>
      </c>
      <c r="C1337" s="409">
        <v>28</v>
      </c>
      <c r="D1337" s="409">
        <v>1.01</v>
      </c>
      <c r="E1337" s="409">
        <f t="shared" si="258"/>
        <v>26.99</v>
      </c>
      <c r="F1337" s="409">
        <v>26.99</v>
      </c>
      <c r="G1337" s="409">
        <f t="shared" si="256"/>
        <v>0</v>
      </c>
      <c r="H1337" s="410" t="s">
        <v>872</v>
      </c>
      <c r="I1337" s="410" t="s">
        <v>902</v>
      </c>
      <c r="J1337" s="410">
        <v>236901115</v>
      </c>
      <c r="K1337" s="410">
        <v>56324482</v>
      </c>
      <c r="L1337" s="410" t="s">
        <v>874</v>
      </c>
      <c r="M1337" s="406">
        <f t="shared" si="259"/>
        <v>0</v>
      </c>
      <c r="O1337" s="406">
        <f t="shared" si="268"/>
        <v>26.99</v>
      </c>
    </row>
    <row r="1338" spans="1:21">
      <c r="A1338" s="407">
        <v>45700</v>
      </c>
      <c r="B1338" s="408">
        <v>0</v>
      </c>
      <c r="C1338" s="409">
        <v>55</v>
      </c>
      <c r="D1338" s="409">
        <v>1.98</v>
      </c>
      <c r="E1338" s="409">
        <f t="shared" si="258"/>
        <v>53.02</v>
      </c>
      <c r="F1338" s="409">
        <v>53.02</v>
      </c>
      <c r="G1338" s="409">
        <f t="shared" si="256"/>
        <v>0</v>
      </c>
      <c r="H1338" s="410" t="s">
        <v>872</v>
      </c>
      <c r="I1338" s="410" t="s">
        <v>902</v>
      </c>
      <c r="J1338" s="410">
        <v>236901115</v>
      </c>
      <c r="K1338" s="410">
        <v>56324468</v>
      </c>
      <c r="L1338" s="410" t="s">
        <v>874</v>
      </c>
      <c r="M1338" s="406">
        <f t="shared" si="259"/>
        <v>0</v>
      </c>
      <c r="O1338" s="406">
        <f t="shared" si="268"/>
        <v>53.02</v>
      </c>
    </row>
    <row r="1339" spans="1:21">
      <c r="A1339" s="407">
        <v>45700</v>
      </c>
      <c r="B1339" s="408">
        <v>0</v>
      </c>
      <c r="C1339" s="409">
        <v>50</v>
      </c>
      <c r="D1339" s="409">
        <v>1.8</v>
      </c>
      <c r="E1339" s="409">
        <f t="shared" si="258"/>
        <v>48.2</v>
      </c>
      <c r="F1339" s="409">
        <v>48.2</v>
      </c>
      <c r="G1339" s="409">
        <f t="shared" si="256"/>
        <v>0</v>
      </c>
      <c r="H1339" s="410" t="s">
        <v>872</v>
      </c>
      <c r="I1339" s="410" t="s">
        <v>902</v>
      </c>
      <c r="J1339" s="410">
        <v>236901115</v>
      </c>
      <c r="K1339" s="410">
        <v>56324485</v>
      </c>
      <c r="L1339" s="410" t="s">
        <v>874</v>
      </c>
      <c r="M1339" s="406">
        <f t="shared" si="259"/>
        <v>0</v>
      </c>
      <c r="O1339" s="406">
        <f t="shared" si="268"/>
        <v>48.2</v>
      </c>
      <c r="U1339" s="406"/>
    </row>
    <row r="1340" spans="1:21">
      <c r="A1340" s="407">
        <v>45700</v>
      </c>
      <c r="B1340" s="408">
        <v>0</v>
      </c>
      <c r="C1340" s="409">
        <v>25</v>
      </c>
      <c r="D1340" s="409">
        <v>0.9</v>
      </c>
      <c r="E1340" s="409">
        <f t="shared" si="258"/>
        <v>24.1</v>
      </c>
      <c r="F1340" s="409">
        <v>24.1</v>
      </c>
      <c r="G1340" s="409">
        <f t="shared" si="256"/>
        <v>0</v>
      </c>
      <c r="H1340" s="410" t="s">
        <v>872</v>
      </c>
      <c r="I1340" s="410" t="s">
        <v>902</v>
      </c>
      <c r="J1340" s="410">
        <v>236901115</v>
      </c>
      <c r="K1340" s="410">
        <v>56324478</v>
      </c>
      <c r="L1340" s="410" t="s">
        <v>874</v>
      </c>
      <c r="M1340" s="406">
        <f t="shared" si="259"/>
        <v>0</v>
      </c>
      <c r="O1340" s="406">
        <f t="shared" si="268"/>
        <v>24.1</v>
      </c>
    </row>
    <row r="1341" spans="1:21">
      <c r="A1341" s="407">
        <v>45700</v>
      </c>
      <c r="B1341" s="408">
        <v>0</v>
      </c>
      <c r="C1341" s="409">
        <v>30</v>
      </c>
      <c r="D1341" s="409">
        <v>1.08</v>
      </c>
      <c r="E1341" s="409">
        <f t="shared" si="258"/>
        <v>28.92</v>
      </c>
      <c r="F1341" s="409">
        <v>28.92</v>
      </c>
      <c r="G1341" s="409">
        <f t="shared" si="256"/>
        <v>0</v>
      </c>
      <c r="H1341" s="410" t="s">
        <v>872</v>
      </c>
      <c r="I1341" s="410" t="s">
        <v>902</v>
      </c>
      <c r="J1341" s="410">
        <v>236901115</v>
      </c>
      <c r="K1341" s="410">
        <v>56324474</v>
      </c>
      <c r="L1341" s="410" t="s">
        <v>874</v>
      </c>
      <c r="M1341" s="406">
        <f t="shared" si="259"/>
        <v>0</v>
      </c>
      <c r="O1341" s="406">
        <f t="shared" si="268"/>
        <v>28.92</v>
      </c>
    </row>
    <row r="1342" spans="1:21">
      <c r="A1342" s="407">
        <v>45700</v>
      </c>
      <c r="B1342" s="408">
        <v>0</v>
      </c>
      <c r="C1342" s="409">
        <v>25</v>
      </c>
      <c r="D1342" s="409">
        <v>0.9</v>
      </c>
      <c r="E1342" s="409">
        <f t="shared" si="258"/>
        <v>24.1</v>
      </c>
      <c r="F1342" s="409">
        <v>24.1</v>
      </c>
      <c r="G1342" s="409">
        <f t="shared" si="256"/>
        <v>0</v>
      </c>
      <c r="H1342" s="410" t="s">
        <v>872</v>
      </c>
      <c r="I1342" s="410" t="s">
        <v>902</v>
      </c>
      <c r="J1342" s="410">
        <v>236901115</v>
      </c>
      <c r="K1342" s="410">
        <v>56324477</v>
      </c>
      <c r="L1342" s="410" t="s">
        <v>874</v>
      </c>
      <c r="M1342" s="406">
        <f t="shared" si="259"/>
        <v>0</v>
      </c>
      <c r="O1342" s="406">
        <f t="shared" si="268"/>
        <v>24.1</v>
      </c>
    </row>
    <row r="1343" spans="1:21">
      <c r="A1343" s="407">
        <v>45700</v>
      </c>
      <c r="B1343" s="408">
        <v>0</v>
      </c>
      <c r="C1343" s="409">
        <v>80</v>
      </c>
      <c r="D1343" s="409">
        <v>2.88</v>
      </c>
      <c r="E1343" s="409">
        <f t="shared" si="258"/>
        <v>77.12</v>
      </c>
      <c r="F1343" s="409">
        <v>77.12</v>
      </c>
      <c r="G1343" s="409">
        <f t="shared" si="256"/>
        <v>0</v>
      </c>
      <c r="H1343" s="410" t="s">
        <v>872</v>
      </c>
      <c r="I1343" s="410" t="s">
        <v>902</v>
      </c>
      <c r="J1343" s="410">
        <v>236901115</v>
      </c>
      <c r="K1343" s="410">
        <v>56324480</v>
      </c>
      <c r="L1343" s="410" t="s">
        <v>874</v>
      </c>
      <c r="M1343" s="406">
        <f t="shared" si="259"/>
        <v>0</v>
      </c>
      <c r="O1343" s="406">
        <f t="shared" si="268"/>
        <v>77.12</v>
      </c>
    </row>
    <row r="1344" spans="1:21">
      <c r="A1344" s="407">
        <v>45700</v>
      </c>
      <c r="B1344" s="408">
        <v>0</v>
      </c>
      <c r="C1344" s="409">
        <v>50</v>
      </c>
      <c r="D1344" s="409">
        <v>1.8</v>
      </c>
      <c r="E1344" s="409">
        <f t="shared" si="258"/>
        <v>48.2</v>
      </c>
      <c r="F1344" s="409">
        <v>48.2</v>
      </c>
      <c r="G1344" s="409">
        <f t="shared" si="256"/>
        <v>0</v>
      </c>
      <c r="H1344" s="410" t="s">
        <v>872</v>
      </c>
      <c r="I1344" s="410" t="s">
        <v>902</v>
      </c>
      <c r="J1344" s="410">
        <v>236901115</v>
      </c>
      <c r="K1344" s="410">
        <v>56324483</v>
      </c>
      <c r="L1344" s="410" t="s">
        <v>874</v>
      </c>
      <c r="M1344" s="406">
        <f t="shared" si="259"/>
        <v>0</v>
      </c>
      <c r="O1344" s="406">
        <f t="shared" si="268"/>
        <v>48.2</v>
      </c>
      <c r="U1344" s="406"/>
    </row>
    <row r="1345" spans="1:21">
      <c r="A1345" s="407">
        <v>45700</v>
      </c>
      <c r="B1345" s="408">
        <v>0</v>
      </c>
      <c r="C1345" s="409">
        <v>25</v>
      </c>
      <c r="D1345" s="409">
        <v>0.9</v>
      </c>
      <c r="E1345" s="409">
        <f t="shared" si="258"/>
        <v>24.1</v>
      </c>
      <c r="F1345" s="409">
        <v>24.1</v>
      </c>
      <c r="G1345" s="409">
        <f t="shared" si="256"/>
        <v>0</v>
      </c>
      <c r="H1345" s="410" t="s">
        <v>872</v>
      </c>
      <c r="I1345" s="410" t="s">
        <v>902</v>
      </c>
      <c r="J1345" s="410">
        <v>236901115</v>
      </c>
      <c r="K1345" s="410">
        <v>56324466</v>
      </c>
      <c r="L1345" s="410" t="s">
        <v>874</v>
      </c>
      <c r="M1345" s="406">
        <f t="shared" si="259"/>
        <v>0</v>
      </c>
      <c r="O1345" s="406">
        <f t="shared" si="268"/>
        <v>24.1</v>
      </c>
    </row>
    <row r="1346" spans="1:21">
      <c r="A1346" s="407">
        <v>45700</v>
      </c>
      <c r="B1346" s="408">
        <v>0</v>
      </c>
      <c r="C1346" s="409">
        <v>4</v>
      </c>
      <c r="D1346" s="409">
        <v>0.2</v>
      </c>
      <c r="E1346" s="409">
        <f t="shared" si="258"/>
        <v>3.76</v>
      </c>
      <c r="F1346" s="409">
        <v>3.8</v>
      </c>
      <c r="G1346" s="409">
        <f t="shared" si="256"/>
        <v>0.04</v>
      </c>
      <c r="H1346" s="410" t="s">
        <v>872</v>
      </c>
      <c r="I1346" s="410" t="s">
        <v>904</v>
      </c>
      <c r="J1346" s="410">
        <v>236901115</v>
      </c>
      <c r="K1346" s="410">
        <v>56324471</v>
      </c>
      <c r="L1346" s="410" t="s">
        <v>874</v>
      </c>
      <c r="M1346" s="406">
        <f t="shared" si="259"/>
        <v>0</v>
      </c>
      <c r="O1346" s="406"/>
      <c r="R1346" s="406">
        <f>E1346</f>
        <v>3.76</v>
      </c>
    </row>
    <row r="1347" spans="1:21">
      <c r="A1347" s="407">
        <v>45700</v>
      </c>
      <c r="B1347" s="408">
        <v>0</v>
      </c>
      <c r="C1347" s="409">
        <v>30</v>
      </c>
      <c r="D1347" s="409">
        <v>1.08</v>
      </c>
      <c r="E1347" s="409">
        <f t="shared" si="258"/>
        <v>28.92</v>
      </c>
      <c r="F1347" s="409">
        <v>28.92</v>
      </c>
      <c r="G1347" s="409">
        <f t="shared" ref="G1347:G1410" si="269">IF(D1347&gt;0.2,0,0.04)</f>
        <v>0</v>
      </c>
      <c r="H1347" s="410" t="s">
        <v>872</v>
      </c>
      <c r="I1347" s="410" t="s">
        <v>902</v>
      </c>
      <c r="J1347" s="410">
        <v>236901115</v>
      </c>
      <c r="K1347" s="410">
        <v>56324476</v>
      </c>
      <c r="L1347" s="410" t="s">
        <v>874</v>
      </c>
      <c r="M1347" s="406">
        <f t="shared" si="259"/>
        <v>0</v>
      </c>
      <c r="O1347" s="406">
        <f t="shared" ref="O1347:O1349" si="270">E1347</f>
        <v>28.92</v>
      </c>
    </row>
    <row r="1348" spans="1:21">
      <c r="A1348" s="407">
        <v>45700</v>
      </c>
      <c r="B1348" s="408">
        <v>0</v>
      </c>
      <c r="C1348" s="409">
        <v>30</v>
      </c>
      <c r="D1348" s="409">
        <v>1.08</v>
      </c>
      <c r="E1348" s="409">
        <f t="shared" ref="E1348:E1411" si="271">C1348-D1348-G1348</f>
        <v>28.92</v>
      </c>
      <c r="F1348" s="409">
        <v>28.92</v>
      </c>
      <c r="G1348" s="409">
        <f t="shared" si="269"/>
        <v>0</v>
      </c>
      <c r="H1348" s="410" t="s">
        <v>872</v>
      </c>
      <c r="I1348" s="410" t="s">
        <v>902</v>
      </c>
      <c r="J1348" s="410">
        <v>236901115</v>
      </c>
      <c r="K1348" s="410">
        <v>56324476</v>
      </c>
      <c r="L1348" s="410" t="s">
        <v>874</v>
      </c>
      <c r="M1348" s="406">
        <f t="shared" ref="M1348:M1411" si="272">SUM(N1348:AA1348)-E1348</f>
        <v>0</v>
      </c>
      <c r="O1348" s="406">
        <f t="shared" si="270"/>
        <v>28.92</v>
      </c>
    </row>
    <row r="1349" spans="1:21">
      <c r="A1349" s="407">
        <v>45700</v>
      </c>
      <c r="B1349" s="408">
        <v>0</v>
      </c>
      <c r="C1349" s="409">
        <v>80</v>
      </c>
      <c r="D1349" s="409">
        <v>2.88</v>
      </c>
      <c r="E1349" s="409">
        <f t="shared" si="271"/>
        <v>77.12</v>
      </c>
      <c r="F1349" s="409">
        <v>77.12</v>
      </c>
      <c r="G1349" s="409">
        <f t="shared" si="269"/>
        <v>0</v>
      </c>
      <c r="H1349" s="410" t="s">
        <v>872</v>
      </c>
      <c r="I1349" s="410" t="s">
        <v>902</v>
      </c>
      <c r="J1349" s="410">
        <v>236901115</v>
      </c>
      <c r="K1349" s="410">
        <v>56324475</v>
      </c>
      <c r="L1349" s="410" t="s">
        <v>874</v>
      </c>
      <c r="M1349" s="406">
        <f t="shared" si="272"/>
        <v>0</v>
      </c>
      <c r="O1349" s="406">
        <f t="shared" si="270"/>
        <v>77.12</v>
      </c>
    </row>
    <row r="1350" spans="1:21">
      <c r="A1350" s="407">
        <v>45700</v>
      </c>
      <c r="B1350" s="408">
        <v>0</v>
      </c>
      <c r="C1350" s="409">
        <v>4</v>
      </c>
      <c r="D1350" s="409">
        <v>0.2</v>
      </c>
      <c r="E1350" s="409">
        <f t="shared" si="271"/>
        <v>3.76</v>
      </c>
      <c r="F1350" s="409">
        <v>3.8</v>
      </c>
      <c r="G1350" s="409">
        <f t="shared" si="269"/>
        <v>0.04</v>
      </c>
      <c r="H1350" s="410" t="s">
        <v>872</v>
      </c>
      <c r="I1350" s="410" t="s">
        <v>904</v>
      </c>
      <c r="J1350" s="410">
        <v>236901115</v>
      </c>
      <c r="K1350" s="410">
        <v>56324467</v>
      </c>
      <c r="L1350" s="410" t="s">
        <v>874</v>
      </c>
      <c r="M1350" s="406">
        <f t="shared" si="272"/>
        <v>0</v>
      </c>
      <c r="O1350" s="406"/>
      <c r="R1350" s="406">
        <f>E1350</f>
        <v>3.76</v>
      </c>
    </row>
    <row r="1351" spans="1:21">
      <c r="A1351" s="407">
        <v>45700</v>
      </c>
      <c r="B1351" s="408">
        <v>0</v>
      </c>
      <c r="C1351" s="409">
        <v>55</v>
      </c>
      <c r="D1351" s="409">
        <v>1.98</v>
      </c>
      <c r="E1351" s="409">
        <f t="shared" si="271"/>
        <v>53.02</v>
      </c>
      <c r="F1351" s="409">
        <v>53.02</v>
      </c>
      <c r="G1351" s="409">
        <f t="shared" si="269"/>
        <v>0</v>
      </c>
      <c r="H1351" s="410" t="s">
        <v>872</v>
      </c>
      <c r="I1351" s="410" t="s">
        <v>902</v>
      </c>
      <c r="J1351" s="410">
        <v>236901115</v>
      </c>
      <c r="K1351" s="410">
        <v>56324469</v>
      </c>
      <c r="L1351" s="410" t="s">
        <v>874</v>
      </c>
      <c r="M1351" s="406">
        <f t="shared" si="272"/>
        <v>0</v>
      </c>
      <c r="O1351" s="406">
        <f t="shared" ref="O1351:O1352" si="273">E1351</f>
        <v>53.02</v>
      </c>
    </row>
    <row r="1352" spans="1:21">
      <c r="A1352" s="407">
        <v>45700</v>
      </c>
      <c r="B1352" s="408">
        <v>0</v>
      </c>
      <c r="C1352" s="409">
        <v>30</v>
      </c>
      <c r="D1352" s="409">
        <v>1.08</v>
      </c>
      <c r="E1352" s="409">
        <f t="shared" si="271"/>
        <v>28.92</v>
      </c>
      <c r="F1352" s="409">
        <v>28.92</v>
      </c>
      <c r="G1352" s="409">
        <f t="shared" si="269"/>
        <v>0</v>
      </c>
      <c r="H1352" s="410" t="s">
        <v>872</v>
      </c>
      <c r="I1352" s="410" t="s">
        <v>902</v>
      </c>
      <c r="J1352" s="410">
        <v>236901115</v>
      </c>
      <c r="K1352" s="410">
        <v>56324472</v>
      </c>
      <c r="L1352" s="410" t="s">
        <v>874</v>
      </c>
      <c r="M1352" s="406">
        <f t="shared" si="272"/>
        <v>0</v>
      </c>
      <c r="O1352" s="406">
        <f t="shared" si="273"/>
        <v>28.92</v>
      </c>
    </row>
    <row r="1353" spans="1:21">
      <c r="A1353" s="407">
        <v>45700</v>
      </c>
      <c r="B1353" s="408">
        <v>0</v>
      </c>
      <c r="C1353" s="409">
        <v>12.5</v>
      </c>
      <c r="D1353" s="409">
        <v>0.45</v>
      </c>
      <c r="E1353" s="409">
        <f t="shared" si="271"/>
        <v>12.05</v>
      </c>
      <c r="F1353" s="409">
        <v>12.05</v>
      </c>
      <c r="G1353" s="409">
        <f t="shared" si="269"/>
        <v>0</v>
      </c>
      <c r="H1353" s="410" t="s">
        <v>872</v>
      </c>
      <c r="I1353" s="410" t="s">
        <v>876</v>
      </c>
      <c r="J1353" s="410">
        <v>236901115</v>
      </c>
      <c r="K1353" s="410">
        <v>56324484</v>
      </c>
      <c r="L1353" s="410" t="s">
        <v>874</v>
      </c>
      <c r="M1353" s="406">
        <f t="shared" si="272"/>
        <v>0</v>
      </c>
      <c r="O1353" s="406"/>
      <c r="T1353" s="406">
        <f>E1353</f>
        <v>12.05</v>
      </c>
    </row>
    <row r="1354" spans="1:21">
      <c r="A1354" s="407">
        <v>45700</v>
      </c>
      <c r="B1354" s="408">
        <v>0</v>
      </c>
      <c r="C1354" s="409">
        <v>28</v>
      </c>
      <c r="D1354" s="409">
        <v>1.01</v>
      </c>
      <c r="E1354" s="409">
        <f t="shared" si="271"/>
        <v>26.99</v>
      </c>
      <c r="F1354" s="409">
        <v>26.99</v>
      </c>
      <c r="G1354" s="409">
        <f t="shared" si="269"/>
        <v>0</v>
      </c>
      <c r="H1354" s="410" t="s">
        <v>872</v>
      </c>
      <c r="I1354" s="410" t="s">
        <v>902</v>
      </c>
      <c r="J1354" s="410">
        <v>236901115</v>
      </c>
      <c r="K1354" s="410">
        <v>56324484</v>
      </c>
      <c r="L1354" s="410" t="s">
        <v>874</v>
      </c>
      <c r="M1354" s="406">
        <f t="shared" si="272"/>
        <v>0</v>
      </c>
      <c r="O1354" s="406">
        <f t="shared" ref="O1354:O1355" si="274">E1354</f>
        <v>26.99</v>
      </c>
    </row>
    <row r="1355" spans="1:21">
      <c r="A1355" s="407">
        <v>45699</v>
      </c>
      <c r="B1355" s="408">
        <v>0</v>
      </c>
      <c r="C1355" s="409">
        <v>30</v>
      </c>
      <c r="D1355" s="409">
        <v>1.08</v>
      </c>
      <c r="E1355" s="409">
        <f t="shared" si="271"/>
        <v>28.92</v>
      </c>
      <c r="F1355" s="409">
        <v>28.92</v>
      </c>
      <c r="G1355" s="409">
        <f t="shared" si="269"/>
        <v>0</v>
      </c>
      <c r="H1355" s="410" t="s">
        <v>872</v>
      </c>
      <c r="I1355" s="410" t="s">
        <v>902</v>
      </c>
      <c r="J1355" s="410">
        <v>1861272586</v>
      </c>
      <c r="K1355" s="410">
        <v>56270878</v>
      </c>
      <c r="L1355" s="410" t="s">
        <v>874</v>
      </c>
      <c r="M1355" s="406">
        <f t="shared" si="272"/>
        <v>0</v>
      </c>
      <c r="O1355" s="406">
        <f t="shared" si="274"/>
        <v>28.92</v>
      </c>
    </row>
    <row r="1356" spans="1:21">
      <c r="A1356" s="407">
        <v>45699</v>
      </c>
      <c r="B1356" s="408">
        <v>0</v>
      </c>
      <c r="C1356" s="409">
        <v>2</v>
      </c>
      <c r="D1356" s="409">
        <v>0.2</v>
      </c>
      <c r="E1356" s="409">
        <f t="shared" si="271"/>
        <v>1.76</v>
      </c>
      <c r="F1356" s="409">
        <v>1.8</v>
      </c>
      <c r="G1356" s="409">
        <f t="shared" si="269"/>
        <v>0.04</v>
      </c>
      <c r="H1356" s="410" t="s">
        <v>872</v>
      </c>
      <c r="I1356" s="410" t="s">
        <v>873</v>
      </c>
      <c r="J1356" s="410">
        <v>1861272586</v>
      </c>
      <c r="K1356" s="410">
        <v>56270881</v>
      </c>
      <c r="L1356" s="410" t="s">
        <v>874</v>
      </c>
      <c r="M1356" s="406">
        <f t="shared" si="272"/>
        <v>0</v>
      </c>
      <c r="O1356" s="406"/>
      <c r="U1356" s="406">
        <f>E1356</f>
        <v>1.76</v>
      </c>
    </row>
    <row r="1357" spans="1:21">
      <c r="A1357" s="407">
        <v>45699</v>
      </c>
      <c r="B1357" s="408">
        <v>0</v>
      </c>
      <c r="C1357" s="409">
        <v>50</v>
      </c>
      <c r="D1357" s="409">
        <v>1.8</v>
      </c>
      <c r="E1357" s="409">
        <f t="shared" si="271"/>
        <v>48.2</v>
      </c>
      <c r="F1357" s="409">
        <v>48.2</v>
      </c>
      <c r="G1357" s="409">
        <f t="shared" si="269"/>
        <v>0</v>
      </c>
      <c r="H1357" s="410" t="s">
        <v>872</v>
      </c>
      <c r="I1357" s="410" t="s">
        <v>902</v>
      </c>
      <c r="J1357" s="410">
        <v>1861272586</v>
      </c>
      <c r="K1357" s="410">
        <v>56270908</v>
      </c>
      <c r="L1357" s="410" t="s">
        <v>874</v>
      </c>
      <c r="M1357" s="406">
        <f t="shared" si="272"/>
        <v>0</v>
      </c>
      <c r="N1357" s="406"/>
      <c r="O1357" s="406">
        <f>E1357</f>
        <v>48.2</v>
      </c>
    </row>
    <row r="1358" spans="1:21">
      <c r="A1358" s="407">
        <v>45699</v>
      </c>
      <c r="B1358" s="408">
        <v>0</v>
      </c>
      <c r="C1358" s="409">
        <v>4</v>
      </c>
      <c r="D1358" s="409">
        <v>0.2</v>
      </c>
      <c r="E1358" s="409">
        <f t="shared" si="271"/>
        <v>3.76</v>
      </c>
      <c r="F1358" s="409">
        <v>3.8</v>
      </c>
      <c r="G1358" s="409">
        <f t="shared" si="269"/>
        <v>0.04</v>
      </c>
      <c r="H1358" s="410" t="s">
        <v>872</v>
      </c>
      <c r="I1358" s="410" t="s">
        <v>904</v>
      </c>
      <c r="J1358" s="410">
        <v>1861272586</v>
      </c>
      <c r="K1358" s="410">
        <v>56270925</v>
      </c>
      <c r="L1358" s="410" t="s">
        <v>874</v>
      </c>
      <c r="M1358" s="406">
        <f t="shared" si="272"/>
        <v>0</v>
      </c>
      <c r="O1358" s="406"/>
      <c r="R1358" s="406">
        <f>E1358</f>
        <v>3.76</v>
      </c>
    </row>
    <row r="1359" spans="1:21">
      <c r="A1359" s="407">
        <v>45699</v>
      </c>
      <c r="B1359" s="408">
        <v>0</v>
      </c>
      <c r="C1359" s="409">
        <v>30</v>
      </c>
      <c r="D1359" s="409">
        <v>1.08</v>
      </c>
      <c r="E1359" s="409">
        <f t="shared" si="271"/>
        <v>28.92</v>
      </c>
      <c r="F1359" s="409">
        <v>28.92</v>
      </c>
      <c r="G1359" s="409">
        <f t="shared" si="269"/>
        <v>0</v>
      </c>
      <c r="H1359" s="410" t="s">
        <v>872</v>
      </c>
      <c r="I1359" s="410" t="s">
        <v>902</v>
      </c>
      <c r="J1359" s="410">
        <v>1861272586</v>
      </c>
      <c r="K1359" s="410">
        <v>56270958</v>
      </c>
      <c r="L1359" s="410" t="s">
        <v>874</v>
      </c>
      <c r="M1359" s="406">
        <f t="shared" si="272"/>
        <v>0</v>
      </c>
      <c r="O1359" s="406">
        <f t="shared" ref="O1359:O1360" si="275">E1359</f>
        <v>28.92</v>
      </c>
    </row>
    <row r="1360" spans="1:21">
      <c r="A1360" s="407">
        <v>45699</v>
      </c>
      <c r="B1360" s="408">
        <v>0</v>
      </c>
      <c r="C1360" s="409">
        <v>30</v>
      </c>
      <c r="D1360" s="409">
        <v>1.08</v>
      </c>
      <c r="E1360" s="409">
        <f t="shared" si="271"/>
        <v>28.92</v>
      </c>
      <c r="F1360" s="409">
        <v>28.92</v>
      </c>
      <c r="G1360" s="409">
        <f t="shared" si="269"/>
        <v>0</v>
      </c>
      <c r="H1360" s="410" t="s">
        <v>872</v>
      </c>
      <c r="I1360" s="410" t="s">
        <v>902</v>
      </c>
      <c r="J1360" s="410">
        <v>1861272586</v>
      </c>
      <c r="K1360" s="410">
        <v>56270985</v>
      </c>
      <c r="L1360" s="410" t="s">
        <v>874</v>
      </c>
      <c r="M1360" s="406">
        <f t="shared" si="272"/>
        <v>0</v>
      </c>
      <c r="O1360" s="406">
        <f t="shared" si="275"/>
        <v>28.92</v>
      </c>
    </row>
    <row r="1361" spans="1:20">
      <c r="A1361" s="407">
        <v>45699</v>
      </c>
      <c r="B1361" s="408">
        <v>0</v>
      </c>
      <c r="C1361" s="409">
        <v>26</v>
      </c>
      <c r="D1361" s="409">
        <v>0.94</v>
      </c>
      <c r="E1361" s="409">
        <f t="shared" si="271"/>
        <v>25.06</v>
      </c>
      <c r="F1361" s="409">
        <v>25.06</v>
      </c>
      <c r="G1361" s="409">
        <f t="shared" si="269"/>
        <v>0</v>
      </c>
      <c r="H1361" s="410" t="s">
        <v>872</v>
      </c>
      <c r="I1361" s="410" t="s">
        <v>900</v>
      </c>
      <c r="J1361" s="410">
        <v>1861272586</v>
      </c>
      <c r="K1361" s="410">
        <v>56270997</v>
      </c>
      <c r="L1361" s="410" t="s">
        <v>874</v>
      </c>
      <c r="M1361" s="406">
        <f t="shared" si="272"/>
        <v>0</v>
      </c>
      <c r="N1361" s="406">
        <f>E1361</f>
        <v>25.06</v>
      </c>
      <c r="T1361" s="406"/>
    </row>
    <row r="1362" spans="1:20">
      <c r="A1362" s="407">
        <v>45699</v>
      </c>
      <c r="B1362" s="408">
        <v>0</v>
      </c>
      <c r="C1362" s="409">
        <v>50</v>
      </c>
      <c r="D1362" s="409">
        <v>1.8</v>
      </c>
      <c r="E1362" s="409">
        <f t="shared" si="271"/>
        <v>48.2</v>
      </c>
      <c r="F1362" s="409">
        <v>48.2</v>
      </c>
      <c r="G1362" s="409">
        <f t="shared" si="269"/>
        <v>0</v>
      </c>
      <c r="H1362" s="410" t="s">
        <v>872</v>
      </c>
      <c r="I1362" s="410" t="s">
        <v>902</v>
      </c>
      <c r="J1362" s="410">
        <v>1861272586</v>
      </c>
      <c r="K1362" s="410">
        <v>56270895</v>
      </c>
      <c r="L1362" s="410" t="s">
        <v>874</v>
      </c>
      <c r="M1362" s="406">
        <f t="shared" si="272"/>
        <v>0</v>
      </c>
      <c r="O1362" s="406">
        <f t="shared" ref="O1362:O1369" si="276">E1362</f>
        <v>48.2</v>
      </c>
    </row>
    <row r="1363" spans="1:20">
      <c r="A1363" s="407">
        <v>45699</v>
      </c>
      <c r="B1363" s="408">
        <v>0</v>
      </c>
      <c r="C1363" s="409">
        <v>30</v>
      </c>
      <c r="D1363" s="409">
        <v>1.08</v>
      </c>
      <c r="E1363" s="409">
        <f t="shared" si="271"/>
        <v>28.92</v>
      </c>
      <c r="F1363" s="409">
        <v>28.92</v>
      </c>
      <c r="G1363" s="409">
        <f t="shared" si="269"/>
        <v>0</v>
      </c>
      <c r="H1363" s="410" t="s">
        <v>872</v>
      </c>
      <c r="I1363" s="410" t="s">
        <v>902</v>
      </c>
      <c r="J1363" s="410">
        <v>1861272586</v>
      </c>
      <c r="K1363" s="410">
        <v>56270904</v>
      </c>
      <c r="L1363" s="410" t="s">
        <v>874</v>
      </c>
      <c r="M1363" s="406">
        <f t="shared" si="272"/>
        <v>0</v>
      </c>
      <c r="O1363" s="406">
        <f t="shared" si="276"/>
        <v>28.92</v>
      </c>
    </row>
    <row r="1364" spans="1:20">
      <c r="A1364" s="407">
        <v>45699</v>
      </c>
      <c r="B1364" s="408">
        <v>0</v>
      </c>
      <c r="C1364" s="409">
        <v>50</v>
      </c>
      <c r="D1364" s="409">
        <v>1.8</v>
      </c>
      <c r="E1364" s="409">
        <f t="shared" si="271"/>
        <v>48.2</v>
      </c>
      <c r="F1364" s="409">
        <v>48.2</v>
      </c>
      <c r="G1364" s="409">
        <f t="shared" si="269"/>
        <v>0</v>
      </c>
      <c r="H1364" s="410" t="s">
        <v>872</v>
      </c>
      <c r="I1364" s="410" t="s">
        <v>902</v>
      </c>
      <c r="J1364" s="410">
        <v>1861272586</v>
      </c>
      <c r="K1364" s="410">
        <v>56270910</v>
      </c>
      <c r="L1364" s="410" t="s">
        <v>874</v>
      </c>
      <c r="M1364" s="406">
        <f t="shared" si="272"/>
        <v>0</v>
      </c>
      <c r="O1364" s="406">
        <f t="shared" si="276"/>
        <v>48.2</v>
      </c>
    </row>
    <row r="1365" spans="1:20">
      <c r="A1365" s="407">
        <v>45699</v>
      </c>
      <c r="B1365" s="408">
        <v>0</v>
      </c>
      <c r="C1365" s="409">
        <v>50</v>
      </c>
      <c r="D1365" s="409">
        <v>1.8</v>
      </c>
      <c r="E1365" s="409">
        <f t="shared" si="271"/>
        <v>48.2</v>
      </c>
      <c r="F1365" s="409">
        <v>48.2</v>
      </c>
      <c r="G1365" s="409">
        <f t="shared" si="269"/>
        <v>0</v>
      </c>
      <c r="H1365" s="410" t="s">
        <v>872</v>
      </c>
      <c r="I1365" s="410" t="s">
        <v>902</v>
      </c>
      <c r="J1365" s="410">
        <v>1861272586</v>
      </c>
      <c r="K1365" s="410">
        <v>56270928</v>
      </c>
      <c r="L1365" s="410" t="s">
        <v>874</v>
      </c>
      <c r="M1365" s="406">
        <f t="shared" si="272"/>
        <v>0</v>
      </c>
      <c r="O1365" s="406">
        <f t="shared" si="276"/>
        <v>48.2</v>
      </c>
    </row>
    <row r="1366" spans="1:20">
      <c r="A1366" s="407">
        <v>45699</v>
      </c>
      <c r="B1366" s="408">
        <v>0</v>
      </c>
      <c r="C1366" s="409">
        <v>50</v>
      </c>
      <c r="D1366" s="409">
        <v>1.8</v>
      </c>
      <c r="E1366" s="409">
        <f t="shared" si="271"/>
        <v>48.2</v>
      </c>
      <c r="F1366" s="409">
        <v>48.2</v>
      </c>
      <c r="G1366" s="409">
        <f t="shared" si="269"/>
        <v>0</v>
      </c>
      <c r="H1366" s="410" t="s">
        <v>872</v>
      </c>
      <c r="I1366" s="410" t="s">
        <v>902</v>
      </c>
      <c r="J1366" s="410">
        <v>1861272586</v>
      </c>
      <c r="K1366" s="410">
        <v>56270932</v>
      </c>
      <c r="L1366" s="410" t="s">
        <v>874</v>
      </c>
      <c r="M1366" s="406">
        <f t="shared" si="272"/>
        <v>0</v>
      </c>
      <c r="O1366" s="406">
        <f t="shared" si="276"/>
        <v>48.2</v>
      </c>
    </row>
    <row r="1367" spans="1:20">
      <c r="A1367" s="407">
        <v>45699</v>
      </c>
      <c r="B1367" s="408">
        <v>0</v>
      </c>
      <c r="C1367" s="409">
        <v>50</v>
      </c>
      <c r="D1367" s="409">
        <v>1.8</v>
      </c>
      <c r="E1367" s="409">
        <f t="shared" si="271"/>
        <v>48.2</v>
      </c>
      <c r="F1367" s="409">
        <v>48.2</v>
      </c>
      <c r="G1367" s="409">
        <f t="shared" si="269"/>
        <v>0</v>
      </c>
      <c r="H1367" s="410" t="s">
        <v>872</v>
      </c>
      <c r="I1367" s="410" t="s">
        <v>902</v>
      </c>
      <c r="J1367" s="410">
        <v>1861272586</v>
      </c>
      <c r="K1367" s="410">
        <v>56270947</v>
      </c>
      <c r="L1367" s="410" t="s">
        <v>874</v>
      </c>
      <c r="M1367" s="406">
        <f t="shared" si="272"/>
        <v>0</v>
      </c>
      <c r="O1367" s="406">
        <f t="shared" si="276"/>
        <v>48.2</v>
      </c>
    </row>
    <row r="1368" spans="1:20">
      <c r="A1368" s="407">
        <v>45699</v>
      </c>
      <c r="B1368" s="408">
        <v>0</v>
      </c>
      <c r="C1368" s="409">
        <v>30</v>
      </c>
      <c r="D1368" s="409">
        <v>1.08</v>
      </c>
      <c r="E1368" s="409">
        <f t="shared" si="271"/>
        <v>28.92</v>
      </c>
      <c r="F1368" s="409">
        <v>28.92</v>
      </c>
      <c r="G1368" s="409">
        <f t="shared" si="269"/>
        <v>0</v>
      </c>
      <c r="H1368" s="410" t="s">
        <v>872</v>
      </c>
      <c r="I1368" s="410" t="s">
        <v>902</v>
      </c>
      <c r="J1368" s="410">
        <v>1861272586</v>
      </c>
      <c r="K1368" s="410">
        <v>56270966</v>
      </c>
      <c r="L1368" s="410" t="s">
        <v>874</v>
      </c>
      <c r="M1368" s="406">
        <f t="shared" si="272"/>
        <v>0</v>
      </c>
      <c r="O1368" s="406">
        <f t="shared" si="276"/>
        <v>28.92</v>
      </c>
    </row>
    <row r="1369" spans="1:20">
      <c r="A1369" s="407">
        <v>45699</v>
      </c>
      <c r="B1369" s="408">
        <v>0</v>
      </c>
      <c r="C1369" s="409">
        <v>30</v>
      </c>
      <c r="D1369" s="409">
        <v>1.08</v>
      </c>
      <c r="E1369" s="409">
        <f t="shared" si="271"/>
        <v>28.92</v>
      </c>
      <c r="F1369" s="409">
        <v>28.92</v>
      </c>
      <c r="G1369" s="409">
        <f t="shared" si="269"/>
        <v>0</v>
      </c>
      <c r="H1369" s="410" t="s">
        <v>872</v>
      </c>
      <c r="I1369" s="410" t="s">
        <v>902</v>
      </c>
      <c r="J1369" s="410">
        <v>1861272586</v>
      </c>
      <c r="K1369" s="410">
        <v>56270972</v>
      </c>
      <c r="L1369" s="410" t="s">
        <v>874</v>
      </c>
      <c r="M1369" s="406">
        <f t="shared" si="272"/>
        <v>0</v>
      </c>
      <c r="O1369" s="406">
        <f t="shared" si="276"/>
        <v>28.92</v>
      </c>
    </row>
    <row r="1370" spans="1:20">
      <c r="A1370" s="407">
        <v>45699</v>
      </c>
      <c r="B1370" s="408">
        <v>0</v>
      </c>
      <c r="C1370" s="409">
        <v>26</v>
      </c>
      <c r="D1370" s="409">
        <v>0.94</v>
      </c>
      <c r="E1370" s="409">
        <f t="shared" si="271"/>
        <v>25.06</v>
      </c>
      <c r="F1370" s="409">
        <v>25.06</v>
      </c>
      <c r="G1370" s="409">
        <f t="shared" si="269"/>
        <v>0</v>
      </c>
      <c r="H1370" s="410" t="s">
        <v>872</v>
      </c>
      <c r="I1370" s="410" t="s">
        <v>900</v>
      </c>
      <c r="J1370" s="410">
        <v>1861272586</v>
      </c>
      <c r="K1370" s="410">
        <v>56270989</v>
      </c>
      <c r="L1370" s="410" t="s">
        <v>874</v>
      </c>
      <c r="M1370" s="406">
        <f t="shared" si="272"/>
        <v>0</v>
      </c>
      <c r="N1370" s="406">
        <f t="shared" ref="N1370:N1371" si="277">E1370</f>
        <v>25.06</v>
      </c>
    </row>
    <row r="1371" spans="1:20">
      <c r="A1371" s="407">
        <v>45699</v>
      </c>
      <c r="B1371" s="408">
        <v>0</v>
      </c>
      <c r="C1371" s="409">
        <v>26</v>
      </c>
      <c r="D1371" s="409">
        <v>0.94</v>
      </c>
      <c r="E1371" s="409">
        <f t="shared" si="271"/>
        <v>25.06</v>
      </c>
      <c r="F1371" s="409">
        <v>25.06</v>
      </c>
      <c r="G1371" s="409">
        <f t="shared" si="269"/>
        <v>0</v>
      </c>
      <c r="H1371" s="410" t="s">
        <v>872</v>
      </c>
      <c r="I1371" s="410" t="s">
        <v>900</v>
      </c>
      <c r="J1371" s="410">
        <v>1861272586</v>
      </c>
      <c r="K1371" s="410">
        <v>56270993</v>
      </c>
      <c r="L1371" s="410" t="s">
        <v>874</v>
      </c>
      <c r="M1371" s="406">
        <f t="shared" si="272"/>
        <v>0</v>
      </c>
      <c r="N1371" s="406">
        <f t="shared" si="277"/>
        <v>25.06</v>
      </c>
    </row>
    <row r="1372" spans="1:20">
      <c r="A1372" s="407">
        <v>45699</v>
      </c>
      <c r="B1372" s="408">
        <v>0</v>
      </c>
      <c r="C1372" s="409">
        <v>80</v>
      </c>
      <c r="D1372" s="409">
        <v>2.88</v>
      </c>
      <c r="E1372" s="409">
        <f t="shared" si="271"/>
        <v>77.12</v>
      </c>
      <c r="F1372" s="409">
        <v>77.12</v>
      </c>
      <c r="G1372" s="409">
        <f t="shared" si="269"/>
        <v>0</v>
      </c>
      <c r="H1372" s="410" t="s">
        <v>872</v>
      </c>
      <c r="I1372" s="410" t="s">
        <v>902</v>
      </c>
      <c r="J1372" s="410">
        <v>1861272586</v>
      </c>
      <c r="K1372" s="410">
        <v>56271003</v>
      </c>
      <c r="L1372" s="410" t="s">
        <v>874</v>
      </c>
      <c r="M1372" s="406">
        <f t="shared" si="272"/>
        <v>0</v>
      </c>
      <c r="O1372" s="406">
        <f t="shared" ref="O1372:O1380" si="278">E1372</f>
        <v>77.12</v>
      </c>
    </row>
    <row r="1373" spans="1:20">
      <c r="A1373" s="407">
        <v>45699</v>
      </c>
      <c r="B1373" s="408">
        <v>0</v>
      </c>
      <c r="C1373" s="409">
        <v>80</v>
      </c>
      <c r="D1373" s="409">
        <v>2.88</v>
      </c>
      <c r="E1373" s="409">
        <f t="shared" si="271"/>
        <v>77.12</v>
      </c>
      <c r="F1373" s="409">
        <v>77.12</v>
      </c>
      <c r="G1373" s="409">
        <f t="shared" si="269"/>
        <v>0</v>
      </c>
      <c r="H1373" s="410" t="s">
        <v>872</v>
      </c>
      <c r="I1373" s="410" t="s">
        <v>902</v>
      </c>
      <c r="J1373" s="410">
        <v>1861272586</v>
      </c>
      <c r="K1373" s="410">
        <v>56271012</v>
      </c>
      <c r="L1373" s="410" t="s">
        <v>874</v>
      </c>
      <c r="M1373" s="406">
        <f t="shared" si="272"/>
        <v>0</v>
      </c>
      <c r="O1373" s="406">
        <f t="shared" si="278"/>
        <v>77.12</v>
      </c>
    </row>
    <row r="1374" spans="1:20">
      <c r="A1374" s="407">
        <v>45699</v>
      </c>
      <c r="B1374" s="408">
        <v>0</v>
      </c>
      <c r="C1374" s="409">
        <v>50</v>
      </c>
      <c r="D1374" s="409">
        <v>1.8</v>
      </c>
      <c r="E1374" s="409">
        <f t="shared" si="271"/>
        <v>48.2</v>
      </c>
      <c r="F1374" s="409">
        <v>48.2</v>
      </c>
      <c r="G1374" s="409">
        <f t="shared" si="269"/>
        <v>0</v>
      </c>
      <c r="H1374" s="410" t="s">
        <v>872</v>
      </c>
      <c r="I1374" s="410" t="s">
        <v>902</v>
      </c>
      <c r="J1374" s="410">
        <v>1861272586</v>
      </c>
      <c r="K1374" s="410">
        <v>56270889</v>
      </c>
      <c r="L1374" s="410" t="s">
        <v>874</v>
      </c>
      <c r="M1374" s="406">
        <f t="shared" si="272"/>
        <v>0</v>
      </c>
      <c r="O1374" s="406">
        <f t="shared" si="278"/>
        <v>48.2</v>
      </c>
    </row>
    <row r="1375" spans="1:20">
      <c r="A1375" s="407">
        <v>45699</v>
      </c>
      <c r="B1375" s="408">
        <v>0</v>
      </c>
      <c r="C1375" s="409">
        <v>80</v>
      </c>
      <c r="D1375" s="409">
        <v>2.88</v>
      </c>
      <c r="E1375" s="409">
        <f t="shared" si="271"/>
        <v>77.12</v>
      </c>
      <c r="F1375" s="409">
        <v>77.12</v>
      </c>
      <c r="G1375" s="409">
        <f t="shared" si="269"/>
        <v>0</v>
      </c>
      <c r="H1375" s="410" t="s">
        <v>872</v>
      </c>
      <c r="I1375" s="410" t="s">
        <v>902</v>
      </c>
      <c r="J1375" s="410">
        <v>1861272586</v>
      </c>
      <c r="K1375" s="410">
        <v>56270890</v>
      </c>
      <c r="L1375" s="410" t="s">
        <v>874</v>
      </c>
      <c r="M1375" s="406">
        <f t="shared" si="272"/>
        <v>0</v>
      </c>
      <c r="O1375" s="406">
        <f t="shared" si="278"/>
        <v>77.12</v>
      </c>
    </row>
    <row r="1376" spans="1:20">
      <c r="A1376" s="407">
        <v>45699</v>
      </c>
      <c r="B1376" s="408">
        <v>0</v>
      </c>
      <c r="C1376" s="409">
        <v>80</v>
      </c>
      <c r="D1376" s="409">
        <v>2.88</v>
      </c>
      <c r="E1376" s="409">
        <f t="shared" si="271"/>
        <v>77.12</v>
      </c>
      <c r="F1376" s="409">
        <v>77.12</v>
      </c>
      <c r="G1376" s="409">
        <f t="shared" si="269"/>
        <v>0</v>
      </c>
      <c r="H1376" s="410" t="s">
        <v>872</v>
      </c>
      <c r="I1376" s="410" t="s">
        <v>902</v>
      </c>
      <c r="J1376" s="410">
        <v>1861272586</v>
      </c>
      <c r="K1376" s="410">
        <v>56270900</v>
      </c>
      <c r="L1376" s="410" t="s">
        <v>874</v>
      </c>
      <c r="M1376" s="406">
        <f t="shared" si="272"/>
        <v>0</v>
      </c>
      <c r="O1376" s="406">
        <f t="shared" si="278"/>
        <v>77.12</v>
      </c>
    </row>
    <row r="1377" spans="1:21">
      <c r="A1377" s="407">
        <v>45699</v>
      </c>
      <c r="B1377" s="408">
        <v>0</v>
      </c>
      <c r="C1377" s="409">
        <v>30</v>
      </c>
      <c r="D1377" s="409">
        <v>1.08</v>
      </c>
      <c r="E1377" s="409">
        <f t="shared" si="271"/>
        <v>28.92</v>
      </c>
      <c r="F1377" s="409">
        <v>28.92</v>
      </c>
      <c r="G1377" s="409">
        <f t="shared" si="269"/>
        <v>0</v>
      </c>
      <c r="H1377" s="410" t="s">
        <v>872</v>
      </c>
      <c r="I1377" s="410" t="s">
        <v>902</v>
      </c>
      <c r="J1377" s="410">
        <v>1861272586</v>
      </c>
      <c r="K1377" s="410">
        <v>56270936</v>
      </c>
      <c r="L1377" s="410" t="s">
        <v>874</v>
      </c>
      <c r="M1377" s="406">
        <f t="shared" si="272"/>
        <v>0</v>
      </c>
      <c r="O1377" s="406">
        <f t="shared" si="278"/>
        <v>28.92</v>
      </c>
    </row>
    <row r="1378" spans="1:21">
      <c r="A1378" s="407">
        <v>45699</v>
      </c>
      <c r="B1378" s="408">
        <v>0</v>
      </c>
      <c r="C1378" s="409">
        <v>50</v>
      </c>
      <c r="D1378" s="409">
        <v>1.8</v>
      </c>
      <c r="E1378" s="409">
        <f t="shared" si="271"/>
        <v>48.2</v>
      </c>
      <c r="F1378" s="409">
        <v>48.2</v>
      </c>
      <c r="G1378" s="409">
        <f t="shared" si="269"/>
        <v>0</v>
      </c>
      <c r="H1378" s="410" t="s">
        <v>872</v>
      </c>
      <c r="I1378" s="410" t="s">
        <v>902</v>
      </c>
      <c r="J1378" s="410">
        <v>1861272586</v>
      </c>
      <c r="K1378" s="410">
        <v>56270950</v>
      </c>
      <c r="L1378" s="410" t="s">
        <v>874</v>
      </c>
      <c r="M1378" s="406">
        <f t="shared" si="272"/>
        <v>0</v>
      </c>
      <c r="O1378" s="406">
        <f t="shared" si="278"/>
        <v>48.2</v>
      </c>
    </row>
    <row r="1379" spans="1:21">
      <c r="A1379" s="407">
        <v>45699</v>
      </c>
      <c r="B1379" s="408">
        <v>0</v>
      </c>
      <c r="C1379" s="409">
        <v>30</v>
      </c>
      <c r="D1379" s="409">
        <v>1.08</v>
      </c>
      <c r="E1379" s="409">
        <f t="shared" si="271"/>
        <v>28.92</v>
      </c>
      <c r="F1379" s="409">
        <v>28.92</v>
      </c>
      <c r="G1379" s="409">
        <f t="shared" si="269"/>
        <v>0</v>
      </c>
      <c r="H1379" s="410" t="s">
        <v>872</v>
      </c>
      <c r="I1379" s="410" t="s">
        <v>902</v>
      </c>
      <c r="J1379" s="410">
        <v>1861272586</v>
      </c>
      <c r="K1379" s="410">
        <v>56270976</v>
      </c>
      <c r="L1379" s="410" t="s">
        <v>874</v>
      </c>
      <c r="M1379" s="406">
        <f t="shared" si="272"/>
        <v>0</v>
      </c>
      <c r="O1379" s="406">
        <f t="shared" si="278"/>
        <v>28.92</v>
      </c>
      <c r="U1379" s="406"/>
    </row>
    <row r="1380" spans="1:21">
      <c r="A1380" s="407">
        <v>45699</v>
      </c>
      <c r="B1380" s="408">
        <v>0</v>
      </c>
      <c r="C1380" s="409">
        <v>80</v>
      </c>
      <c r="D1380" s="409">
        <v>2.88</v>
      </c>
      <c r="E1380" s="409">
        <f t="shared" si="271"/>
        <v>77.12</v>
      </c>
      <c r="F1380" s="409">
        <v>77.12</v>
      </c>
      <c r="G1380" s="409">
        <f t="shared" si="269"/>
        <v>0</v>
      </c>
      <c r="H1380" s="410" t="s">
        <v>872</v>
      </c>
      <c r="I1380" s="410" t="s">
        <v>902</v>
      </c>
      <c r="J1380" s="410">
        <v>1861272586</v>
      </c>
      <c r="K1380" s="410">
        <v>56271007</v>
      </c>
      <c r="L1380" s="410" t="s">
        <v>874</v>
      </c>
      <c r="M1380" s="406">
        <f t="shared" si="272"/>
        <v>0</v>
      </c>
      <c r="O1380" s="406">
        <f t="shared" si="278"/>
        <v>77.12</v>
      </c>
    </row>
    <row r="1381" spans="1:21">
      <c r="A1381" s="407">
        <v>45699</v>
      </c>
      <c r="B1381" s="408">
        <v>0</v>
      </c>
      <c r="C1381" s="409">
        <v>2</v>
      </c>
      <c r="D1381" s="409">
        <v>0.2</v>
      </c>
      <c r="E1381" s="409">
        <f t="shared" si="271"/>
        <v>1.76</v>
      </c>
      <c r="F1381" s="409">
        <v>1.8</v>
      </c>
      <c r="G1381" s="409">
        <f t="shared" si="269"/>
        <v>0.04</v>
      </c>
      <c r="H1381" s="410" t="s">
        <v>872</v>
      </c>
      <c r="I1381" s="410" t="s">
        <v>873</v>
      </c>
      <c r="J1381" s="410">
        <v>1861272586</v>
      </c>
      <c r="K1381" s="410">
        <v>56271016</v>
      </c>
      <c r="L1381" s="410" t="s">
        <v>874</v>
      </c>
      <c r="M1381" s="406">
        <f t="shared" si="272"/>
        <v>0</v>
      </c>
      <c r="O1381" s="406"/>
      <c r="U1381" s="406">
        <f>E1381</f>
        <v>1.76</v>
      </c>
    </row>
    <row r="1382" spans="1:21">
      <c r="A1382" s="407">
        <v>45699</v>
      </c>
      <c r="B1382" s="408">
        <v>0</v>
      </c>
      <c r="C1382" s="409">
        <v>39</v>
      </c>
      <c r="D1382" s="409">
        <v>1.4</v>
      </c>
      <c r="E1382" s="409">
        <f t="shared" si="271"/>
        <v>37.6</v>
      </c>
      <c r="F1382" s="409">
        <v>37.6</v>
      </c>
      <c r="G1382" s="409">
        <f t="shared" si="269"/>
        <v>0</v>
      </c>
      <c r="H1382" s="410" t="s">
        <v>872</v>
      </c>
      <c r="I1382" s="410" t="s">
        <v>902</v>
      </c>
      <c r="J1382" s="410">
        <v>1861272586</v>
      </c>
      <c r="K1382" s="410">
        <v>56270885</v>
      </c>
      <c r="L1382" s="410" t="s">
        <v>874</v>
      </c>
      <c r="M1382" s="406">
        <f t="shared" si="272"/>
        <v>0</v>
      </c>
      <c r="O1382" s="406">
        <f t="shared" ref="O1382:O1395" si="279">E1382</f>
        <v>37.6</v>
      </c>
    </row>
    <row r="1383" spans="1:21">
      <c r="A1383" s="407">
        <v>45699</v>
      </c>
      <c r="B1383" s="408">
        <v>0</v>
      </c>
      <c r="C1383" s="409">
        <v>50</v>
      </c>
      <c r="D1383" s="409">
        <v>1.8</v>
      </c>
      <c r="E1383" s="409">
        <f t="shared" si="271"/>
        <v>48.2</v>
      </c>
      <c r="F1383" s="409">
        <v>48.2</v>
      </c>
      <c r="G1383" s="409">
        <f t="shared" si="269"/>
        <v>0</v>
      </c>
      <c r="H1383" s="410" t="s">
        <v>872</v>
      </c>
      <c r="I1383" s="410" t="s">
        <v>902</v>
      </c>
      <c r="J1383" s="410">
        <v>1861272586</v>
      </c>
      <c r="K1383" s="410">
        <v>56270898</v>
      </c>
      <c r="L1383" s="410" t="s">
        <v>874</v>
      </c>
      <c r="M1383" s="406">
        <f t="shared" si="272"/>
        <v>0</v>
      </c>
      <c r="O1383" s="406">
        <f t="shared" si="279"/>
        <v>48.2</v>
      </c>
      <c r="U1383" s="406"/>
    </row>
    <row r="1384" spans="1:21">
      <c r="A1384" s="407">
        <v>45699</v>
      </c>
      <c r="B1384" s="408">
        <v>0</v>
      </c>
      <c r="C1384" s="409">
        <v>30</v>
      </c>
      <c r="D1384" s="409">
        <v>1.08</v>
      </c>
      <c r="E1384" s="409">
        <f t="shared" si="271"/>
        <v>28.92</v>
      </c>
      <c r="F1384" s="409">
        <v>28.92</v>
      </c>
      <c r="G1384" s="409">
        <f t="shared" si="269"/>
        <v>0</v>
      </c>
      <c r="H1384" s="410" t="s">
        <v>872</v>
      </c>
      <c r="I1384" s="410" t="s">
        <v>902</v>
      </c>
      <c r="J1384" s="410">
        <v>1861272586</v>
      </c>
      <c r="K1384" s="410">
        <v>56270919</v>
      </c>
      <c r="L1384" s="410" t="s">
        <v>874</v>
      </c>
      <c r="M1384" s="406">
        <f t="shared" si="272"/>
        <v>0</v>
      </c>
      <c r="O1384" s="406">
        <f t="shared" si="279"/>
        <v>28.92</v>
      </c>
      <c r="U1384" s="406"/>
    </row>
    <row r="1385" spans="1:21">
      <c r="A1385" s="407">
        <v>45699</v>
      </c>
      <c r="B1385" s="408">
        <v>0</v>
      </c>
      <c r="C1385" s="409">
        <v>30</v>
      </c>
      <c r="D1385" s="409">
        <v>1.08</v>
      </c>
      <c r="E1385" s="409">
        <f t="shared" si="271"/>
        <v>28.92</v>
      </c>
      <c r="F1385" s="409">
        <v>28.92</v>
      </c>
      <c r="G1385" s="409">
        <f t="shared" si="269"/>
        <v>0</v>
      </c>
      <c r="H1385" s="410" t="s">
        <v>872</v>
      </c>
      <c r="I1385" s="410" t="s">
        <v>902</v>
      </c>
      <c r="J1385" s="410">
        <v>1861272586</v>
      </c>
      <c r="K1385" s="410">
        <v>56270954</v>
      </c>
      <c r="L1385" s="410" t="s">
        <v>874</v>
      </c>
      <c r="M1385" s="406">
        <f t="shared" si="272"/>
        <v>0</v>
      </c>
      <c r="O1385" s="406">
        <f t="shared" si="279"/>
        <v>28.92</v>
      </c>
    </row>
    <row r="1386" spans="1:21">
      <c r="A1386" s="407">
        <v>45699</v>
      </c>
      <c r="B1386" s="408">
        <v>0</v>
      </c>
      <c r="C1386" s="409">
        <v>50</v>
      </c>
      <c r="D1386" s="409">
        <v>1.8</v>
      </c>
      <c r="E1386" s="409">
        <f t="shared" si="271"/>
        <v>48.2</v>
      </c>
      <c r="F1386" s="409">
        <v>48.2</v>
      </c>
      <c r="G1386" s="409">
        <f t="shared" si="269"/>
        <v>0</v>
      </c>
      <c r="H1386" s="410" t="s">
        <v>872</v>
      </c>
      <c r="I1386" s="410" t="s">
        <v>902</v>
      </c>
      <c r="J1386" s="410">
        <v>1861272586</v>
      </c>
      <c r="K1386" s="410">
        <v>56270880</v>
      </c>
      <c r="L1386" s="410" t="s">
        <v>874</v>
      </c>
      <c r="M1386" s="406">
        <f t="shared" si="272"/>
        <v>0</v>
      </c>
      <c r="O1386" s="406">
        <f t="shared" si="279"/>
        <v>48.2</v>
      </c>
    </row>
    <row r="1387" spans="1:21">
      <c r="A1387" s="407">
        <v>45699</v>
      </c>
      <c r="B1387" s="408">
        <v>0</v>
      </c>
      <c r="C1387" s="409">
        <v>50</v>
      </c>
      <c r="D1387" s="409">
        <v>1.8</v>
      </c>
      <c r="E1387" s="409">
        <f t="shared" si="271"/>
        <v>48.2</v>
      </c>
      <c r="F1387" s="409">
        <v>48.2</v>
      </c>
      <c r="G1387" s="409">
        <f t="shared" si="269"/>
        <v>0</v>
      </c>
      <c r="H1387" s="410" t="s">
        <v>872</v>
      </c>
      <c r="I1387" s="410" t="s">
        <v>902</v>
      </c>
      <c r="J1387" s="410">
        <v>1861272586</v>
      </c>
      <c r="K1387" s="410">
        <v>56270927</v>
      </c>
      <c r="L1387" s="410" t="s">
        <v>874</v>
      </c>
      <c r="M1387" s="406">
        <f t="shared" si="272"/>
        <v>0</v>
      </c>
      <c r="O1387" s="406">
        <f t="shared" si="279"/>
        <v>48.2</v>
      </c>
    </row>
    <row r="1388" spans="1:21">
      <c r="A1388" s="407">
        <v>45699</v>
      </c>
      <c r="B1388" s="408">
        <v>0</v>
      </c>
      <c r="C1388" s="409">
        <v>30</v>
      </c>
      <c r="D1388" s="409">
        <v>1.08</v>
      </c>
      <c r="E1388" s="409">
        <f t="shared" si="271"/>
        <v>28.92</v>
      </c>
      <c r="F1388" s="409">
        <v>28.92</v>
      </c>
      <c r="G1388" s="409">
        <f t="shared" si="269"/>
        <v>0</v>
      </c>
      <c r="H1388" s="410" t="s">
        <v>872</v>
      </c>
      <c r="I1388" s="410" t="s">
        <v>902</v>
      </c>
      <c r="J1388" s="410">
        <v>1861272586</v>
      </c>
      <c r="K1388" s="410">
        <v>56270948</v>
      </c>
      <c r="L1388" s="410" t="s">
        <v>874</v>
      </c>
      <c r="M1388" s="406">
        <f t="shared" si="272"/>
        <v>0</v>
      </c>
      <c r="O1388" s="406">
        <f t="shared" si="279"/>
        <v>28.92</v>
      </c>
    </row>
    <row r="1389" spans="1:21">
      <c r="A1389" s="407">
        <v>45699</v>
      </c>
      <c r="B1389" s="408">
        <v>0</v>
      </c>
      <c r="C1389" s="409">
        <v>30</v>
      </c>
      <c r="D1389" s="409">
        <v>1.08</v>
      </c>
      <c r="E1389" s="409">
        <f t="shared" si="271"/>
        <v>28.92</v>
      </c>
      <c r="F1389" s="409">
        <v>28.92</v>
      </c>
      <c r="G1389" s="409">
        <f t="shared" si="269"/>
        <v>0</v>
      </c>
      <c r="H1389" s="410" t="s">
        <v>872</v>
      </c>
      <c r="I1389" s="410" t="s">
        <v>902</v>
      </c>
      <c r="J1389" s="410">
        <v>1861272586</v>
      </c>
      <c r="K1389" s="410">
        <v>56270957</v>
      </c>
      <c r="L1389" s="410" t="s">
        <v>874</v>
      </c>
      <c r="M1389" s="406">
        <f t="shared" si="272"/>
        <v>0</v>
      </c>
      <c r="O1389" s="406">
        <f t="shared" si="279"/>
        <v>28.92</v>
      </c>
    </row>
    <row r="1390" spans="1:21">
      <c r="A1390" s="407">
        <v>45699</v>
      </c>
      <c r="B1390" s="408">
        <v>0</v>
      </c>
      <c r="C1390" s="409">
        <v>30</v>
      </c>
      <c r="D1390" s="409">
        <v>1.08</v>
      </c>
      <c r="E1390" s="409">
        <f t="shared" si="271"/>
        <v>28.92</v>
      </c>
      <c r="F1390" s="409">
        <v>28.92</v>
      </c>
      <c r="G1390" s="409">
        <f t="shared" si="269"/>
        <v>0</v>
      </c>
      <c r="H1390" s="410" t="s">
        <v>872</v>
      </c>
      <c r="I1390" s="410" t="s">
        <v>902</v>
      </c>
      <c r="J1390" s="410">
        <v>1861272586</v>
      </c>
      <c r="K1390" s="410">
        <v>56270967</v>
      </c>
      <c r="L1390" s="410" t="s">
        <v>874</v>
      </c>
      <c r="M1390" s="406">
        <f t="shared" si="272"/>
        <v>0</v>
      </c>
      <c r="O1390" s="406">
        <f t="shared" si="279"/>
        <v>28.92</v>
      </c>
    </row>
    <row r="1391" spans="1:21">
      <c r="A1391" s="407">
        <v>45699</v>
      </c>
      <c r="B1391" s="408">
        <v>0</v>
      </c>
      <c r="C1391" s="409">
        <v>30</v>
      </c>
      <c r="D1391" s="409">
        <v>1.08</v>
      </c>
      <c r="E1391" s="409">
        <f t="shared" si="271"/>
        <v>28.92</v>
      </c>
      <c r="F1391" s="409">
        <v>28.92</v>
      </c>
      <c r="G1391" s="409">
        <f t="shared" si="269"/>
        <v>0</v>
      </c>
      <c r="H1391" s="410" t="s">
        <v>872</v>
      </c>
      <c r="I1391" s="410" t="s">
        <v>902</v>
      </c>
      <c r="J1391" s="410">
        <v>1861272586</v>
      </c>
      <c r="K1391" s="410">
        <v>56270975</v>
      </c>
      <c r="L1391" s="410" t="s">
        <v>874</v>
      </c>
      <c r="M1391" s="406">
        <f t="shared" si="272"/>
        <v>0</v>
      </c>
      <c r="O1391" s="406">
        <f t="shared" si="279"/>
        <v>28.92</v>
      </c>
    </row>
    <row r="1392" spans="1:21">
      <c r="A1392" s="407">
        <v>45699</v>
      </c>
      <c r="B1392" s="408">
        <v>0</v>
      </c>
      <c r="C1392" s="409">
        <v>39</v>
      </c>
      <c r="D1392" s="409">
        <v>1.4</v>
      </c>
      <c r="E1392" s="409">
        <f t="shared" si="271"/>
        <v>37.6</v>
      </c>
      <c r="F1392" s="409">
        <v>37.6</v>
      </c>
      <c r="G1392" s="409">
        <f t="shared" si="269"/>
        <v>0</v>
      </c>
      <c r="H1392" s="410" t="s">
        <v>872</v>
      </c>
      <c r="I1392" s="410" t="s">
        <v>902</v>
      </c>
      <c r="J1392" s="410">
        <v>1861272586</v>
      </c>
      <c r="K1392" s="410">
        <v>56270988</v>
      </c>
      <c r="L1392" s="410" t="s">
        <v>874</v>
      </c>
      <c r="M1392" s="406">
        <f t="shared" si="272"/>
        <v>0</v>
      </c>
      <c r="O1392" s="406">
        <f t="shared" si="279"/>
        <v>37.6</v>
      </c>
    </row>
    <row r="1393" spans="1:21">
      <c r="A1393" s="407">
        <v>45699</v>
      </c>
      <c r="B1393" s="408">
        <v>0</v>
      </c>
      <c r="C1393" s="409">
        <v>80</v>
      </c>
      <c r="D1393" s="409">
        <v>2.88</v>
      </c>
      <c r="E1393" s="409">
        <f t="shared" si="271"/>
        <v>77.12</v>
      </c>
      <c r="F1393" s="409">
        <v>77.12</v>
      </c>
      <c r="G1393" s="409">
        <f t="shared" si="269"/>
        <v>0</v>
      </c>
      <c r="H1393" s="410" t="s">
        <v>872</v>
      </c>
      <c r="I1393" s="410" t="s">
        <v>902</v>
      </c>
      <c r="J1393" s="410">
        <v>1861272586</v>
      </c>
      <c r="K1393" s="410">
        <v>56271000</v>
      </c>
      <c r="L1393" s="410" t="s">
        <v>874</v>
      </c>
      <c r="M1393" s="406">
        <f t="shared" si="272"/>
        <v>0</v>
      </c>
      <c r="O1393" s="406">
        <f t="shared" si="279"/>
        <v>77.12</v>
      </c>
    </row>
    <row r="1394" spans="1:21">
      <c r="A1394" s="407">
        <v>45699</v>
      </c>
      <c r="B1394" s="408">
        <v>0</v>
      </c>
      <c r="C1394" s="409">
        <v>80</v>
      </c>
      <c r="D1394" s="409">
        <v>2.88</v>
      </c>
      <c r="E1394" s="409">
        <f t="shared" si="271"/>
        <v>77.12</v>
      </c>
      <c r="F1394" s="409">
        <v>77.12</v>
      </c>
      <c r="G1394" s="409">
        <f t="shared" si="269"/>
        <v>0</v>
      </c>
      <c r="H1394" s="410" t="s">
        <v>872</v>
      </c>
      <c r="I1394" s="410" t="s">
        <v>902</v>
      </c>
      <c r="J1394" s="410">
        <v>1861272586</v>
      </c>
      <c r="K1394" s="410">
        <v>56271011</v>
      </c>
      <c r="L1394" s="410" t="s">
        <v>874</v>
      </c>
      <c r="M1394" s="406">
        <f t="shared" si="272"/>
        <v>0</v>
      </c>
      <c r="O1394" s="406">
        <f t="shared" si="279"/>
        <v>77.12</v>
      </c>
    </row>
    <row r="1395" spans="1:21">
      <c r="A1395" s="407">
        <v>45699</v>
      </c>
      <c r="B1395" s="408">
        <v>0</v>
      </c>
      <c r="C1395" s="409">
        <v>80</v>
      </c>
      <c r="D1395" s="409">
        <v>2.88</v>
      </c>
      <c r="E1395" s="409">
        <f t="shared" si="271"/>
        <v>77.12</v>
      </c>
      <c r="F1395" s="409">
        <v>77.12</v>
      </c>
      <c r="G1395" s="409">
        <f t="shared" si="269"/>
        <v>0</v>
      </c>
      <c r="H1395" s="410" t="s">
        <v>872</v>
      </c>
      <c r="I1395" s="410" t="s">
        <v>902</v>
      </c>
      <c r="J1395" s="410">
        <v>1861272586</v>
      </c>
      <c r="K1395" s="410">
        <v>56270891</v>
      </c>
      <c r="L1395" s="410" t="s">
        <v>874</v>
      </c>
      <c r="M1395" s="406">
        <f t="shared" si="272"/>
        <v>0</v>
      </c>
      <c r="O1395" s="406">
        <f t="shared" si="279"/>
        <v>77.12</v>
      </c>
    </row>
    <row r="1396" spans="1:21">
      <c r="A1396" s="407">
        <v>45699</v>
      </c>
      <c r="B1396" s="408">
        <v>0</v>
      </c>
      <c r="C1396" s="409">
        <v>4</v>
      </c>
      <c r="D1396" s="409">
        <v>0.2</v>
      </c>
      <c r="E1396" s="409">
        <f t="shared" si="271"/>
        <v>3.76</v>
      </c>
      <c r="F1396" s="409">
        <v>3.8</v>
      </c>
      <c r="G1396" s="409">
        <f t="shared" si="269"/>
        <v>0.04</v>
      </c>
      <c r="H1396" s="410" t="s">
        <v>872</v>
      </c>
      <c r="I1396" s="410" t="s">
        <v>904</v>
      </c>
      <c r="J1396" s="410">
        <v>1861272586</v>
      </c>
      <c r="K1396" s="410">
        <v>56270892</v>
      </c>
      <c r="L1396" s="410" t="s">
        <v>874</v>
      </c>
      <c r="M1396" s="406">
        <f t="shared" si="272"/>
        <v>0</v>
      </c>
      <c r="O1396" s="406"/>
      <c r="R1396" s="406">
        <f>E1396</f>
        <v>3.76</v>
      </c>
    </row>
    <row r="1397" spans="1:21">
      <c r="A1397" s="407">
        <v>45699</v>
      </c>
      <c r="B1397" s="408">
        <v>0</v>
      </c>
      <c r="C1397" s="409">
        <v>80</v>
      </c>
      <c r="D1397" s="409">
        <v>2.88</v>
      </c>
      <c r="E1397" s="409">
        <f t="shared" si="271"/>
        <v>77.12</v>
      </c>
      <c r="F1397" s="409">
        <v>77.12</v>
      </c>
      <c r="G1397" s="409">
        <f t="shared" si="269"/>
        <v>0</v>
      </c>
      <c r="H1397" s="410" t="s">
        <v>872</v>
      </c>
      <c r="I1397" s="410" t="s">
        <v>902</v>
      </c>
      <c r="J1397" s="410">
        <v>1861272586</v>
      </c>
      <c r="K1397" s="410">
        <v>56270903</v>
      </c>
      <c r="L1397" s="410" t="s">
        <v>874</v>
      </c>
      <c r="M1397" s="406">
        <f t="shared" si="272"/>
        <v>0</v>
      </c>
      <c r="O1397" s="406">
        <f t="shared" ref="O1397:O1406" si="280">E1397</f>
        <v>77.12</v>
      </c>
    </row>
    <row r="1398" spans="1:21">
      <c r="A1398" s="407">
        <v>45699</v>
      </c>
      <c r="B1398" s="408">
        <v>0</v>
      </c>
      <c r="C1398" s="409">
        <v>80</v>
      </c>
      <c r="D1398" s="409">
        <v>2.88</v>
      </c>
      <c r="E1398" s="409">
        <f t="shared" si="271"/>
        <v>77.12</v>
      </c>
      <c r="F1398" s="409">
        <v>77.12</v>
      </c>
      <c r="G1398" s="409">
        <f t="shared" si="269"/>
        <v>0</v>
      </c>
      <c r="H1398" s="410" t="s">
        <v>872</v>
      </c>
      <c r="I1398" s="410" t="s">
        <v>902</v>
      </c>
      <c r="J1398" s="410">
        <v>1861272586</v>
      </c>
      <c r="K1398" s="410">
        <v>56270905</v>
      </c>
      <c r="L1398" s="410" t="s">
        <v>874</v>
      </c>
      <c r="M1398" s="406">
        <f t="shared" si="272"/>
        <v>0</v>
      </c>
      <c r="O1398" s="406">
        <f t="shared" si="280"/>
        <v>77.12</v>
      </c>
    </row>
    <row r="1399" spans="1:21">
      <c r="A1399" s="407">
        <v>45699</v>
      </c>
      <c r="B1399" s="408">
        <v>0</v>
      </c>
      <c r="C1399" s="409">
        <v>50</v>
      </c>
      <c r="D1399" s="409">
        <v>1.8</v>
      </c>
      <c r="E1399" s="409">
        <f t="shared" si="271"/>
        <v>48.2</v>
      </c>
      <c r="F1399" s="409">
        <v>48.2</v>
      </c>
      <c r="G1399" s="409">
        <f t="shared" si="269"/>
        <v>0</v>
      </c>
      <c r="H1399" s="410" t="s">
        <v>872</v>
      </c>
      <c r="I1399" s="410" t="s">
        <v>902</v>
      </c>
      <c r="J1399" s="410">
        <v>1861272586</v>
      </c>
      <c r="K1399" s="410">
        <v>56270905</v>
      </c>
      <c r="L1399" s="410" t="s">
        <v>874</v>
      </c>
      <c r="M1399" s="406">
        <f t="shared" si="272"/>
        <v>0</v>
      </c>
      <c r="O1399" s="406">
        <f t="shared" si="280"/>
        <v>48.2</v>
      </c>
    </row>
    <row r="1400" spans="1:21">
      <c r="A1400" s="407">
        <v>45699</v>
      </c>
      <c r="B1400" s="408">
        <v>0</v>
      </c>
      <c r="C1400" s="409">
        <v>50</v>
      </c>
      <c r="D1400" s="409">
        <v>1.8</v>
      </c>
      <c r="E1400" s="409">
        <f t="shared" si="271"/>
        <v>48.2</v>
      </c>
      <c r="F1400" s="409">
        <v>48.2</v>
      </c>
      <c r="G1400" s="409">
        <f t="shared" si="269"/>
        <v>0</v>
      </c>
      <c r="H1400" s="410" t="s">
        <v>872</v>
      </c>
      <c r="I1400" s="410" t="s">
        <v>902</v>
      </c>
      <c r="J1400" s="410">
        <v>1861272586</v>
      </c>
      <c r="K1400" s="410">
        <v>56270913</v>
      </c>
      <c r="L1400" s="410" t="s">
        <v>874</v>
      </c>
      <c r="M1400" s="406">
        <f t="shared" si="272"/>
        <v>0</v>
      </c>
      <c r="O1400" s="406">
        <f t="shared" si="280"/>
        <v>48.2</v>
      </c>
    </row>
    <row r="1401" spans="1:21">
      <c r="A1401" s="407">
        <v>45699</v>
      </c>
      <c r="B1401" s="408">
        <v>0</v>
      </c>
      <c r="C1401" s="409">
        <v>80</v>
      </c>
      <c r="D1401" s="409">
        <v>2.88</v>
      </c>
      <c r="E1401" s="409">
        <f t="shared" si="271"/>
        <v>77.12</v>
      </c>
      <c r="F1401" s="409">
        <v>77.12</v>
      </c>
      <c r="G1401" s="409">
        <f t="shared" si="269"/>
        <v>0</v>
      </c>
      <c r="H1401" s="410" t="s">
        <v>872</v>
      </c>
      <c r="I1401" s="410" t="s">
        <v>902</v>
      </c>
      <c r="J1401" s="410">
        <v>1861272586</v>
      </c>
      <c r="K1401" s="410">
        <v>56270915</v>
      </c>
      <c r="L1401" s="410" t="s">
        <v>874</v>
      </c>
      <c r="M1401" s="406">
        <f t="shared" si="272"/>
        <v>0</v>
      </c>
      <c r="O1401" s="406">
        <f t="shared" si="280"/>
        <v>77.12</v>
      </c>
    </row>
    <row r="1402" spans="1:21">
      <c r="A1402" s="407">
        <v>45699</v>
      </c>
      <c r="B1402" s="408">
        <v>0</v>
      </c>
      <c r="C1402" s="409">
        <v>50</v>
      </c>
      <c r="D1402" s="409">
        <v>1.8</v>
      </c>
      <c r="E1402" s="409">
        <f t="shared" si="271"/>
        <v>48.2</v>
      </c>
      <c r="F1402" s="409">
        <v>48.2</v>
      </c>
      <c r="G1402" s="409">
        <f t="shared" si="269"/>
        <v>0</v>
      </c>
      <c r="H1402" s="410" t="s">
        <v>872</v>
      </c>
      <c r="I1402" s="410" t="s">
        <v>902</v>
      </c>
      <c r="J1402" s="410">
        <v>1861272586</v>
      </c>
      <c r="K1402" s="410">
        <v>56270931</v>
      </c>
      <c r="L1402" s="410" t="s">
        <v>874</v>
      </c>
      <c r="M1402" s="406">
        <f t="shared" si="272"/>
        <v>0</v>
      </c>
      <c r="O1402" s="406">
        <f t="shared" si="280"/>
        <v>48.2</v>
      </c>
    </row>
    <row r="1403" spans="1:21">
      <c r="A1403" s="407">
        <v>45699</v>
      </c>
      <c r="B1403" s="408">
        <v>0</v>
      </c>
      <c r="C1403" s="409">
        <v>50</v>
      </c>
      <c r="D1403" s="409">
        <v>1.8</v>
      </c>
      <c r="E1403" s="409">
        <f t="shared" si="271"/>
        <v>48.2</v>
      </c>
      <c r="F1403" s="409">
        <v>48.2</v>
      </c>
      <c r="G1403" s="409">
        <f t="shared" si="269"/>
        <v>0</v>
      </c>
      <c r="H1403" s="410" t="s">
        <v>872</v>
      </c>
      <c r="I1403" s="410" t="s">
        <v>902</v>
      </c>
      <c r="J1403" s="410">
        <v>1861272586</v>
      </c>
      <c r="K1403" s="410">
        <v>56270933</v>
      </c>
      <c r="L1403" s="410" t="s">
        <v>874</v>
      </c>
      <c r="M1403" s="406">
        <f t="shared" si="272"/>
        <v>0</v>
      </c>
      <c r="O1403" s="406">
        <f t="shared" si="280"/>
        <v>48.2</v>
      </c>
      <c r="T1403" s="406"/>
    </row>
    <row r="1404" spans="1:21">
      <c r="A1404" s="407">
        <v>45699</v>
      </c>
      <c r="B1404" s="408">
        <v>0</v>
      </c>
      <c r="C1404" s="409">
        <v>30</v>
      </c>
      <c r="D1404" s="409">
        <v>1.08</v>
      </c>
      <c r="E1404" s="409">
        <f t="shared" si="271"/>
        <v>28.92</v>
      </c>
      <c r="F1404" s="409">
        <v>28.92</v>
      </c>
      <c r="G1404" s="409">
        <f t="shared" si="269"/>
        <v>0</v>
      </c>
      <c r="H1404" s="410" t="s">
        <v>872</v>
      </c>
      <c r="I1404" s="410" t="s">
        <v>902</v>
      </c>
      <c r="J1404" s="410">
        <v>1861272586</v>
      </c>
      <c r="K1404" s="410">
        <v>56270970</v>
      </c>
      <c r="L1404" s="410" t="s">
        <v>874</v>
      </c>
      <c r="M1404" s="406">
        <f t="shared" si="272"/>
        <v>0</v>
      </c>
      <c r="O1404" s="406">
        <f t="shared" si="280"/>
        <v>28.92</v>
      </c>
    </row>
    <row r="1405" spans="1:21">
      <c r="A1405" s="407">
        <v>45699</v>
      </c>
      <c r="B1405" s="408">
        <v>0</v>
      </c>
      <c r="C1405" s="409">
        <v>20</v>
      </c>
      <c r="D1405" s="409">
        <v>0.72</v>
      </c>
      <c r="E1405" s="409">
        <f t="shared" si="271"/>
        <v>19.28</v>
      </c>
      <c r="F1405" s="409">
        <v>19.28</v>
      </c>
      <c r="G1405" s="409">
        <f t="shared" si="269"/>
        <v>0</v>
      </c>
      <c r="H1405" s="410" t="s">
        <v>872</v>
      </c>
      <c r="I1405" s="410" t="s">
        <v>902</v>
      </c>
      <c r="J1405" s="410">
        <v>1861272586</v>
      </c>
      <c r="K1405" s="410">
        <v>56271006</v>
      </c>
      <c r="L1405" s="410" t="s">
        <v>874</v>
      </c>
      <c r="M1405" s="406">
        <f t="shared" si="272"/>
        <v>0</v>
      </c>
      <c r="O1405" s="406">
        <f t="shared" si="280"/>
        <v>19.28</v>
      </c>
    </row>
    <row r="1406" spans="1:21">
      <c r="A1406" s="407">
        <v>45699</v>
      </c>
      <c r="B1406" s="408">
        <v>0</v>
      </c>
      <c r="C1406" s="409">
        <v>80</v>
      </c>
      <c r="D1406" s="409">
        <v>2.88</v>
      </c>
      <c r="E1406" s="409">
        <f t="shared" si="271"/>
        <v>77.12</v>
      </c>
      <c r="F1406" s="409">
        <v>77.12</v>
      </c>
      <c r="G1406" s="409">
        <f t="shared" si="269"/>
        <v>0</v>
      </c>
      <c r="H1406" s="410" t="s">
        <v>872</v>
      </c>
      <c r="I1406" s="410" t="s">
        <v>902</v>
      </c>
      <c r="J1406" s="410">
        <v>1861272586</v>
      </c>
      <c r="K1406" s="410">
        <v>56270883</v>
      </c>
      <c r="L1406" s="410" t="s">
        <v>874</v>
      </c>
      <c r="M1406" s="406">
        <f t="shared" si="272"/>
        <v>0</v>
      </c>
      <c r="O1406" s="406">
        <f t="shared" si="280"/>
        <v>77.12</v>
      </c>
    </row>
    <row r="1407" spans="1:21">
      <c r="A1407" s="407">
        <v>45699</v>
      </c>
      <c r="B1407" s="408">
        <v>0</v>
      </c>
      <c r="C1407" s="409">
        <v>4</v>
      </c>
      <c r="D1407" s="409">
        <v>0.2</v>
      </c>
      <c r="E1407" s="409">
        <f t="shared" si="271"/>
        <v>3.76</v>
      </c>
      <c r="F1407" s="409">
        <v>3.8</v>
      </c>
      <c r="G1407" s="409">
        <f t="shared" si="269"/>
        <v>0.04</v>
      </c>
      <c r="H1407" s="410" t="s">
        <v>872</v>
      </c>
      <c r="I1407" s="410" t="s">
        <v>873</v>
      </c>
      <c r="J1407" s="410">
        <v>1861272586</v>
      </c>
      <c r="K1407" s="410">
        <v>56270888</v>
      </c>
      <c r="L1407" s="410" t="s">
        <v>874</v>
      </c>
      <c r="M1407" s="406">
        <f t="shared" si="272"/>
        <v>0</v>
      </c>
      <c r="O1407" s="406"/>
      <c r="U1407" s="406">
        <f>E1407</f>
        <v>3.76</v>
      </c>
    </row>
    <row r="1408" spans="1:21">
      <c r="A1408" s="407">
        <v>45699</v>
      </c>
      <c r="B1408" s="408">
        <v>0</v>
      </c>
      <c r="C1408" s="409">
        <v>30</v>
      </c>
      <c r="D1408" s="409">
        <v>1.08</v>
      </c>
      <c r="E1408" s="409">
        <f t="shared" si="271"/>
        <v>28.92</v>
      </c>
      <c r="F1408" s="409">
        <v>28.92</v>
      </c>
      <c r="G1408" s="409">
        <f t="shared" si="269"/>
        <v>0</v>
      </c>
      <c r="H1408" s="410" t="s">
        <v>872</v>
      </c>
      <c r="I1408" s="410" t="s">
        <v>902</v>
      </c>
      <c r="J1408" s="410">
        <v>1861272586</v>
      </c>
      <c r="K1408" s="410">
        <v>56270940</v>
      </c>
      <c r="L1408" s="410" t="s">
        <v>874</v>
      </c>
      <c r="M1408" s="406">
        <f t="shared" si="272"/>
        <v>0</v>
      </c>
      <c r="O1408" s="406">
        <f t="shared" ref="O1408:O1420" si="281">E1408</f>
        <v>28.92</v>
      </c>
    </row>
    <row r="1409" spans="1:18">
      <c r="A1409" s="407">
        <v>45699</v>
      </c>
      <c r="B1409" s="408">
        <v>0</v>
      </c>
      <c r="C1409" s="409">
        <v>50</v>
      </c>
      <c r="D1409" s="409">
        <v>1.8</v>
      </c>
      <c r="E1409" s="409">
        <f t="shared" si="271"/>
        <v>48.2</v>
      </c>
      <c r="F1409" s="409">
        <v>48.2</v>
      </c>
      <c r="G1409" s="409">
        <f t="shared" si="269"/>
        <v>0</v>
      </c>
      <c r="H1409" s="410" t="s">
        <v>872</v>
      </c>
      <c r="I1409" s="410" t="s">
        <v>902</v>
      </c>
      <c r="J1409" s="410">
        <v>1861272586</v>
      </c>
      <c r="K1409" s="410">
        <v>56270945</v>
      </c>
      <c r="L1409" s="410" t="s">
        <v>874</v>
      </c>
      <c r="M1409" s="406">
        <f t="shared" si="272"/>
        <v>0</v>
      </c>
      <c r="O1409" s="406">
        <f t="shared" si="281"/>
        <v>48.2</v>
      </c>
    </row>
    <row r="1410" spans="1:18">
      <c r="A1410" s="407">
        <v>45699</v>
      </c>
      <c r="B1410" s="408">
        <v>0</v>
      </c>
      <c r="C1410" s="409">
        <v>39</v>
      </c>
      <c r="D1410" s="409">
        <v>1.4</v>
      </c>
      <c r="E1410" s="409">
        <f t="shared" si="271"/>
        <v>37.6</v>
      </c>
      <c r="F1410" s="409">
        <v>37.6</v>
      </c>
      <c r="G1410" s="409">
        <f t="shared" si="269"/>
        <v>0</v>
      </c>
      <c r="H1410" s="410" t="s">
        <v>872</v>
      </c>
      <c r="I1410" s="410" t="s">
        <v>902</v>
      </c>
      <c r="J1410" s="410">
        <v>1861272586</v>
      </c>
      <c r="K1410" s="410">
        <v>56270956</v>
      </c>
      <c r="L1410" s="410" t="s">
        <v>874</v>
      </c>
      <c r="M1410" s="406">
        <f t="shared" si="272"/>
        <v>0</v>
      </c>
      <c r="O1410" s="406">
        <f t="shared" si="281"/>
        <v>37.6</v>
      </c>
    </row>
    <row r="1411" spans="1:18">
      <c r="A1411" s="407">
        <v>45699</v>
      </c>
      <c r="B1411" s="408">
        <v>0</v>
      </c>
      <c r="C1411" s="409">
        <v>50</v>
      </c>
      <c r="D1411" s="409">
        <v>1.8</v>
      </c>
      <c r="E1411" s="409">
        <f t="shared" si="271"/>
        <v>48.2</v>
      </c>
      <c r="F1411" s="409">
        <v>48.2</v>
      </c>
      <c r="G1411" s="409">
        <f t="shared" ref="G1411:G1474" si="282">IF(D1411&gt;0.2,0,0.04)</f>
        <v>0</v>
      </c>
      <c r="H1411" s="410" t="s">
        <v>872</v>
      </c>
      <c r="I1411" s="410" t="s">
        <v>902</v>
      </c>
      <c r="J1411" s="410">
        <v>1861272586</v>
      </c>
      <c r="K1411" s="410">
        <v>56270965</v>
      </c>
      <c r="L1411" s="410" t="s">
        <v>874</v>
      </c>
      <c r="M1411" s="406">
        <f t="shared" si="272"/>
        <v>0</v>
      </c>
      <c r="O1411" s="406">
        <f t="shared" si="281"/>
        <v>48.2</v>
      </c>
    </row>
    <row r="1412" spans="1:18">
      <c r="A1412" s="407">
        <v>45699</v>
      </c>
      <c r="B1412" s="408">
        <v>0</v>
      </c>
      <c r="C1412" s="409">
        <v>30</v>
      </c>
      <c r="D1412" s="409">
        <v>1.08</v>
      </c>
      <c r="E1412" s="409">
        <f t="shared" ref="E1412:E1475" si="283">C1412-D1412-G1412</f>
        <v>28.92</v>
      </c>
      <c r="F1412" s="409">
        <v>28.92</v>
      </c>
      <c r="G1412" s="409">
        <f t="shared" si="282"/>
        <v>0</v>
      </c>
      <c r="H1412" s="410" t="s">
        <v>872</v>
      </c>
      <c r="I1412" s="410" t="s">
        <v>902</v>
      </c>
      <c r="J1412" s="410">
        <v>1861272586</v>
      </c>
      <c r="K1412" s="410">
        <v>56270977</v>
      </c>
      <c r="L1412" s="410" t="s">
        <v>874</v>
      </c>
      <c r="M1412" s="406">
        <f t="shared" ref="M1412:M1475" si="284">SUM(N1412:AA1412)-E1412</f>
        <v>0</v>
      </c>
      <c r="O1412" s="406">
        <f t="shared" si="281"/>
        <v>28.92</v>
      </c>
    </row>
    <row r="1413" spans="1:18">
      <c r="A1413" s="407">
        <v>45699</v>
      </c>
      <c r="B1413" s="408">
        <v>0</v>
      </c>
      <c r="C1413" s="409">
        <v>80</v>
      </c>
      <c r="D1413" s="409">
        <v>2.88</v>
      </c>
      <c r="E1413" s="409">
        <f t="shared" si="283"/>
        <v>77.12</v>
      </c>
      <c r="F1413" s="409">
        <v>77.12</v>
      </c>
      <c r="G1413" s="409">
        <f t="shared" si="282"/>
        <v>0</v>
      </c>
      <c r="H1413" s="410" t="s">
        <v>872</v>
      </c>
      <c r="I1413" s="410" t="s">
        <v>902</v>
      </c>
      <c r="J1413" s="410">
        <v>1861272586</v>
      </c>
      <c r="K1413" s="410">
        <v>56271009</v>
      </c>
      <c r="L1413" s="410" t="s">
        <v>874</v>
      </c>
      <c r="M1413" s="406">
        <f t="shared" si="284"/>
        <v>0</v>
      </c>
      <c r="O1413" s="406">
        <f t="shared" si="281"/>
        <v>77.12</v>
      </c>
    </row>
    <row r="1414" spans="1:18">
      <c r="A1414" s="407">
        <v>45699</v>
      </c>
      <c r="B1414" s="408">
        <v>0</v>
      </c>
      <c r="C1414" s="409">
        <v>30</v>
      </c>
      <c r="D1414" s="409">
        <v>1.08</v>
      </c>
      <c r="E1414" s="409">
        <f t="shared" si="283"/>
        <v>28.92</v>
      </c>
      <c r="F1414" s="409">
        <v>28.92</v>
      </c>
      <c r="G1414" s="409">
        <f t="shared" si="282"/>
        <v>0</v>
      </c>
      <c r="H1414" s="410" t="s">
        <v>872</v>
      </c>
      <c r="I1414" s="410" t="s">
        <v>902</v>
      </c>
      <c r="J1414" s="410">
        <v>1861272586</v>
      </c>
      <c r="K1414" s="410">
        <v>56271017</v>
      </c>
      <c r="L1414" s="410" t="s">
        <v>874</v>
      </c>
      <c r="M1414" s="406">
        <f t="shared" si="284"/>
        <v>0</v>
      </c>
      <c r="O1414" s="406">
        <f t="shared" si="281"/>
        <v>28.92</v>
      </c>
    </row>
    <row r="1415" spans="1:18">
      <c r="A1415" s="407">
        <v>45699</v>
      </c>
      <c r="B1415" s="408">
        <v>0</v>
      </c>
      <c r="C1415" s="409">
        <v>50</v>
      </c>
      <c r="D1415" s="409">
        <v>1.8</v>
      </c>
      <c r="E1415" s="409">
        <f t="shared" si="283"/>
        <v>48.2</v>
      </c>
      <c r="F1415" s="409">
        <v>48.2</v>
      </c>
      <c r="G1415" s="409">
        <f t="shared" si="282"/>
        <v>0</v>
      </c>
      <c r="H1415" s="410" t="s">
        <v>872</v>
      </c>
      <c r="I1415" s="410" t="s">
        <v>902</v>
      </c>
      <c r="J1415" s="410">
        <v>1861272586</v>
      </c>
      <c r="K1415" s="410">
        <v>56271018</v>
      </c>
      <c r="L1415" s="410" t="s">
        <v>874</v>
      </c>
      <c r="M1415" s="406">
        <f t="shared" si="284"/>
        <v>0</v>
      </c>
      <c r="O1415" s="406">
        <f t="shared" si="281"/>
        <v>48.2</v>
      </c>
    </row>
    <row r="1416" spans="1:18">
      <c r="A1416" s="407">
        <v>45699</v>
      </c>
      <c r="B1416" s="408">
        <v>0</v>
      </c>
      <c r="C1416" s="409">
        <v>50</v>
      </c>
      <c r="D1416" s="409">
        <v>1.8</v>
      </c>
      <c r="E1416" s="409">
        <f t="shared" si="283"/>
        <v>48.2</v>
      </c>
      <c r="F1416" s="409">
        <v>48.2</v>
      </c>
      <c r="G1416" s="409">
        <f t="shared" si="282"/>
        <v>0</v>
      </c>
      <c r="H1416" s="410" t="s">
        <v>872</v>
      </c>
      <c r="I1416" s="410" t="s">
        <v>902</v>
      </c>
      <c r="J1416" s="410">
        <v>1861272586</v>
      </c>
      <c r="K1416" s="410">
        <v>56271021</v>
      </c>
      <c r="L1416" s="410" t="s">
        <v>874</v>
      </c>
      <c r="M1416" s="406">
        <f t="shared" si="284"/>
        <v>0</v>
      </c>
      <c r="O1416" s="406">
        <f t="shared" si="281"/>
        <v>48.2</v>
      </c>
    </row>
    <row r="1417" spans="1:18">
      <c r="A1417" s="407">
        <v>45699</v>
      </c>
      <c r="B1417" s="408">
        <v>0</v>
      </c>
      <c r="C1417" s="409">
        <v>50</v>
      </c>
      <c r="D1417" s="409">
        <v>1.8</v>
      </c>
      <c r="E1417" s="409">
        <f t="shared" si="283"/>
        <v>48.2</v>
      </c>
      <c r="F1417" s="409">
        <v>48.2</v>
      </c>
      <c r="G1417" s="409">
        <f t="shared" si="282"/>
        <v>0</v>
      </c>
      <c r="H1417" s="410" t="s">
        <v>872</v>
      </c>
      <c r="I1417" s="410" t="s">
        <v>902</v>
      </c>
      <c r="J1417" s="410">
        <v>1861272586</v>
      </c>
      <c r="K1417" s="410">
        <v>56271022</v>
      </c>
      <c r="L1417" s="410" t="s">
        <v>874</v>
      </c>
      <c r="M1417" s="406">
        <f t="shared" si="284"/>
        <v>0</v>
      </c>
      <c r="O1417" s="406">
        <f t="shared" si="281"/>
        <v>48.2</v>
      </c>
    </row>
    <row r="1418" spans="1:18">
      <c r="A1418" s="407">
        <v>45699</v>
      </c>
      <c r="B1418" s="408">
        <v>0</v>
      </c>
      <c r="C1418" s="409">
        <v>50</v>
      </c>
      <c r="D1418" s="409">
        <v>1.8</v>
      </c>
      <c r="E1418" s="409">
        <f t="shared" si="283"/>
        <v>48.2</v>
      </c>
      <c r="F1418" s="409">
        <v>48.2</v>
      </c>
      <c r="G1418" s="409">
        <f t="shared" si="282"/>
        <v>0</v>
      </c>
      <c r="H1418" s="410" t="s">
        <v>872</v>
      </c>
      <c r="I1418" s="410" t="s">
        <v>902</v>
      </c>
      <c r="J1418" s="410">
        <v>1861272586</v>
      </c>
      <c r="K1418" s="410">
        <v>56270879</v>
      </c>
      <c r="L1418" s="410" t="s">
        <v>874</v>
      </c>
      <c r="M1418" s="406">
        <f t="shared" si="284"/>
        <v>0</v>
      </c>
      <c r="N1418" s="406"/>
      <c r="O1418" s="406">
        <f t="shared" si="281"/>
        <v>48.2</v>
      </c>
    </row>
    <row r="1419" spans="1:18">
      <c r="A1419" s="407">
        <v>45699</v>
      </c>
      <c r="B1419" s="408">
        <v>0</v>
      </c>
      <c r="C1419" s="409">
        <v>50</v>
      </c>
      <c r="D1419" s="409">
        <v>1.8</v>
      </c>
      <c r="E1419" s="409">
        <f t="shared" si="283"/>
        <v>48.2</v>
      </c>
      <c r="F1419" s="409">
        <v>48.2</v>
      </c>
      <c r="G1419" s="409">
        <f t="shared" si="282"/>
        <v>0</v>
      </c>
      <c r="H1419" s="410" t="s">
        <v>872</v>
      </c>
      <c r="I1419" s="410" t="s">
        <v>902</v>
      </c>
      <c r="J1419" s="410">
        <v>1861272586</v>
      </c>
      <c r="K1419" s="410">
        <v>56270899</v>
      </c>
      <c r="L1419" s="410" t="s">
        <v>874</v>
      </c>
      <c r="M1419" s="406">
        <f t="shared" si="284"/>
        <v>0</v>
      </c>
      <c r="O1419" s="406">
        <f t="shared" si="281"/>
        <v>48.2</v>
      </c>
    </row>
    <row r="1420" spans="1:18">
      <c r="A1420" s="407">
        <v>45699</v>
      </c>
      <c r="B1420" s="408">
        <v>0</v>
      </c>
      <c r="C1420" s="409">
        <v>50</v>
      </c>
      <c r="D1420" s="409">
        <v>1.8</v>
      </c>
      <c r="E1420" s="409">
        <f t="shared" si="283"/>
        <v>48.2</v>
      </c>
      <c r="F1420" s="409">
        <v>48.2</v>
      </c>
      <c r="G1420" s="409">
        <f t="shared" si="282"/>
        <v>0</v>
      </c>
      <c r="H1420" s="410" t="s">
        <v>872</v>
      </c>
      <c r="I1420" s="410" t="s">
        <v>902</v>
      </c>
      <c r="J1420" s="410">
        <v>1861272586</v>
      </c>
      <c r="K1420" s="410">
        <v>56270902</v>
      </c>
      <c r="L1420" s="410" t="s">
        <v>874</v>
      </c>
      <c r="M1420" s="406">
        <f t="shared" si="284"/>
        <v>0</v>
      </c>
      <c r="O1420" s="406">
        <f t="shared" si="281"/>
        <v>48.2</v>
      </c>
    </row>
    <row r="1421" spans="1:18">
      <c r="A1421" s="407">
        <v>45699</v>
      </c>
      <c r="B1421" s="408">
        <v>0</v>
      </c>
      <c r="C1421" s="409">
        <v>4</v>
      </c>
      <c r="D1421" s="409">
        <v>0.2</v>
      </c>
      <c r="E1421" s="409">
        <f t="shared" si="283"/>
        <v>3.76</v>
      </c>
      <c r="F1421" s="409">
        <v>3.8</v>
      </c>
      <c r="G1421" s="409">
        <f t="shared" si="282"/>
        <v>0.04</v>
      </c>
      <c r="H1421" s="410" t="s">
        <v>872</v>
      </c>
      <c r="I1421" s="410" t="s">
        <v>904</v>
      </c>
      <c r="J1421" s="410">
        <v>1861272586</v>
      </c>
      <c r="K1421" s="410">
        <v>56270914</v>
      </c>
      <c r="L1421" s="410" t="s">
        <v>874</v>
      </c>
      <c r="M1421" s="406">
        <f t="shared" si="284"/>
        <v>0</v>
      </c>
      <c r="O1421" s="406"/>
      <c r="R1421" s="406">
        <f>E1421</f>
        <v>3.76</v>
      </c>
    </row>
    <row r="1422" spans="1:18">
      <c r="A1422" s="407">
        <v>45699</v>
      </c>
      <c r="B1422" s="408">
        <v>0</v>
      </c>
      <c r="C1422" s="409">
        <v>30</v>
      </c>
      <c r="D1422" s="409">
        <v>1.08</v>
      </c>
      <c r="E1422" s="409">
        <f t="shared" si="283"/>
        <v>28.92</v>
      </c>
      <c r="F1422" s="409">
        <v>28.92</v>
      </c>
      <c r="G1422" s="409">
        <f t="shared" si="282"/>
        <v>0</v>
      </c>
      <c r="H1422" s="410" t="s">
        <v>872</v>
      </c>
      <c r="I1422" s="410" t="s">
        <v>902</v>
      </c>
      <c r="J1422" s="410">
        <v>1861272586</v>
      </c>
      <c r="K1422" s="410">
        <v>56270924</v>
      </c>
      <c r="L1422" s="410" t="s">
        <v>874</v>
      </c>
      <c r="M1422" s="406">
        <f t="shared" si="284"/>
        <v>0</v>
      </c>
      <c r="O1422" s="406">
        <f t="shared" ref="O1422:O1424" si="285">E1422</f>
        <v>28.92</v>
      </c>
    </row>
    <row r="1423" spans="1:18">
      <c r="A1423" s="407">
        <v>45699</v>
      </c>
      <c r="B1423" s="408">
        <v>0</v>
      </c>
      <c r="C1423" s="409">
        <v>30</v>
      </c>
      <c r="D1423" s="409">
        <v>1.08</v>
      </c>
      <c r="E1423" s="409">
        <f t="shared" si="283"/>
        <v>28.92</v>
      </c>
      <c r="F1423" s="409">
        <v>28.92</v>
      </c>
      <c r="G1423" s="409">
        <f t="shared" si="282"/>
        <v>0</v>
      </c>
      <c r="H1423" s="410" t="s">
        <v>872</v>
      </c>
      <c r="I1423" s="410" t="s">
        <v>902</v>
      </c>
      <c r="J1423" s="410">
        <v>1861272586</v>
      </c>
      <c r="K1423" s="410">
        <v>56270934</v>
      </c>
      <c r="L1423" s="410" t="s">
        <v>874</v>
      </c>
      <c r="M1423" s="406">
        <f t="shared" si="284"/>
        <v>0</v>
      </c>
      <c r="O1423" s="406">
        <f t="shared" si="285"/>
        <v>28.92</v>
      </c>
    </row>
    <row r="1424" spans="1:18">
      <c r="A1424" s="407">
        <v>45699</v>
      </c>
      <c r="B1424" s="408">
        <v>0</v>
      </c>
      <c r="C1424" s="409">
        <v>30</v>
      </c>
      <c r="D1424" s="409">
        <v>1.08</v>
      </c>
      <c r="E1424" s="409">
        <f t="shared" si="283"/>
        <v>28.92</v>
      </c>
      <c r="F1424" s="409">
        <v>28.92</v>
      </c>
      <c r="G1424" s="409">
        <f t="shared" si="282"/>
        <v>0</v>
      </c>
      <c r="H1424" s="410" t="s">
        <v>872</v>
      </c>
      <c r="I1424" s="410" t="s">
        <v>902</v>
      </c>
      <c r="J1424" s="410">
        <v>1861272586</v>
      </c>
      <c r="K1424" s="410">
        <v>56270982</v>
      </c>
      <c r="L1424" s="410" t="s">
        <v>874</v>
      </c>
      <c r="M1424" s="406">
        <f t="shared" si="284"/>
        <v>0</v>
      </c>
      <c r="O1424" s="406">
        <f t="shared" si="285"/>
        <v>28.92</v>
      </c>
    </row>
    <row r="1425" spans="1:24">
      <c r="A1425" s="407">
        <v>45699</v>
      </c>
      <c r="B1425" s="408">
        <v>0</v>
      </c>
      <c r="C1425" s="409">
        <v>26</v>
      </c>
      <c r="D1425" s="409">
        <v>0.94</v>
      </c>
      <c r="E1425" s="409">
        <f t="shared" si="283"/>
        <v>25.06</v>
      </c>
      <c r="F1425" s="409">
        <v>25.06</v>
      </c>
      <c r="G1425" s="409">
        <f t="shared" si="282"/>
        <v>0</v>
      </c>
      <c r="H1425" s="410" t="s">
        <v>872</v>
      </c>
      <c r="I1425" s="410" t="s">
        <v>900</v>
      </c>
      <c r="J1425" s="410">
        <v>1861272586</v>
      </c>
      <c r="K1425" s="410">
        <v>56270994</v>
      </c>
      <c r="L1425" s="410" t="s">
        <v>874</v>
      </c>
      <c r="M1425" s="406">
        <f t="shared" si="284"/>
        <v>0</v>
      </c>
      <c r="N1425" s="406">
        <f>E1425</f>
        <v>25.06</v>
      </c>
      <c r="O1425" s="406"/>
    </row>
    <row r="1426" spans="1:24">
      <c r="A1426" s="407">
        <v>45699</v>
      </c>
      <c r="B1426" s="408">
        <v>0</v>
      </c>
      <c r="C1426" s="409">
        <v>2</v>
      </c>
      <c r="D1426" s="409">
        <v>0.2</v>
      </c>
      <c r="E1426" s="409">
        <f t="shared" si="283"/>
        <v>1.76</v>
      </c>
      <c r="F1426" s="409">
        <v>1.8</v>
      </c>
      <c r="G1426" s="409">
        <f t="shared" si="282"/>
        <v>0.04</v>
      </c>
      <c r="H1426" s="410" t="s">
        <v>872</v>
      </c>
      <c r="I1426" s="410" t="s">
        <v>873</v>
      </c>
      <c r="J1426" s="410">
        <v>1861272586</v>
      </c>
      <c r="K1426" s="410">
        <v>56270893</v>
      </c>
      <c r="L1426" s="410" t="s">
        <v>874</v>
      </c>
      <c r="M1426" s="406">
        <f t="shared" si="284"/>
        <v>0</v>
      </c>
      <c r="O1426" s="406"/>
      <c r="U1426" s="406">
        <f>E1426</f>
        <v>1.76</v>
      </c>
    </row>
    <row r="1427" spans="1:24">
      <c r="A1427" s="407">
        <v>45699</v>
      </c>
      <c r="B1427" s="408">
        <v>0</v>
      </c>
      <c r="C1427" s="409">
        <v>4</v>
      </c>
      <c r="D1427" s="409">
        <v>0.2</v>
      </c>
      <c r="E1427" s="409">
        <f t="shared" si="283"/>
        <v>3.76</v>
      </c>
      <c r="F1427" s="409">
        <v>3.8</v>
      </c>
      <c r="G1427" s="409">
        <f t="shared" si="282"/>
        <v>0.04</v>
      </c>
      <c r="H1427" s="410" t="s">
        <v>872</v>
      </c>
      <c r="I1427" s="410" t="s">
        <v>904</v>
      </c>
      <c r="J1427" s="410">
        <v>1861272586</v>
      </c>
      <c r="K1427" s="410">
        <v>56270916</v>
      </c>
      <c r="L1427" s="410" t="s">
        <v>874</v>
      </c>
      <c r="M1427" s="406">
        <f t="shared" si="284"/>
        <v>0</v>
      </c>
      <c r="R1427" s="406">
        <f>E1427</f>
        <v>3.76</v>
      </c>
      <c r="U1427" s="406"/>
    </row>
    <row r="1428" spans="1:24">
      <c r="A1428" s="407">
        <v>45699</v>
      </c>
      <c r="B1428" s="408">
        <v>0</v>
      </c>
      <c r="C1428" s="409">
        <v>10</v>
      </c>
      <c r="D1428" s="409">
        <v>0.36</v>
      </c>
      <c r="E1428" s="409">
        <f t="shared" si="283"/>
        <v>9.64</v>
      </c>
      <c r="F1428" s="409">
        <v>9.64</v>
      </c>
      <c r="G1428" s="409">
        <f t="shared" si="282"/>
        <v>0</v>
      </c>
      <c r="H1428" s="410" t="s">
        <v>872</v>
      </c>
      <c r="I1428" s="410" t="s">
        <v>877</v>
      </c>
      <c r="J1428" s="410">
        <v>1861272586</v>
      </c>
      <c r="K1428" s="410">
        <v>56270926</v>
      </c>
      <c r="L1428" s="410" t="s">
        <v>874</v>
      </c>
      <c r="M1428" s="406">
        <f t="shared" si="284"/>
        <v>0</v>
      </c>
      <c r="T1428" s="406"/>
      <c r="X1428" s="406">
        <f>E1428</f>
        <v>9.64</v>
      </c>
    </row>
    <row r="1429" spans="1:24">
      <c r="A1429" s="407">
        <v>45699</v>
      </c>
      <c r="B1429" s="408">
        <v>0</v>
      </c>
      <c r="C1429" s="409">
        <v>30</v>
      </c>
      <c r="D1429" s="409">
        <v>1.08</v>
      </c>
      <c r="E1429" s="409">
        <f t="shared" si="283"/>
        <v>28.92</v>
      </c>
      <c r="F1429" s="409">
        <v>28.92</v>
      </c>
      <c r="G1429" s="409">
        <f t="shared" si="282"/>
        <v>0</v>
      </c>
      <c r="H1429" s="410" t="s">
        <v>872</v>
      </c>
      <c r="I1429" s="410" t="s">
        <v>902</v>
      </c>
      <c r="J1429" s="410">
        <v>1861272586</v>
      </c>
      <c r="K1429" s="410">
        <v>56270939</v>
      </c>
      <c r="L1429" s="410" t="s">
        <v>874</v>
      </c>
      <c r="M1429" s="406">
        <f t="shared" si="284"/>
        <v>0</v>
      </c>
      <c r="O1429" s="406">
        <f t="shared" ref="O1429:O1433" si="286">E1429</f>
        <v>28.92</v>
      </c>
      <c r="U1429" s="406"/>
    </row>
    <row r="1430" spans="1:24">
      <c r="A1430" s="407">
        <v>45699</v>
      </c>
      <c r="B1430" s="408">
        <v>0</v>
      </c>
      <c r="C1430" s="409">
        <v>36</v>
      </c>
      <c r="D1430" s="409">
        <v>1.3</v>
      </c>
      <c r="E1430" s="409">
        <f t="shared" si="283"/>
        <v>34.700000000000003</v>
      </c>
      <c r="F1430" s="409">
        <v>34.700000000000003</v>
      </c>
      <c r="G1430" s="409">
        <f t="shared" si="282"/>
        <v>0</v>
      </c>
      <c r="H1430" s="410" t="s">
        <v>872</v>
      </c>
      <c r="I1430" s="410" t="s">
        <v>902</v>
      </c>
      <c r="J1430" s="410">
        <v>1861272586</v>
      </c>
      <c r="K1430" s="410">
        <v>56270964</v>
      </c>
      <c r="L1430" s="410" t="s">
        <v>874</v>
      </c>
      <c r="M1430" s="406">
        <f t="shared" si="284"/>
        <v>0</v>
      </c>
      <c r="O1430" s="406">
        <f t="shared" si="286"/>
        <v>34.700000000000003</v>
      </c>
      <c r="U1430" s="406"/>
    </row>
    <row r="1431" spans="1:24">
      <c r="A1431" s="407">
        <v>45699</v>
      </c>
      <c r="B1431" s="408">
        <v>0</v>
      </c>
      <c r="C1431" s="409">
        <v>30</v>
      </c>
      <c r="D1431" s="409">
        <v>1.08</v>
      </c>
      <c r="E1431" s="409">
        <f t="shared" si="283"/>
        <v>28.92</v>
      </c>
      <c r="F1431" s="409">
        <v>28.92</v>
      </c>
      <c r="G1431" s="409">
        <f t="shared" si="282"/>
        <v>0</v>
      </c>
      <c r="H1431" s="410" t="s">
        <v>872</v>
      </c>
      <c r="I1431" s="410" t="s">
        <v>902</v>
      </c>
      <c r="J1431" s="410">
        <v>1861272586</v>
      </c>
      <c r="K1431" s="410">
        <v>56270984</v>
      </c>
      <c r="L1431" s="410" t="s">
        <v>874</v>
      </c>
      <c r="M1431" s="406">
        <f t="shared" si="284"/>
        <v>0</v>
      </c>
      <c r="N1431" s="406"/>
      <c r="O1431" s="406">
        <f t="shared" si="286"/>
        <v>28.92</v>
      </c>
    </row>
    <row r="1432" spans="1:24">
      <c r="A1432" s="407">
        <v>45699</v>
      </c>
      <c r="B1432" s="408">
        <v>0</v>
      </c>
      <c r="C1432" s="409">
        <v>39</v>
      </c>
      <c r="D1432" s="409">
        <v>1.4</v>
      </c>
      <c r="E1432" s="409">
        <f t="shared" si="283"/>
        <v>37.6</v>
      </c>
      <c r="F1432" s="409">
        <v>37.6</v>
      </c>
      <c r="G1432" s="409">
        <f t="shared" si="282"/>
        <v>0</v>
      </c>
      <c r="H1432" s="410" t="s">
        <v>872</v>
      </c>
      <c r="I1432" s="410" t="s">
        <v>902</v>
      </c>
      <c r="J1432" s="410">
        <v>1861272586</v>
      </c>
      <c r="K1432" s="410">
        <v>56270996</v>
      </c>
      <c r="L1432" s="410" t="s">
        <v>874</v>
      </c>
      <c r="M1432" s="406">
        <f t="shared" si="284"/>
        <v>0</v>
      </c>
      <c r="O1432" s="406">
        <f t="shared" si="286"/>
        <v>37.6</v>
      </c>
      <c r="R1432" s="406"/>
    </row>
    <row r="1433" spans="1:24">
      <c r="A1433" s="407">
        <v>45699</v>
      </c>
      <c r="B1433" s="408">
        <v>0</v>
      </c>
      <c r="C1433" s="409">
        <v>80</v>
      </c>
      <c r="D1433" s="409">
        <v>2.88</v>
      </c>
      <c r="E1433" s="409">
        <f t="shared" si="283"/>
        <v>77.12</v>
      </c>
      <c r="F1433" s="409">
        <v>77.12</v>
      </c>
      <c r="G1433" s="409">
        <f t="shared" si="282"/>
        <v>0</v>
      </c>
      <c r="H1433" s="410" t="s">
        <v>872</v>
      </c>
      <c r="I1433" s="410" t="s">
        <v>902</v>
      </c>
      <c r="J1433" s="410">
        <v>1861272586</v>
      </c>
      <c r="K1433" s="410">
        <v>56271023</v>
      </c>
      <c r="L1433" s="410" t="s">
        <v>874</v>
      </c>
      <c r="M1433" s="406">
        <f t="shared" si="284"/>
        <v>0</v>
      </c>
      <c r="O1433" s="406">
        <f t="shared" si="286"/>
        <v>77.12</v>
      </c>
      <c r="U1433" s="406"/>
    </row>
    <row r="1434" spans="1:24">
      <c r="A1434" s="407">
        <v>45699</v>
      </c>
      <c r="B1434" s="408">
        <v>0</v>
      </c>
      <c r="C1434" s="409">
        <v>2</v>
      </c>
      <c r="D1434" s="409">
        <v>0.2</v>
      </c>
      <c r="E1434" s="409">
        <f t="shared" si="283"/>
        <v>1.76</v>
      </c>
      <c r="F1434" s="409">
        <v>1.8</v>
      </c>
      <c r="G1434" s="409">
        <f t="shared" si="282"/>
        <v>0.04</v>
      </c>
      <c r="H1434" s="410" t="s">
        <v>872</v>
      </c>
      <c r="I1434" s="410" t="s">
        <v>873</v>
      </c>
      <c r="J1434" s="410">
        <v>1861272586</v>
      </c>
      <c r="K1434" s="410">
        <v>56271024</v>
      </c>
      <c r="L1434" s="410" t="s">
        <v>874</v>
      </c>
      <c r="M1434" s="406">
        <f t="shared" si="284"/>
        <v>0</v>
      </c>
      <c r="R1434" s="406"/>
      <c r="U1434" s="406">
        <f>E1434</f>
        <v>1.76</v>
      </c>
    </row>
    <row r="1435" spans="1:24">
      <c r="A1435" s="407">
        <v>45699</v>
      </c>
      <c r="B1435" s="408">
        <v>0</v>
      </c>
      <c r="C1435" s="409">
        <v>50</v>
      </c>
      <c r="D1435" s="409">
        <v>1.8</v>
      </c>
      <c r="E1435" s="409">
        <f t="shared" si="283"/>
        <v>48.2</v>
      </c>
      <c r="F1435" s="409">
        <v>48.2</v>
      </c>
      <c r="G1435" s="409">
        <f t="shared" si="282"/>
        <v>0</v>
      </c>
      <c r="H1435" s="410" t="s">
        <v>872</v>
      </c>
      <c r="I1435" s="410" t="s">
        <v>902</v>
      </c>
      <c r="J1435" s="410">
        <v>1861272586</v>
      </c>
      <c r="K1435" s="410">
        <v>56270882</v>
      </c>
      <c r="L1435" s="410" t="s">
        <v>874</v>
      </c>
      <c r="M1435" s="406">
        <f t="shared" si="284"/>
        <v>0</v>
      </c>
      <c r="O1435" s="406">
        <f>E1435</f>
        <v>48.2</v>
      </c>
      <c r="P1435" s="406"/>
    </row>
    <row r="1436" spans="1:24">
      <c r="A1436" s="407">
        <v>45699</v>
      </c>
      <c r="B1436" s="408">
        <v>0</v>
      </c>
      <c r="C1436" s="409">
        <v>2</v>
      </c>
      <c r="D1436" s="409">
        <v>0.2</v>
      </c>
      <c r="E1436" s="409">
        <f t="shared" si="283"/>
        <v>1.76</v>
      </c>
      <c r="F1436" s="409">
        <v>1.8</v>
      </c>
      <c r="G1436" s="409">
        <f t="shared" si="282"/>
        <v>0.04</v>
      </c>
      <c r="H1436" s="410" t="s">
        <v>872</v>
      </c>
      <c r="I1436" s="410" t="s">
        <v>873</v>
      </c>
      <c r="J1436" s="410">
        <v>1861272586</v>
      </c>
      <c r="K1436" s="410">
        <v>56270897</v>
      </c>
      <c r="L1436" s="410" t="s">
        <v>874</v>
      </c>
      <c r="M1436" s="406">
        <f t="shared" si="284"/>
        <v>0</v>
      </c>
      <c r="U1436" s="406">
        <f>E1436</f>
        <v>1.76</v>
      </c>
    </row>
    <row r="1437" spans="1:24">
      <c r="A1437" s="407">
        <v>45699</v>
      </c>
      <c r="B1437" s="408">
        <v>0</v>
      </c>
      <c r="C1437" s="409">
        <v>30</v>
      </c>
      <c r="D1437" s="409">
        <v>1.08</v>
      </c>
      <c r="E1437" s="409">
        <f t="shared" si="283"/>
        <v>28.92</v>
      </c>
      <c r="F1437" s="409">
        <v>28.92</v>
      </c>
      <c r="G1437" s="409">
        <f t="shared" si="282"/>
        <v>0</v>
      </c>
      <c r="H1437" s="410" t="s">
        <v>872</v>
      </c>
      <c r="I1437" s="410" t="s">
        <v>902</v>
      </c>
      <c r="J1437" s="410">
        <v>1861272586</v>
      </c>
      <c r="K1437" s="410">
        <v>56270922</v>
      </c>
      <c r="L1437" s="410" t="s">
        <v>874</v>
      </c>
      <c r="M1437" s="406">
        <f t="shared" si="284"/>
        <v>0</v>
      </c>
      <c r="O1437" s="406">
        <f t="shared" ref="O1437:O1439" si="287">E1437</f>
        <v>28.92</v>
      </c>
      <c r="P1437" s="406"/>
    </row>
    <row r="1438" spans="1:24">
      <c r="A1438" s="407">
        <v>45699</v>
      </c>
      <c r="B1438" s="408">
        <v>0</v>
      </c>
      <c r="C1438" s="409">
        <v>30</v>
      </c>
      <c r="D1438" s="409">
        <v>1.08</v>
      </c>
      <c r="E1438" s="409">
        <f t="shared" si="283"/>
        <v>28.92</v>
      </c>
      <c r="F1438" s="409">
        <v>28.92</v>
      </c>
      <c r="G1438" s="409">
        <f t="shared" si="282"/>
        <v>0</v>
      </c>
      <c r="H1438" s="410" t="s">
        <v>872</v>
      </c>
      <c r="I1438" s="410" t="s">
        <v>902</v>
      </c>
      <c r="J1438" s="410">
        <v>1861272586</v>
      </c>
      <c r="K1438" s="410">
        <v>56270938</v>
      </c>
      <c r="L1438" s="410" t="s">
        <v>874</v>
      </c>
      <c r="M1438" s="406">
        <f t="shared" si="284"/>
        <v>0</v>
      </c>
      <c r="O1438" s="406">
        <f t="shared" si="287"/>
        <v>28.92</v>
      </c>
      <c r="P1438" s="406"/>
    </row>
    <row r="1439" spans="1:24">
      <c r="A1439" s="407">
        <v>45699</v>
      </c>
      <c r="B1439" s="408">
        <v>0</v>
      </c>
      <c r="C1439" s="409">
        <v>30</v>
      </c>
      <c r="D1439" s="409">
        <v>1.08</v>
      </c>
      <c r="E1439" s="409">
        <f t="shared" si="283"/>
        <v>28.92</v>
      </c>
      <c r="F1439" s="409">
        <v>28.92</v>
      </c>
      <c r="G1439" s="409">
        <f t="shared" si="282"/>
        <v>0</v>
      </c>
      <c r="H1439" s="410" t="s">
        <v>872</v>
      </c>
      <c r="I1439" s="410" t="s">
        <v>902</v>
      </c>
      <c r="J1439" s="410">
        <v>1861272586</v>
      </c>
      <c r="K1439" s="410">
        <v>56270946</v>
      </c>
      <c r="L1439" s="410" t="s">
        <v>874</v>
      </c>
      <c r="M1439" s="406">
        <f t="shared" si="284"/>
        <v>0</v>
      </c>
      <c r="O1439" s="406">
        <f t="shared" si="287"/>
        <v>28.92</v>
      </c>
      <c r="P1439" s="406"/>
    </row>
    <row r="1440" spans="1:24">
      <c r="A1440" s="407">
        <v>45699</v>
      </c>
      <c r="B1440" s="408">
        <v>0</v>
      </c>
      <c r="C1440" s="409">
        <v>26</v>
      </c>
      <c r="D1440" s="409">
        <v>0.94</v>
      </c>
      <c r="E1440" s="409">
        <f t="shared" si="283"/>
        <v>25.06</v>
      </c>
      <c r="F1440" s="409">
        <v>25.06</v>
      </c>
      <c r="G1440" s="409">
        <f t="shared" si="282"/>
        <v>0</v>
      </c>
      <c r="H1440" s="410" t="s">
        <v>872</v>
      </c>
      <c r="I1440" s="410" t="s">
        <v>900</v>
      </c>
      <c r="J1440" s="410">
        <v>1861272586</v>
      </c>
      <c r="K1440" s="410">
        <v>56270955</v>
      </c>
      <c r="L1440" s="410" t="s">
        <v>874</v>
      </c>
      <c r="M1440" s="406">
        <f t="shared" si="284"/>
        <v>0</v>
      </c>
      <c r="N1440" s="406">
        <f>E1440</f>
        <v>25.06</v>
      </c>
      <c r="P1440" s="406"/>
    </row>
    <row r="1441" spans="1:21">
      <c r="A1441" s="407">
        <v>45699</v>
      </c>
      <c r="B1441" s="408">
        <v>0</v>
      </c>
      <c r="C1441" s="409">
        <v>30</v>
      </c>
      <c r="D1441" s="409">
        <v>1.08</v>
      </c>
      <c r="E1441" s="409">
        <f t="shared" si="283"/>
        <v>28.92</v>
      </c>
      <c r="F1441" s="409">
        <v>28.92</v>
      </c>
      <c r="G1441" s="409">
        <f t="shared" si="282"/>
        <v>0</v>
      </c>
      <c r="H1441" s="410" t="s">
        <v>872</v>
      </c>
      <c r="I1441" s="410" t="s">
        <v>902</v>
      </c>
      <c r="J1441" s="410">
        <v>1861272586</v>
      </c>
      <c r="K1441" s="410">
        <v>56270961</v>
      </c>
      <c r="L1441" s="410" t="s">
        <v>874</v>
      </c>
      <c r="M1441" s="406">
        <f t="shared" si="284"/>
        <v>0</v>
      </c>
      <c r="O1441" s="406">
        <f t="shared" ref="O1441:O1442" si="288">E1441</f>
        <v>28.92</v>
      </c>
      <c r="P1441" s="406"/>
    </row>
    <row r="1442" spans="1:21">
      <c r="A1442" s="407">
        <v>45699</v>
      </c>
      <c r="B1442" s="408">
        <v>0</v>
      </c>
      <c r="C1442" s="409">
        <v>50</v>
      </c>
      <c r="D1442" s="409">
        <v>1.8</v>
      </c>
      <c r="E1442" s="409">
        <f t="shared" si="283"/>
        <v>48.2</v>
      </c>
      <c r="F1442" s="409">
        <v>48.2</v>
      </c>
      <c r="G1442" s="409">
        <f t="shared" si="282"/>
        <v>0</v>
      </c>
      <c r="H1442" s="410" t="s">
        <v>872</v>
      </c>
      <c r="I1442" s="410" t="s">
        <v>902</v>
      </c>
      <c r="J1442" s="410">
        <v>1861272586</v>
      </c>
      <c r="K1442" s="410">
        <v>56270981</v>
      </c>
      <c r="L1442" s="410" t="s">
        <v>874</v>
      </c>
      <c r="M1442" s="406">
        <f t="shared" si="284"/>
        <v>0</v>
      </c>
      <c r="O1442" s="406">
        <f t="shared" si="288"/>
        <v>48.2</v>
      </c>
      <c r="P1442" s="406"/>
    </row>
    <row r="1443" spans="1:21">
      <c r="A1443" s="407">
        <v>45699</v>
      </c>
      <c r="B1443" s="408">
        <v>0</v>
      </c>
      <c r="C1443" s="409">
        <v>4</v>
      </c>
      <c r="D1443" s="409">
        <v>0.2</v>
      </c>
      <c r="E1443" s="409">
        <f t="shared" si="283"/>
        <v>3.76</v>
      </c>
      <c r="F1443" s="409">
        <v>3.8</v>
      </c>
      <c r="G1443" s="409">
        <f t="shared" si="282"/>
        <v>0.04</v>
      </c>
      <c r="H1443" s="410" t="s">
        <v>872</v>
      </c>
      <c r="I1443" s="410" t="s">
        <v>873</v>
      </c>
      <c r="J1443" s="410">
        <v>1861272586</v>
      </c>
      <c r="K1443" s="410">
        <v>56270999</v>
      </c>
      <c r="L1443" s="410" t="s">
        <v>874</v>
      </c>
      <c r="M1443" s="406">
        <f t="shared" si="284"/>
        <v>0</v>
      </c>
      <c r="U1443" s="406">
        <f>E1443</f>
        <v>3.76</v>
      </c>
    </row>
    <row r="1444" spans="1:21">
      <c r="A1444" s="407">
        <v>45699</v>
      </c>
      <c r="B1444" s="408">
        <v>0</v>
      </c>
      <c r="C1444" s="409">
        <v>80</v>
      </c>
      <c r="D1444" s="409">
        <v>2.88</v>
      </c>
      <c r="E1444" s="409">
        <f t="shared" si="283"/>
        <v>77.12</v>
      </c>
      <c r="F1444" s="409">
        <v>77.12</v>
      </c>
      <c r="G1444" s="409">
        <f t="shared" si="282"/>
        <v>0</v>
      </c>
      <c r="H1444" s="410" t="s">
        <v>872</v>
      </c>
      <c r="I1444" s="410" t="s">
        <v>902</v>
      </c>
      <c r="J1444" s="410">
        <v>1861272586</v>
      </c>
      <c r="K1444" s="410">
        <v>56271008</v>
      </c>
      <c r="L1444" s="410" t="s">
        <v>874</v>
      </c>
      <c r="M1444" s="406">
        <f t="shared" si="284"/>
        <v>0</v>
      </c>
      <c r="O1444" s="406">
        <f>E1444</f>
        <v>77.12</v>
      </c>
      <c r="P1444" s="406"/>
    </row>
    <row r="1445" spans="1:21">
      <c r="A1445" s="407">
        <v>45699</v>
      </c>
      <c r="B1445" s="408">
        <v>0</v>
      </c>
      <c r="C1445" s="409">
        <v>2</v>
      </c>
      <c r="D1445" s="409">
        <v>0.2</v>
      </c>
      <c r="E1445" s="409">
        <f t="shared" si="283"/>
        <v>1.76</v>
      </c>
      <c r="F1445" s="409">
        <v>1.8</v>
      </c>
      <c r="G1445" s="409">
        <f t="shared" si="282"/>
        <v>0.04</v>
      </c>
      <c r="H1445" s="410" t="s">
        <v>872</v>
      </c>
      <c r="I1445" s="410" t="s">
        <v>873</v>
      </c>
      <c r="J1445" s="410">
        <v>1861272586</v>
      </c>
      <c r="K1445" s="410">
        <v>56271019</v>
      </c>
      <c r="L1445" s="410" t="s">
        <v>874</v>
      </c>
      <c r="M1445" s="406">
        <f t="shared" si="284"/>
        <v>0</v>
      </c>
      <c r="P1445" s="406"/>
      <c r="U1445" s="406">
        <f>E1445</f>
        <v>1.76</v>
      </c>
    </row>
    <row r="1446" spans="1:21">
      <c r="A1446" s="407">
        <v>45699</v>
      </c>
      <c r="B1446" s="408">
        <v>0</v>
      </c>
      <c r="C1446" s="409">
        <v>50</v>
      </c>
      <c r="D1446" s="409">
        <v>1.8</v>
      </c>
      <c r="E1446" s="409">
        <f t="shared" si="283"/>
        <v>48.2</v>
      </c>
      <c r="F1446" s="409">
        <v>48.2</v>
      </c>
      <c r="G1446" s="409">
        <f t="shared" si="282"/>
        <v>0</v>
      </c>
      <c r="H1446" s="410" t="s">
        <v>872</v>
      </c>
      <c r="I1446" s="410" t="s">
        <v>902</v>
      </c>
      <c r="J1446" s="410">
        <v>1861272586</v>
      </c>
      <c r="K1446" s="410">
        <v>56271020</v>
      </c>
      <c r="L1446" s="410" t="s">
        <v>874</v>
      </c>
      <c r="M1446" s="406">
        <f t="shared" si="284"/>
        <v>0</v>
      </c>
      <c r="O1446" s="406">
        <f t="shared" ref="O1446:O1455" si="289">E1446</f>
        <v>48.2</v>
      </c>
      <c r="P1446" s="406"/>
    </row>
    <row r="1447" spans="1:21">
      <c r="A1447" s="407">
        <v>45699</v>
      </c>
      <c r="B1447" s="408">
        <v>0</v>
      </c>
      <c r="C1447" s="409">
        <v>80</v>
      </c>
      <c r="D1447" s="409">
        <v>2.88</v>
      </c>
      <c r="E1447" s="409">
        <f t="shared" si="283"/>
        <v>77.12</v>
      </c>
      <c r="F1447" s="409">
        <v>77.12</v>
      </c>
      <c r="G1447" s="409">
        <f t="shared" si="282"/>
        <v>0</v>
      </c>
      <c r="H1447" s="410" t="s">
        <v>872</v>
      </c>
      <c r="I1447" s="410" t="s">
        <v>902</v>
      </c>
      <c r="J1447" s="410">
        <v>1861272586</v>
      </c>
      <c r="K1447" s="410">
        <v>56270876</v>
      </c>
      <c r="L1447" s="410" t="s">
        <v>874</v>
      </c>
      <c r="M1447" s="406">
        <f t="shared" si="284"/>
        <v>0</v>
      </c>
      <c r="O1447" s="406">
        <f t="shared" si="289"/>
        <v>77.12</v>
      </c>
      <c r="T1447" s="406"/>
    </row>
    <row r="1448" spans="1:21">
      <c r="A1448" s="407">
        <v>45699</v>
      </c>
      <c r="B1448" s="408">
        <v>0</v>
      </c>
      <c r="C1448" s="409">
        <v>30</v>
      </c>
      <c r="D1448" s="409">
        <v>1.08</v>
      </c>
      <c r="E1448" s="409">
        <f t="shared" si="283"/>
        <v>28.92</v>
      </c>
      <c r="F1448" s="409">
        <v>28.92</v>
      </c>
      <c r="G1448" s="409">
        <f t="shared" si="282"/>
        <v>0</v>
      </c>
      <c r="H1448" s="410" t="s">
        <v>872</v>
      </c>
      <c r="I1448" s="410" t="s">
        <v>902</v>
      </c>
      <c r="J1448" s="410">
        <v>1861272586</v>
      </c>
      <c r="K1448" s="410">
        <v>56270949</v>
      </c>
      <c r="L1448" s="410" t="s">
        <v>874</v>
      </c>
      <c r="M1448" s="406">
        <f t="shared" si="284"/>
        <v>0</v>
      </c>
      <c r="O1448" s="406">
        <f t="shared" si="289"/>
        <v>28.92</v>
      </c>
      <c r="U1448" s="406"/>
    </row>
    <row r="1449" spans="1:21">
      <c r="A1449" s="407">
        <v>45699</v>
      </c>
      <c r="B1449" s="408">
        <v>0</v>
      </c>
      <c r="C1449" s="409">
        <v>30</v>
      </c>
      <c r="D1449" s="409">
        <v>1.08</v>
      </c>
      <c r="E1449" s="409">
        <f t="shared" si="283"/>
        <v>28.92</v>
      </c>
      <c r="F1449" s="409">
        <v>28.92</v>
      </c>
      <c r="G1449" s="409">
        <f t="shared" si="282"/>
        <v>0</v>
      </c>
      <c r="H1449" s="410" t="s">
        <v>872</v>
      </c>
      <c r="I1449" s="410" t="s">
        <v>902</v>
      </c>
      <c r="J1449" s="410">
        <v>1861272586</v>
      </c>
      <c r="K1449" s="410">
        <v>56270983</v>
      </c>
      <c r="L1449" s="410" t="s">
        <v>874</v>
      </c>
      <c r="M1449" s="406">
        <f t="shared" si="284"/>
        <v>0</v>
      </c>
      <c r="O1449" s="406">
        <f t="shared" si="289"/>
        <v>28.92</v>
      </c>
      <c r="R1449" s="406"/>
    </row>
    <row r="1450" spans="1:21">
      <c r="A1450" s="407">
        <v>45699</v>
      </c>
      <c r="B1450" s="408">
        <v>0</v>
      </c>
      <c r="C1450" s="409">
        <v>39</v>
      </c>
      <c r="D1450" s="409">
        <v>1.4</v>
      </c>
      <c r="E1450" s="409">
        <f t="shared" si="283"/>
        <v>37.6</v>
      </c>
      <c r="F1450" s="409">
        <v>37.6</v>
      </c>
      <c r="G1450" s="409">
        <f t="shared" si="282"/>
        <v>0</v>
      </c>
      <c r="H1450" s="410" t="s">
        <v>872</v>
      </c>
      <c r="I1450" s="410" t="s">
        <v>902</v>
      </c>
      <c r="J1450" s="410">
        <v>1861272586</v>
      </c>
      <c r="K1450" s="410">
        <v>56270995</v>
      </c>
      <c r="L1450" s="410" t="s">
        <v>874</v>
      </c>
      <c r="M1450" s="406">
        <f t="shared" si="284"/>
        <v>0</v>
      </c>
      <c r="O1450" s="406">
        <f t="shared" si="289"/>
        <v>37.6</v>
      </c>
      <c r="R1450" s="406"/>
    </row>
    <row r="1451" spans="1:21">
      <c r="A1451" s="407">
        <v>45699</v>
      </c>
      <c r="B1451" s="408">
        <v>0</v>
      </c>
      <c r="C1451" s="409">
        <v>50</v>
      </c>
      <c r="D1451" s="409">
        <v>1.8</v>
      </c>
      <c r="E1451" s="409">
        <f t="shared" si="283"/>
        <v>48.2</v>
      </c>
      <c r="F1451" s="409">
        <v>48.2</v>
      </c>
      <c r="G1451" s="409">
        <f t="shared" si="282"/>
        <v>0</v>
      </c>
      <c r="H1451" s="410" t="s">
        <v>872</v>
      </c>
      <c r="I1451" s="410" t="s">
        <v>902</v>
      </c>
      <c r="J1451" s="410">
        <v>1861272586</v>
      </c>
      <c r="K1451" s="410">
        <v>56270912</v>
      </c>
      <c r="L1451" s="410" t="s">
        <v>874</v>
      </c>
      <c r="M1451" s="406">
        <f t="shared" si="284"/>
        <v>0</v>
      </c>
      <c r="O1451" s="406">
        <f t="shared" si="289"/>
        <v>48.2</v>
      </c>
      <c r="R1451" s="406"/>
    </row>
    <row r="1452" spans="1:21">
      <c r="A1452" s="407">
        <v>45699</v>
      </c>
      <c r="B1452" s="408">
        <v>0</v>
      </c>
      <c r="C1452" s="409">
        <v>50</v>
      </c>
      <c r="D1452" s="409">
        <v>1.8</v>
      </c>
      <c r="E1452" s="409">
        <f t="shared" si="283"/>
        <v>48.2</v>
      </c>
      <c r="F1452" s="409">
        <v>48.2</v>
      </c>
      <c r="G1452" s="409">
        <f t="shared" si="282"/>
        <v>0</v>
      </c>
      <c r="H1452" s="410" t="s">
        <v>872</v>
      </c>
      <c r="I1452" s="410" t="s">
        <v>902</v>
      </c>
      <c r="J1452" s="410">
        <v>1861272586</v>
      </c>
      <c r="K1452" s="410">
        <v>56270930</v>
      </c>
      <c r="L1452" s="410" t="s">
        <v>874</v>
      </c>
      <c r="M1452" s="406">
        <f t="shared" si="284"/>
        <v>0</v>
      </c>
      <c r="N1452" s="406"/>
      <c r="O1452" s="406">
        <f t="shared" si="289"/>
        <v>48.2</v>
      </c>
    </row>
    <row r="1453" spans="1:21">
      <c r="A1453" s="407">
        <v>45699</v>
      </c>
      <c r="B1453" s="408">
        <v>0</v>
      </c>
      <c r="C1453" s="409">
        <v>30</v>
      </c>
      <c r="D1453" s="409">
        <v>1.08</v>
      </c>
      <c r="E1453" s="409">
        <f t="shared" si="283"/>
        <v>28.92</v>
      </c>
      <c r="F1453" s="409">
        <v>28.92</v>
      </c>
      <c r="G1453" s="409">
        <f t="shared" si="282"/>
        <v>0</v>
      </c>
      <c r="H1453" s="410" t="s">
        <v>872</v>
      </c>
      <c r="I1453" s="410" t="s">
        <v>902</v>
      </c>
      <c r="J1453" s="410">
        <v>1861272586</v>
      </c>
      <c r="K1453" s="410">
        <v>56270968</v>
      </c>
      <c r="L1453" s="410" t="s">
        <v>874</v>
      </c>
      <c r="M1453" s="406">
        <f t="shared" si="284"/>
        <v>0</v>
      </c>
      <c r="O1453" s="406">
        <f t="shared" si="289"/>
        <v>28.92</v>
      </c>
      <c r="R1453" s="406"/>
    </row>
    <row r="1454" spans="1:21">
      <c r="A1454" s="407">
        <v>45699</v>
      </c>
      <c r="B1454" s="408">
        <v>0</v>
      </c>
      <c r="C1454" s="409">
        <v>30</v>
      </c>
      <c r="D1454" s="409">
        <v>1.08</v>
      </c>
      <c r="E1454" s="409">
        <f t="shared" si="283"/>
        <v>28.92</v>
      </c>
      <c r="F1454" s="409">
        <v>28.92</v>
      </c>
      <c r="G1454" s="409">
        <f t="shared" si="282"/>
        <v>0</v>
      </c>
      <c r="H1454" s="410" t="s">
        <v>872</v>
      </c>
      <c r="I1454" s="410" t="s">
        <v>902</v>
      </c>
      <c r="J1454" s="410">
        <v>1861272586</v>
      </c>
      <c r="K1454" s="410">
        <v>56270974</v>
      </c>
      <c r="L1454" s="410" t="s">
        <v>874</v>
      </c>
      <c r="M1454" s="406">
        <f t="shared" si="284"/>
        <v>0</v>
      </c>
      <c r="O1454" s="406">
        <f t="shared" si="289"/>
        <v>28.92</v>
      </c>
      <c r="R1454" s="406"/>
    </row>
    <row r="1455" spans="1:21">
      <c r="A1455" s="407">
        <v>45699</v>
      </c>
      <c r="B1455" s="408">
        <v>0</v>
      </c>
      <c r="C1455" s="409">
        <v>30</v>
      </c>
      <c r="D1455" s="409">
        <v>1.08</v>
      </c>
      <c r="E1455" s="409">
        <f t="shared" si="283"/>
        <v>28.92</v>
      </c>
      <c r="F1455" s="409">
        <v>28.92</v>
      </c>
      <c r="G1455" s="409">
        <f t="shared" si="282"/>
        <v>0</v>
      </c>
      <c r="H1455" s="410" t="s">
        <v>872</v>
      </c>
      <c r="I1455" s="410" t="s">
        <v>902</v>
      </c>
      <c r="J1455" s="410">
        <v>1861272586</v>
      </c>
      <c r="K1455" s="410">
        <v>56270987</v>
      </c>
      <c r="L1455" s="410" t="s">
        <v>874</v>
      </c>
      <c r="M1455" s="406">
        <f t="shared" si="284"/>
        <v>0</v>
      </c>
      <c r="O1455" s="406">
        <f t="shared" si="289"/>
        <v>28.92</v>
      </c>
      <c r="R1455" s="406"/>
    </row>
    <row r="1456" spans="1:21">
      <c r="A1456" s="407">
        <v>45699</v>
      </c>
      <c r="B1456" s="408">
        <v>0</v>
      </c>
      <c r="C1456" s="409">
        <v>26</v>
      </c>
      <c r="D1456" s="409">
        <v>0.94</v>
      </c>
      <c r="E1456" s="409">
        <f t="shared" si="283"/>
        <v>25.06</v>
      </c>
      <c r="F1456" s="409">
        <v>25.06</v>
      </c>
      <c r="G1456" s="409">
        <f t="shared" si="282"/>
        <v>0</v>
      </c>
      <c r="H1456" s="410" t="s">
        <v>872</v>
      </c>
      <c r="I1456" s="410" t="s">
        <v>900</v>
      </c>
      <c r="J1456" s="410">
        <v>1861272586</v>
      </c>
      <c r="K1456" s="410">
        <v>56270990</v>
      </c>
      <c r="L1456" s="410" t="s">
        <v>874</v>
      </c>
      <c r="M1456" s="406">
        <f t="shared" si="284"/>
        <v>0</v>
      </c>
      <c r="N1456" s="406">
        <f>E1456</f>
        <v>25.06</v>
      </c>
      <c r="U1456" s="406"/>
    </row>
    <row r="1457" spans="1:21">
      <c r="A1457" s="407">
        <v>45699</v>
      </c>
      <c r="B1457" s="408">
        <v>0</v>
      </c>
      <c r="C1457" s="409">
        <v>50</v>
      </c>
      <c r="D1457" s="409">
        <v>1.8</v>
      </c>
      <c r="E1457" s="409">
        <f t="shared" si="283"/>
        <v>48.2</v>
      </c>
      <c r="F1457" s="409">
        <v>48.2</v>
      </c>
      <c r="G1457" s="409">
        <f t="shared" si="282"/>
        <v>0</v>
      </c>
      <c r="H1457" s="410" t="s">
        <v>872</v>
      </c>
      <c r="I1457" s="410" t="s">
        <v>902</v>
      </c>
      <c r="J1457" s="410">
        <v>1861272586</v>
      </c>
      <c r="K1457" s="410">
        <v>56271001</v>
      </c>
      <c r="L1457" s="410" t="s">
        <v>874</v>
      </c>
      <c r="M1457" s="406">
        <f t="shared" si="284"/>
        <v>0</v>
      </c>
      <c r="O1457" s="406">
        <f t="shared" ref="O1457:O1472" si="290">E1457</f>
        <v>48.2</v>
      </c>
      <c r="R1457" s="406"/>
    </row>
    <row r="1458" spans="1:21">
      <c r="A1458" s="407">
        <v>45699</v>
      </c>
      <c r="B1458" s="408">
        <v>0</v>
      </c>
      <c r="C1458" s="409">
        <v>30</v>
      </c>
      <c r="D1458" s="409">
        <v>1.08</v>
      </c>
      <c r="E1458" s="409">
        <f t="shared" si="283"/>
        <v>28.92</v>
      </c>
      <c r="F1458" s="409">
        <v>28.92</v>
      </c>
      <c r="G1458" s="409">
        <f t="shared" si="282"/>
        <v>0</v>
      </c>
      <c r="H1458" s="410" t="s">
        <v>872</v>
      </c>
      <c r="I1458" s="410" t="s">
        <v>902</v>
      </c>
      <c r="J1458" s="410">
        <v>1861272586</v>
      </c>
      <c r="K1458" s="410">
        <v>56271010</v>
      </c>
      <c r="L1458" s="410" t="s">
        <v>874</v>
      </c>
      <c r="M1458" s="406">
        <f t="shared" si="284"/>
        <v>0</v>
      </c>
      <c r="O1458" s="406">
        <f t="shared" si="290"/>
        <v>28.92</v>
      </c>
      <c r="R1458" s="406"/>
    </row>
    <row r="1459" spans="1:21">
      <c r="A1459" s="407">
        <v>45699</v>
      </c>
      <c r="B1459" s="408">
        <v>0</v>
      </c>
      <c r="C1459" s="409">
        <v>80</v>
      </c>
      <c r="D1459" s="409">
        <v>2.88</v>
      </c>
      <c r="E1459" s="409">
        <f t="shared" si="283"/>
        <v>77.12</v>
      </c>
      <c r="F1459" s="409">
        <v>77.12</v>
      </c>
      <c r="G1459" s="409">
        <f t="shared" si="282"/>
        <v>0</v>
      </c>
      <c r="H1459" s="410" t="s">
        <v>872</v>
      </c>
      <c r="I1459" s="410" t="s">
        <v>902</v>
      </c>
      <c r="J1459" s="410">
        <v>1861272586</v>
      </c>
      <c r="K1459" s="410">
        <v>56270877</v>
      </c>
      <c r="L1459" s="410" t="s">
        <v>874</v>
      </c>
      <c r="M1459" s="406">
        <f t="shared" si="284"/>
        <v>0</v>
      </c>
      <c r="O1459" s="406">
        <f t="shared" si="290"/>
        <v>77.12</v>
      </c>
      <c r="U1459" s="406"/>
    </row>
    <row r="1460" spans="1:21">
      <c r="A1460" s="407">
        <v>45699</v>
      </c>
      <c r="B1460" s="408">
        <v>0</v>
      </c>
      <c r="C1460" s="409">
        <v>50</v>
      </c>
      <c r="D1460" s="409">
        <v>1.8</v>
      </c>
      <c r="E1460" s="409">
        <f t="shared" si="283"/>
        <v>48.2</v>
      </c>
      <c r="F1460" s="409">
        <v>48.2</v>
      </c>
      <c r="G1460" s="409">
        <f t="shared" si="282"/>
        <v>0</v>
      </c>
      <c r="H1460" s="410" t="s">
        <v>872</v>
      </c>
      <c r="I1460" s="410" t="s">
        <v>902</v>
      </c>
      <c r="J1460" s="410">
        <v>1861272586</v>
      </c>
      <c r="K1460" s="410">
        <v>56270907</v>
      </c>
      <c r="L1460" s="410" t="s">
        <v>874</v>
      </c>
      <c r="M1460" s="406">
        <f t="shared" si="284"/>
        <v>0</v>
      </c>
      <c r="O1460" s="406">
        <f t="shared" si="290"/>
        <v>48.2</v>
      </c>
      <c r="R1460" s="406"/>
    </row>
    <row r="1461" spans="1:21">
      <c r="A1461" s="407">
        <v>45699</v>
      </c>
      <c r="B1461" s="408">
        <v>0</v>
      </c>
      <c r="C1461" s="409">
        <v>30</v>
      </c>
      <c r="D1461" s="409">
        <v>1.08</v>
      </c>
      <c r="E1461" s="409">
        <f t="shared" si="283"/>
        <v>28.92</v>
      </c>
      <c r="F1461" s="409">
        <v>28.92</v>
      </c>
      <c r="G1461" s="409">
        <f t="shared" si="282"/>
        <v>0</v>
      </c>
      <c r="H1461" s="410" t="s">
        <v>872</v>
      </c>
      <c r="I1461" s="410" t="s">
        <v>902</v>
      </c>
      <c r="J1461" s="410">
        <v>1861272586</v>
      </c>
      <c r="K1461" s="410">
        <v>56270909</v>
      </c>
      <c r="L1461" s="410" t="s">
        <v>874</v>
      </c>
      <c r="M1461" s="406">
        <f t="shared" si="284"/>
        <v>0</v>
      </c>
      <c r="O1461" s="406">
        <f t="shared" si="290"/>
        <v>28.92</v>
      </c>
      <c r="R1461" s="406"/>
    </row>
    <row r="1462" spans="1:21">
      <c r="A1462" s="407">
        <v>45699</v>
      </c>
      <c r="B1462" s="408">
        <v>0</v>
      </c>
      <c r="C1462" s="409">
        <v>50</v>
      </c>
      <c r="D1462" s="409">
        <v>1.8</v>
      </c>
      <c r="E1462" s="409">
        <f t="shared" si="283"/>
        <v>48.2</v>
      </c>
      <c r="F1462" s="409">
        <v>48.2</v>
      </c>
      <c r="G1462" s="409">
        <f t="shared" si="282"/>
        <v>0</v>
      </c>
      <c r="H1462" s="410" t="s">
        <v>872</v>
      </c>
      <c r="I1462" s="410" t="s">
        <v>902</v>
      </c>
      <c r="J1462" s="410">
        <v>1861272586</v>
      </c>
      <c r="K1462" s="410">
        <v>56270911</v>
      </c>
      <c r="L1462" s="410" t="s">
        <v>874</v>
      </c>
      <c r="M1462" s="406">
        <f t="shared" si="284"/>
        <v>0</v>
      </c>
      <c r="O1462" s="406">
        <f t="shared" si="290"/>
        <v>48.2</v>
      </c>
      <c r="R1462" s="406"/>
    </row>
    <row r="1463" spans="1:21">
      <c r="A1463" s="407">
        <v>45699</v>
      </c>
      <c r="B1463" s="408">
        <v>0</v>
      </c>
      <c r="C1463" s="409">
        <v>30</v>
      </c>
      <c r="D1463" s="409">
        <v>1.08</v>
      </c>
      <c r="E1463" s="409">
        <f t="shared" si="283"/>
        <v>28.92</v>
      </c>
      <c r="F1463" s="409">
        <v>28.92</v>
      </c>
      <c r="G1463" s="409">
        <f t="shared" si="282"/>
        <v>0</v>
      </c>
      <c r="H1463" s="410" t="s">
        <v>872</v>
      </c>
      <c r="I1463" s="410" t="s">
        <v>902</v>
      </c>
      <c r="J1463" s="410">
        <v>1861272586</v>
      </c>
      <c r="K1463" s="410">
        <v>56270929</v>
      </c>
      <c r="L1463" s="410" t="s">
        <v>874</v>
      </c>
      <c r="M1463" s="406">
        <f t="shared" si="284"/>
        <v>0</v>
      </c>
      <c r="O1463" s="406">
        <f t="shared" si="290"/>
        <v>28.92</v>
      </c>
      <c r="R1463" s="406"/>
    </row>
    <row r="1464" spans="1:21">
      <c r="A1464" s="407">
        <v>45699</v>
      </c>
      <c r="B1464" s="408">
        <v>0</v>
      </c>
      <c r="C1464" s="409">
        <v>30</v>
      </c>
      <c r="D1464" s="409">
        <v>1.08</v>
      </c>
      <c r="E1464" s="409">
        <f t="shared" si="283"/>
        <v>28.92</v>
      </c>
      <c r="F1464" s="409">
        <v>28.92</v>
      </c>
      <c r="G1464" s="409">
        <f t="shared" si="282"/>
        <v>0</v>
      </c>
      <c r="H1464" s="410" t="s">
        <v>872</v>
      </c>
      <c r="I1464" s="410" t="s">
        <v>902</v>
      </c>
      <c r="J1464" s="410">
        <v>1861272586</v>
      </c>
      <c r="K1464" s="410">
        <v>56270986</v>
      </c>
      <c r="L1464" s="410" t="s">
        <v>874</v>
      </c>
      <c r="M1464" s="406">
        <f t="shared" si="284"/>
        <v>0</v>
      </c>
      <c r="O1464" s="406">
        <f t="shared" si="290"/>
        <v>28.92</v>
      </c>
      <c r="R1464" s="406"/>
    </row>
    <row r="1465" spans="1:21">
      <c r="A1465" s="407">
        <v>45699</v>
      </c>
      <c r="B1465" s="408">
        <v>0</v>
      </c>
      <c r="C1465" s="409">
        <v>39</v>
      </c>
      <c r="D1465" s="409">
        <v>1.4</v>
      </c>
      <c r="E1465" s="409">
        <f t="shared" si="283"/>
        <v>37.6</v>
      </c>
      <c r="F1465" s="409">
        <v>37.6</v>
      </c>
      <c r="G1465" s="409">
        <f t="shared" si="282"/>
        <v>0</v>
      </c>
      <c r="H1465" s="410" t="s">
        <v>872</v>
      </c>
      <c r="I1465" s="410" t="s">
        <v>902</v>
      </c>
      <c r="J1465" s="410">
        <v>1861272586</v>
      </c>
      <c r="K1465" s="410">
        <v>56270991</v>
      </c>
      <c r="L1465" s="410" t="s">
        <v>874</v>
      </c>
      <c r="M1465" s="406">
        <f t="shared" si="284"/>
        <v>0</v>
      </c>
      <c r="O1465" s="406">
        <f t="shared" si="290"/>
        <v>37.6</v>
      </c>
      <c r="R1465" s="406"/>
    </row>
    <row r="1466" spans="1:21">
      <c r="A1466" s="407">
        <v>45699</v>
      </c>
      <c r="B1466" s="408">
        <v>0</v>
      </c>
      <c r="C1466" s="409">
        <v>39</v>
      </c>
      <c r="D1466" s="409">
        <v>1.4</v>
      </c>
      <c r="E1466" s="409">
        <f t="shared" si="283"/>
        <v>37.6</v>
      </c>
      <c r="F1466" s="409">
        <v>37.6</v>
      </c>
      <c r="G1466" s="409">
        <f t="shared" si="282"/>
        <v>0</v>
      </c>
      <c r="H1466" s="410" t="s">
        <v>872</v>
      </c>
      <c r="I1466" s="410" t="s">
        <v>902</v>
      </c>
      <c r="J1466" s="410">
        <v>1861272586</v>
      </c>
      <c r="K1466" s="410">
        <v>56270992</v>
      </c>
      <c r="L1466" s="410" t="s">
        <v>874</v>
      </c>
      <c r="M1466" s="406">
        <f t="shared" si="284"/>
        <v>0</v>
      </c>
      <c r="O1466" s="406">
        <f t="shared" si="290"/>
        <v>37.6</v>
      </c>
      <c r="R1466" s="406"/>
    </row>
    <row r="1467" spans="1:21">
      <c r="A1467" s="407">
        <v>45699</v>
      </c>
      <c r="B1467" s="408">
        <v>0</v>
      </c>
      <c r="C1467" s="409">
        <v>50</v>
      </c>
      <c r="D1467" s="409">
        <v>1.8</v>
      </c>
      <c r="E1467" s="409">
        <f t="shared" si="283"/>
        <v>48.2</v>
      </c>
      <c r="F1467" s="409">
        <v>48.2</v>
      </c>
      <c r="G1467" s="409">
        <f t="shared" si="282"/>
        <v>0</v>
      </c>
      <c r="H1467" s="410" t="s">
        <v>872</v>
      </c>
      <c r="I1467" s="410" t="s">
        <v>902</v>
      </c>
      <c r="J1467" s="410">
        <v>1861272586</v>
      </c>
      <c r="K1467" s="410">
        <v>56271002</v>
      </c>
      <c r="L1467" s="410" t="s">
        <v>874</v>
      </c>
      <c r="M1467" s="406">
        <f t="shared" si="284"/>
        <v>0</v>
      </c>
      <c r="O1467" s="406">
        <f t="shared" si="290"/>
        <v>48.2</v>
      </c>
      <c r="R1467" s="406"/>
    </row>
    <row r="1468" spans="1:21">
      <c r="A1468" s="407">
        <v>45699</v>
      </c>
      <c r="B1468" s="408">
        <v>0</v>
      </c>
      <c r="C1468" s="409">
        <v>50</v>
      </c>
      <c r="D1468" s="409">
        <v>1.8</v>
      </c>
      <c r="E1468" s="409">
        <f t="shared" si="283"/>
        <v>48.2</v>
      </c>
      <c r="F1468" s="409">
        <v>48.2</v>
      </c>
      <c r="G1468" s="409">
        <f t="shared" si="282"/>
        <v>0</v>
      </c>
      <c r="H1468" s="410" t="s">
        <v>872</v>
      </c>
      <c r="I1468" s="410" t="s">
        <v>902</v>
      </c>
      <c r="J1468" s="410">
        <v>1861272586</v>
      </c>
      <c r="K1468" s="410">
        <v>56270886</v>
      </c>
      <c r="L1468" s="410" t="s">
        <v>874</v>
      </c>
      <c r="M1468" s="406">
        <f t="shared" si="284"/>
        <v>0</v>
      </c>
      <c r="O1468" s="406">
        <f t="shared" si="290"/>
        <v>48.2</v>
      </c>
      <c r="R1468" s="406"/>
    </row>
    <row r="1469" spans="1:21">
      <c r="A1469" s="407">
        <v>45699</v>
      </c>
      <c r="B1469" s="408">
        <v>0</v>
      </c>
      <c r="C1469" s="409">
        <v>30</v>
      </c>
      <c r="D1469" s="409">
        <v>1.08</v>
      </c>
      <c r="E1469" s="409">
        <f t="shared" si="283"/>
        <v>28.92</v>
      </c>
      <c r="F1469" s="409">
        <v>28.92</v>
      </c>
      <c r="G1469" s="409">
        <f t="shared" si="282"/>
        <v>0</v>
      </c>
      <c r="H1469" s="410" t="s">
        <v>872</v>
      </c>
      <c r="I1469" s="410" t="s">
        <v>902</v>
      </c>
      <c r="J1469" s="410">
        <v>1861272586</v>
      </c>
      <c r="K1469" s="410">
        <v>56270894</v>
      </c>
      <c r="L1469" s="410" t="s">
        <v>874</v>
      </c>
      <c r="M1469" s="406">
        <f t="shared" si="284"/>
        <v>0</v>
      </c>
      <c r="O1469" s="406">
        <f t="shared" si="290"/>
        <v>28.92</v>
      </c>
      <c r="R1469" s="406"/>
    </row>
    <row r="1470" spans="1:21">
      <c r="A1470" s="407">
        <v>45699</v>
      </c>
      <c r="B1470" s="408">
        <v>0</v>
      </c>
      <c r="C1470" s="409">
        <v>50</v>
      </c>
      <c r="D1470" s="409">
        <v>1.8</v>
      </c>
      <c r="E1470" s="409">
        <f t="shared" si="283"/>
        <v>48.2</v>
      </c>
      <c r="F1470" s="409">
        <v>48.2</v>
      </c>
      <c r="G1470" s="409">
        <f t="shared" si="282"/>
        <v>0</v>
      </c>
      <c r="H1470" s="410" t="s">
        <v>872</v>
      </c>
      <c r="I1470" s="410" t="s">
        <v>902</v>
      </c>
      <c r="J1470" s="410">
        <v>1861272586</v>
      </c>
      <c r="K1470" s="410">
        <v>56270942</v>
      </c>
      <c r="L1470" s="410" t="s">
        <v>874</v>
      </c>
      <c r="M1470" s="406">
        <f t="shared" si="284"/>
        <v>0</v>
      </c>
      <c r="O1470" s="406">
        <f t="shared" si="290"/>
        <v>48.2</v>
      </c>
      <c r="U1470" s="406"/>
    </row>
    <row r="1471" spans="1:21">
      <c r="A1471" s="407">
        <v>45699</v>
      </c>
      <c r="B1471" s="408">
        <v>0</v>
      </c>
      <c r="C1471" s="409">
        <v>50</v>
      </c>
      <c r="D1471" s="409">
        <v>1.8</v>
      </c>
      <c r="E1471" s="409">
        <f t="shared" si="283"/>
        <v>48.2</v>
      </c>
      <c r="F1471" s="409">
        <v>48.2</v>
      </c>
      <c r="G1471" s="409">
        <f t="shared" si="282"/>
        <v>0</v>
      </c>
      <c r="H1471" s="410" t="s">
        <v>872</v>
      </c>
      <c r="I1471" s="410" t="s">
        <v>902</v>
      </c>
      <c r="J1471" s="410">
        <v>1861272586</v>
      </c>
      <c r="K1471" s="410">
        <v>56270943</v>
      </c>
      <c r="L1471" s="410" t="s">
        <v>874</v>
      </c>
      <c r="M1471" s="406">
        <f t="shared" si="284"/>
        <v>0</v>
      </c>
      <c r="O1471" s="406">
        <f t="shared" si="290"/>
        <v>48.2</v>
      </c>
      <c r="P1471" s="406"/>
    </row>
    <row r="1472" spans="1:21">
      <c r="A1472" s="407">
        <v>45699</v>
      </c>
      <c r="B1472" s="408">
        <v>0</v>
      </c>
      <c r="C1472" s="409">
        <v>30</v>
      </c>
      <c r="D1472" s="409">
        <v>1.08</v>
      </c>
      <c r="E1472" s="409">
        <f t="shared" si="283"/>
        <v>28.92</v>
      </c>
      <c r="F1472" s="409">
        <v>28.92</v>
      </c>
      <c r="G1472" s="409">
        <f t="shared" si="282"/>
        <v>0</v>
      </c>
      <c r="H1472" s="410" t="s">
        <v>872</v>
      </c>
      <c r="I1472" s="410" t="s">
        <v>902</v>
      </c>
      <c r="J1472" s="410">
        <v>1861272586</v>
      </c>
      <c r="K1472" s="410">
        <v>56270951</v>
      </c>
      <c r="L1472" s="410" t="s">
        <v>874</v>
      </c>
      <c r="M1472" s="406">
        <f t="shared" si="284"/>
        <v>0</v>
      </c>
      <c r="O1472" s="406">
        <f t="shared" si="290"/>
        <v>28.92</v>
      </c>
      <c r="T1472" s="406"/>
    </row>
    <row r="1473" spans="1:25">
      <c r="A1473" s="407">
        <v>45699</v>
      </c>
      <c r="B1473" s="408">
        <v>0</v>
      </c>
      <c r="C1473" s="409">
        <v>26</v>
      </c>
      <c r="D1473" s="409">
        <v>0.94</v>
      </c>
      <c r="E1473" s="409">
        <f t="shared" si="283"/>
        <v>25.06</v>
      </c>
      <c r="F1473" s="409">
        <v>25.06</v>
      </c>
      <c r="G1473" s="409">
        <f t="shared" si="282"/>
        <v>0</v>
      </c>
      <c r="H1473" s="410" t="s">
        <v>872</v>
      </c>
      <c r="I1473" s="410" t="s">
        <v>900</v>
      </c>
      <c r="J1473" s="410">
        <v>1861272586</v>
      </c>
      <c r="K1473" s="410">
        <v>56270963</v>
      </c>
      <c r="L1473" s="410" t="s">
        <v>874</v>
      </c>
      <c r="M1473" s="406">
        <f t="shared" si="284"/>
        <v>0</v>
      </c>
      <c r="N1473" s="406">
        <f>E1473</f>
        <v>25.06</v>
      </c>
      <c r="R1473" s="406"/>
    </row>
    <row r="1474" spans="1:25">
      <c r="A1474" s="407">
        <v>45699</v>
      </c>
      <c r="B1474" s="408">
        <v>0</v>
      </c>
      <c r="C1474" s="409">
        <v>30</v>
      </c>
      <c r="D1474" s="409">
        <v>1.08</v>
      </c>
      <c r="E1474" s="409">
        <f t="shared" si="283"/>
        <v>28.92</v>
      </c>
      <c r="F1474" s="409">
        <v>28.92</v>
      </c>
      <c r="G1474" s="409">
        <f t="shared" si="282"/>
        <v>0</v>
      </c>
      <c r="H1474" s="410" t="s">
        <v>872</v>
      </c>
      <c r="I1474" s="410" t="s">
        <v>902</v>
      </c>
      <c r="J1474" s="410">
        <v>1861272586</v>
      </c>
      <c r="K1474" s="410">
        <v>56270969</v>
      </c>
      <c r="L1474" s="410" t="s">
        <v>874</v>
      </c>
      <c r="M1474" s="406">
        <f t="shared" si="284"/>
        <v>0</v>
      </c>
      <c r="O1474" s="406">
        <f t="shared" ref="O1474:O1479" si="291">E1474</f>
        <v>28.92</v>
      </c>
      <c r="U1474" s="406"/>
    </row>
    <row r="1475" spans="1:25">
      <c r="A1475" s="407">
        <v>45699</v>
      </c>
      <c r="B1475" s="408">
        <v>0</v>
      </c>
      <c r="C1475" s="409">
        <v>30</v>
      </c>
      <c r="D1475" s="409">
        <v>1.08</v>
      </c>
      <c r="E1475" s="409">
        <f t="shared" si="283"/>
        <v>28.92</v>
      </c>
      <c r="F1475" s="409">
        <v>28.92</v>
      </c>
      <c r="G1475" s="409">
        <f t="shared" ref="G1475:G1538" si="292">IF(D1475&gt;0.2,0,0.04)</f>
        <v>0</v>
      </c>
      <c r="H1475" s="410" t="s">
        <v>872</v>
      </c>
      <c r="I1475" s="410" t="s">
        <v>902</v>
      </c>
      <c r="J1475" s="410">
        <v>1861272586</v>
      </c>
      <c r="K1475" s="410">
        <v>56270973</v>
      </c>
      <c r="L1475" s="410" t="s">
        <v>874</v>
      </c>
      <c r="M1475" s="406">
        <f t="shared" si="284"/>
        <v>0</v>
      </c>
      <c r="O1475" s="406">
        <f t="shared" si="291"/>
        <v>28.92</v>
      </c>
      <c r="R1475" s="406"/>
    </row>
    <row r="1476" spans="1:25">
      <c r="A1476" s="407">
        <v>45699</v>
      </c>
      <c r="B1476" s="408">
        <v>0</v>
      </c>
      <c r="C1476" s="409">
        <v>30</v>
      </c>
      <c r="D1476" s="409">
        <v>1.08</v>
      </c>
      <c r="E1476" s="409">
        <f t="shared" ref="E1476:E1539" si="293">C1476-D1476-G1476</f>
        <v>28.92</v>
      </c>
      <c r="F1476" s="409">
        <v>28.92</v>
      </c>
      <c r="G1476" s="409">
        <f t="shared" si="292"/>
        <v>0</v>
      </c>
      <c r="H1476" s="410" t="s">
        <v>872</v>
      </c>
      <c r="I1476" s="410" t="s">
        <v>902</v>
      </c>
      <c r="J1476" s="410">
        <v>1861272586</v>
      </c>
      <c r="K1476" s="410">
        <v>56270979</v>
      </c>
      <c r="L1476" s="410" t="s">
        <v>874</v>
      </c>
      <c r="M1476" s="406">
        <f t="shared" ref="M1476:M1539" si="294">SUM(N1476:AA1476)-E1476</f>
        <v>0</v>
      </c>
      <c r="O1476" s="406">
        <f t="shared" si="291"/>
        <v>28.92</v>
      </c>
      <c r="R1476" s="406"/>
    </row>
    <row r="1477" spans="1:25">
      <c r="A1477" s="407">
        <v>45699</v>
      </c>
      <c r="B1477" s="408">
        <v>0</v>
      </c>
      <c r="C1477" s="409">
        <v>30</v>
      </c>
      <c r="D1477" s="409">
        <v>1.08</v>
      </c>
      <c r="E1477" s="409">
        <f t="shared" si="293"/>
        <v>28.92</v>
      </c>
      <c r="F1477" s="409">
        <v>28.92</v>
      </c>
      <c r="G1477" s="409">
        <f t="shared" si="292"/>
        <v>0</v>
      </c>
      <c r="H1477" s="410" t="s">
        <v>872</v>
      </c>
      <c r="I1477" s="410" t="s">
        <v>902</v>
      </c>
      <c r="J1477" s="410">
        <v>1861272586</v>
      </c>
      <c r="K1477" s="410">
        <v>56271004</v>
      </c>
      <c r="L1477" s="410" t="s">
        <v>874</v>
      </c>
      <c r="M1477" s="406">
        <f t="shared" si="294"/>
        <v>0</v>
      </c>
      <c r="O1477" s="406">
        <f t="shared" si="291"/>
        <v>28.92</v>
      </c>
      <c r="R1477" s="406"/>
    </row>
    <row r="1478" spans="1:25">
      <c r="A1478" s="407">
        <v>45699</v>
      </c>
      <c r="B1478" s="408">
        <v>0</v>
      </c>
      <c r="C1478" s="409">
        <v>30</v>
      </c>
      <c r="D1478" s="409">
        <v>1.08</v>
      </c>
      <c r="E1478" s="409">
        <f t="shared" si="293"/>
        <v>28.92</v>
      </c>
      <c r="F1478" s="409">
        <v>28.92</v>
      </c>
      <c r="G1478" s="409">
        <f t="shared" si="292"/>
        <v>0</v>
      </c>
      <c r="H1478" s="410" t="s">
        <v>872</v>
      </c>
      <c r="I1478" s="410" t="s">
        <v>902</v>
      </c>
      <c r="J1478" s="410">
        <v>1861272586</v>
      </c>
      <c r="K1478" s="410">
        <v>56271013</v>
      </c>
      <c r="L1478" s="410" t="s">
        <v>874</v>
      </c>
      <c r="M1478" s="406">
        <f t="shared" si="294"/>
        <v>0</v>
      </c>
      <c r="O1478" s="406">
        <f t="shared" si="291"/>
        <v>28.92</v>
      </c>
      <c r="R1478" s="406"/>
    </row>
    <row r="1479" spans="1:25">
      <c r="A1479" s="407">
        <v>45699</v>
      </c>
      <c r="B1479" s="408">
        <v>0</v>
      </c>
      <c r="C1479" s="409">
        <v>50</v>
      </c>
      <c r="D1479" s="409">
        <v>1.8</v>
      </c>
      <c r="E1479" s="409">
        <f t="shared" si="293"/>
        <v>48.2</v>
      </c>
      <c r="F1479" s="409">
        <v>48.2</v>
      </c>
      <c r="G1479" s="409">
        <f t="shared" si="292"/>
        <v>0</v>
      </c>
      <c r="H1479" s="410" t="s">
        <v>872</v>
      </c>
      <c r="I1479" s="410" t="s">
        <v>902</v>
      </c>
      <c r="J1479" s="410">
        <v>1861272586</v>
      </c>
      <c r="K1479" s="410">
        <v>56271015</v>
      </c>
      <c r="L1479" s="410" t="s">
        <v>874</v>
      </c>
      <c r="M1479" s="406">
        <f t="shared" si="294"/>
        <v>0</v>
      </c>
      <c r="O1479" s="406">
        <f t="shared" si="291"/>
        <v>48.2</v>
      </c>
      <c r="R1479" s="406"/>
    </row>
    <row r="1480" spans="1:25">
      <c r="A1480" s="407">
        <v>45699</v>
      </c>
      <c r="B1480" s="408">
        <v>0</v>
      </c>
      <c r="C1480" s="409">
        <v>4</v>
      </c>
      <c r="D1480" s="409">
        <v>0.2</v>
      </c>
      <c r="E1480" s="409">
        <f t="shared" si="293"/>
        <v>3.76</v>
      </c>
      <c r="F1480" s="409">
        <v>3.8</v>
      </c>
      <c r="G1480" s="409">
        <f t="shared" si="292"/>
        <v>0.04</v>
      </c>
      <c r="H1480" s="410" t="s">
        <v>872</v>
      </c>
      <c r="I1480" s="410" t="s">
        <v>904</v>
      </c>
      <c r="J1480" s="410">
        <v>1861272586</v>
      </c>
      <c r="K1480" s="410">
        <v>56270887</v>
      </c>
      <c r="L1480" s="410" t="s">
        <v>874</v>
      </c>
      <c r="M1480" s="406">
        <f t="shared" si="294"/>
        <v>0</v>
      </c>
      <c r="R1480" s="406">
        <f>E1480</f>
        <v>3.76</v>
      </c>
      <c r="U1480" s="406"/>
    </row>
    <row r="1481" spans="1:25">
      <c r="A1481" s="407">
        <v>45699</v>
      </c>
      <c r="B1481" s="408">
        <v>0</v>
      </c>
      <c r="C1481" s="409">
        <v>30</v>
      </c>
      <c r="D1481" s="409">
        <v>1.08</v>
      </c>
      <c r="E1481" s="409">
        <f t="shared" si="293"/>
        <v>28.92</v>
      </c>
      <c r="F1481" s="409">
        <v>28.92</v>
      </c>
      <c r="G1481" s="409">
        <f t="shared" si="292"/>
        <v>0</v>
      </c>
      <c r="H1481" s="410" t="s">
        <v>872</v>
      </c>
      <c r="I1481" s="410" t="s">
        <v>902</v>
      </c>
      <c r="J1481" s="410">
        <v>1861272586</v>
      </c>
      <c r="K1481" s="410">
        <v>56270941</v>
      </c>
      <c r="L1481" s="410" t="s">
        <v>874</v>
      </c>
      <c r="M1481" s="406">
        <f t="shared" si="294"/>
        <v>0</v>
      </c>
      <c r="O1481" s="406">
        <f t="shared" ref="O1481:O1490" si="295">E1481</f>
        <v>28.92</v>
      </c>
      <c r="R1481" s="406"/>
    </row>
    <row r="1482" spans="1:25">
      <c r="A1482" s="407">
        <v>45699</v>
      </c>
      <c r="B1482" s="408">
        <v>0</v>
      </c>
      <c r="C1482" s="409">
        <v>30</v>
      </c>
      <c r="D1482" s="409">
        <v>1.08</v>
      </c>
      <c r="E1482" s="409">
        <f t="shared" si="293"/>
        <v>28.92</v>
      </c>
      <c r="F1482" s="409">
        <v>28.92</v>
      </c>
      <c r="G1482" s="409">
        <f t="shared" si="292"/>
        <v>0</v>
      </c>
      <c r="H1482" s="410" t="s">
        <v>872</v>
      </c>
      <c r="I1482" s="410" t="s">
        <v>902</v>
      </c>
      <c r="J1482" s="410">
        <v>1861272586</v>
      </c>
      <c r="K1482" s="410">
        <v>56270944</v>
      </c>
      <c r="L1482" s="410" t="s">
        <v>874</v>
      </c>
      <c r="M1482" s="406">
        <f t="shared" si="294"/>
        <v>0</v>
      </c>
      <c r="O1482" s="406">
        <f t="shared" si="295"/>
        <v>28.92</v>
      </c>
      <c r="R1482" s="406"/>
    </row>
    <row r="1483" spans="1:25">
      <c r="A1483" s="407">
        <v>45699</v>
      </c>
      <c r="B1483" s="408">
        <v>0</v>
      </c>
      <c r="C1483" s="409">
        <v>50</v>
      </c>
      <c r="D1483" s="409">
        <v>1.8</v>
      </c>
      <c r="E1483" s="409">
        <f t="shared" si="293"/>
        <v>48.2</v>
      </c>
      <c r="F1483" s="409">
        <v>48.2</v>
      </c>
      <c r="G1483" s="409">
        <f t="shared" si="292"/>
        <v>0</v>
      </c>
      <c r="H1483" s="410" t="s">
        <v>872</v>
      </c>
      <c r="I1483" s="410" t="s">
        <v>902</v>
      </c>
      <c r="J1483" s="410">
        <v>1861272586</v>
      </c>
      <c r="K1483" s="410">
        <v>56270952</v>
      </c>
      <c r="L1483" s="410" t="s">
        <v>874</v>
      </c>
      <c r="M1483" s="406">
        <f t="shared" si="294"/>
        <v>0</v>
      </c>
      <c r="O1483" s="406">
        <f t="shared" si="295"/>
        <v>48.2</v>
      </c>
      <c r="U1483" s="406"/>
    </row>
    <row r="1484" spans="1:25">
      <c r="A1484" s="407">
        <v>45699</v>
      </c>
      <c r="B1484" s="408">
        <v>0</v>
      </c>
      <c r="C1484" s="409">
        <v>30</v>
      </c>
      <c r="D1484" s="409">
        <v>1.08</v>
      </c>
      <c r="E1484" s="409">
        <f t="shared" si="293"/>
        <v>28.92</v>
      </c>
      <c r="F1484" s="409">
        <v>28.92</v>
      </c>
      <c r="G1484" s="409">
        <f t="shared" si="292"/>
        <v>0</v>
      </c>
      <c r="H1484" s="410" t="s">
        <v>872</v>
      </c>
      <c r="I1484" s="410" t="s">
        <v>902</v>
      </c>
      <c r="J1484" s="410">
        <v>1861272586</v>
      </c>
      <c r="K1484" s="410">
        <v>56270953</v>
      </c>
      <c r="L1484" s="410" t="s">
        <v>874</v>
      </c>
      <c r="M1484" s="406">
        <f t="shared" si="294"/>
        <v>0</v>
      </c>
      <c r="O1484" s="406">
        <f t="shared" si="295"/>
        <v>28.92</v>
      </c>
      <c r="R1484" s="406"/>
    </row>
    <row r="1485" spans="1:25">
      <c r="A1485" s="407">
        <v>45699</v>
      </c>
      <c r="B1485" s="408">
        <v>0</v>
      </c>
      <c r="C1485" s="409">
        <v>30</v>
      </c>
      <c r="D1485" s="409">
        <v>1.08</v>
      </c>
      <c r="E1485" s="409">
        <f t="shared" si="293"/>
        <v>28.92</v>
      </c>
      <c r="F1485" s="409">
        <v>28.92</v>
      </c>
      <c r="G1485" s="409">
        <f t="shared" si="292"/>
        <v>0</v>
      </c>
      <c r="H1485" s="410" t="s">
        <v>872</v>
      </c>
      <c r="I1485" s="410" t="s">
        <v>902</v>
      </c>
      <c r="J1485" s="410">
        <v>1861272586</v>
      </c>
      <c r="K1485" s="410">
        <v>56270959</v>
      </c>
      <c r="L1485" s="410" t="s">
        <v>874</v>
      </c>
      <c r="M1485" s="406">
        <f t="shared" si="294"/>
        <v>0</v>
      </c>
      <c r="O1485" s="406">
        <f t="shared" si="295"/>
        <v>28.92</v>
      </c>
      <c r="R1485" s="406"/>
    </row>
    <row r="1486" spans="1:25">
      <c r="A1486" s="407">
        <v>45699</v>
      </c>
      <c r="B1486" s="408">
        <v>0</v>
      </c>
      <c r="C1486" s="409">
        <v>30</v>
      </c>
      <c r="D1486" s="409">
        <v>1.08</v>
      </c>
      <c r="E1486" s="409">
        <f t="shared" si="293"/>
        <v>28.92</v>
      </c>
      <c r="F1486" s="409">
        <v>28.92</v>
      </c>
      <c r="G1486" s="409">
        <f t="shared" si="292"/>
        <v>0</v>
      </c>
      <c r="H1486" s="410" t="s">
        <v>872</v>
      </c>
      <c r="I1486" s="410" t="s">
        <v>902</v>
      </c>
      <c r="J1486" s="410">
        <v>1861272586</v>
      </c>
      <c r="K1486" s="410">
        <v>56270962</v>
      </c>
      <c r="L1486" s="410" t="s">
        <v>874</v>
      </c>
      <c r="M1486" s="406">
        <f t="shared" si="294"/>
        <v>0</v>
      </c>
      <c r="O1486" s="406">
        <f t="shared" si="295"/>
        <v>28.92</v>
      </c>
      <c r="X1486" s="406"/>
      <c r="Y1486" s="406"/>
    </row>
    <row r="1487" spans="1:25">
      <c r="A1487" s="407">
        <v>45699</v>
      </c>
      <c r="B1487" s="408">
        <v>0</v>
      </c>
      <c r="C1487" s="409">
        <v>30</v>
      </c>
      <c r="D1487" s="409">
        <v>1.08</v>
      </c>
      <c r="E1487" s="409">
        <f t="shared" si="293"/>
        <v>28.92</v>
      </c>
      <c r="F1487" s="409">
        <v>28.92</v>
      </c>
      <c r="G1487" s="409">
        <f t="shared" si="292"/>
        <v>0</v>
      </c>
      <c r="H1487" s="410" t="s">
        <v>872</v>
      </c>
      <c r="I1487" s="410" t="s">
        <v>902</v>
      </c>
      <c r="J1487" s="410">
        <v>1861272586</v>
      </c>
      <c r="K1487" s="410">
        <v>56270978</v>
      </c>
      <c r="L1487" s="410" t="s">
        <v>874</v>
      </c>
      <c r="M1487" s="406">
        <f t="shared" si="294"/>
        <v>0</v>
      </c>
      <c r="O1487" s="406">
        <f t="shared" si="295"/>
        <v>28.92</v>
      </c>
      <c r="R1487" s="406"/>
    </row>
    <row r="1488" spans="1:25">
      <c r="A1488" s="407">
        <v>45699</v>
      </c>
      <c r="B1488" s="408">
        <v>0</v>
      </c>
      <c r="C1488" s="409">
        <v>50</v>
      </c>
      <c r="D1488" s="409">
        <v>1.8</v>
      </c>
      <c r="E1488" s="409">
        <f t="shared" si="293"/>
        <v>48.2</v>
      </c>
      <c r="F1488" s="409">
        <v>48.2</v>
      </c>
      <c r="G1488" s="409">
        <f t="shared" si="292"/>
        <v>0</v>
      </c>
      <c r="H1488" s="410" t="s">
        <v>872</v>
      </c>
      <c r="I1488" s="410" t="s">
        <v>902</v>
      </c>
      <c r="J1488" s="410">
        <v>1861272586</v>
      </c>
      <c r="K1488" s="410">
        <v>56270980</v>
      </c>
      <c r="L1488" s="410" t="s">
        <v>874</v>
      </c>
      <c r="M1488" s="406">
        <f t="shared" si="294"/>
        <v>0</v>
      </c>
      <c r="O1488" s="406">
        <f t="shared" si="295"/>
        <v>48.2</v>
      </c>
      <c r="R1488" s="406"/>
    </row>
    <row r="1489" spans="1:21">
      <c r="A1489" s="407">
        <v>45699</v>
      </c>
      <c r="B1489" s="408">
        <v>0</v>
      </c>
      <c r="C1489" s="409">
        <v>80</v>
      </c>
      <c r="D1489" s="409">
        <v>2.88</v>
      </c>
      <c r="E1489" s="409">
        <f t="shared" si="293"/>
        <v>77.12</v>
      </c>
      <c r="F1489" s="409">
        <v>77.12</v>
      </c>
      <c r="G1489" s="409">
        <f t="shared" si="292"/>
        <v>0</v>
      </c>
      <c r="H1489" s="410" t="s">
        <v>872</v>
      </c>
      <c r="I1489" s="410" t="s">
        <v>902</v>
      </c>
      <c r="J1489" s="410">
        <v>1861272586</v>
      </c>
      <c r="K1489" s="410">
        <v>56271005</v>
      </c>
      <c r="L1489" s="410" t="s">
        <v>874</v>
      </c>
      <c r="M1489" s="406">
        <f t="shared" si="294"/>
        <v>0</v>
      </c>
      <c r="O1489" s="406">
        <f t="shared" si="295"/>
        <v>77.12</v>
      </c>
      <c r="U1489" s="406"/>
    </row>
    <row r="1490" spans="1:21">
      <c r="A1490" s="407">
        <v>45699</v>
      </c>
      <c r="B1490" s="408">
        <v>0</v>
      </c>
      <c r="C1490" s="409">
        <v>50</v>
      </c>
      <c r="D1490" s="409">
        <v>1.8</v>
      </c>
      <c r="E1490" s="409">
        <f t="shared" si="293"/>
        <v>48.2</v>
      </c>
      <c r="F1490" s="409">
        <v>48.2</v>
      </c>
      <c r="G1490" s="409">
        <f t="shared" si="292"/>
        <v>0</v>
      </c>
      <c r="H1490" s="410" t="s">
        <v>872</v>
      </c>
      <c r="I1490" s="410" t="s">
        <v>902</v>
      </c>
      <c r="J1490" s="410">
        <v>1861272586</v>
      </c>
      <c r="K1490" s="410">
        <v>56271014</v>
      </c>
      <c r="L1490" s="410" t="s">
        <v>874</v>
      </c>
      <c r="M1490" s="406">
        <f t="shared" si="294"/>
        <v>0</v>
      </c>
      <c r="O1490" s="406">
        <f t="shared" si="295"/>
        <v>48.2</v>
      </c>
      <c r="R1490" s="406"/>
    </row>
    <row r="1491" spans="1:21">
      <c r="A1491" s="407">
        <v>45699</v>
      </c>
      <c r="B1491" s="408">
        <v>0</v>
      </c>
      <c r="C1491" s="409">
        <v>26</v>
      </c>
      <c r="D1491" s="409">
        <v>0.94</v>
      </c>
      <c r="E1491" s="409">
        <f t="shared" si="293"/>
        <v>25.06</v>
      </c>
      <c r="F1491" s="409">
        <v>25.06</v>
      </c>
      <c r="G1491" s="409">
        <f t="shared" si="292"/>
        <v>0</v>
      </c>
      <c r="H1491" s="410" t="s">
        <v>872</v>
      </c>
      <c r="I1491" s="410" t="s">
        <v>900</v>
      </c>
      <c r="J1491" s="410">
        <v>1861272586</v>
      </c>
      <c r="K1491" s="410">
        <v>56270884</v>
      </c>
      <c r="L1491" s="410" t="s">
        <v>874</v>
      </c>
      <c r="M1491" s="406">
        <f t="shared" si="294"/>
        <v>0</v>
      </c>
      <c r="N1491" s="406">
        <f>E1491</f>
        <v>25.06</v>
      </c>
      <c r="R1491" s="406"/>
    </row>
    <row r="1492" spans="1:21">
      <c r="A1492" s="407">
        <v>45699</v>
      </c>
      <c r="B1492" s="408">
        <v>0</v>
      </c>
      <c r="C1492" s="409">
        <v>50</v>
      </c>
      <c r="D1492" s="409">
        <v>1.8</v>
      </c>
      <c r="E1492" s="409">
        <f t="shared" si="293"/>
        <v>48.2</v>
      </c>
      <c r="F1492" s="409">
        <v>48.2</v>
      </c>
      <c r="G1492" s="409">
        <f t="shared" si="292"/>
        <v>0</v>
      </c>
      <c r="H1492" s="410" t="s">
        <v>872</v>
      </c>
      <c r="I1492" s="410" t="s">
        <v>902</v>
      </c>
      <c r="J1492" s="410">
        <v>1861272586</v>
      </c>
      <c r="K1492" s="410">
        <v>56270896</v>
      </c>
      <c r="L1492" s="410" t="s">
        <v>874</v>
      </c>
      <c r="M1492" s="406">
        <f t="shared" si="294"/>
        <v>0</v>
      </c>
      <c r="O1492" s="406">
        <f t="shared" ref="O1492:O1500" si="296">E1492</f>
        <v>48.2</v>
      </c>
      <c r="R1492" s="406"/>
    </row>
    <row r="1493" spans="1:21">
      <c r="A1493" s="407">
        <v>45699</v>
      </c>
      <c r="B1493" s="408">
        <v>0</v>
      </c>
      <c r="C1493" s="409">
        <v>50</v>
      </c>
      <c r="D1493" s="409">
        <v>1.8</v>
      </c>
      <c r="E1493" s="409">
        <f t="shared" si="293"/>
        <v>48.2</v>
      </c>
      <c r="F1493" s="409">
        <v>48.2</v>
      </c>
      <c r="G1493" s="409">
        <f t="shared" si="292"/>
        <v>0</v>
      </c>
      <c r="H1493" s="410" t="s">
        <v>872</v>
      </c>
      <c r="I1493" s="410" t="s">
        <v>902</v>
      </c>
      <c r="J1493" s="410">
        <v>1861272586</v>
      </c>
      <c r="K1493" s="410">
        <v>56270901</v>
      </c>
      <c r="L1493" s="410" t="s">
        <v>874</v>
      </c>
      <c r="M1493" s="406">
        <f t="shared" si="294"/>
        <v>0</v>
      </c>
      <c r="O1493" s="406">
        <f t="shared" si="296"/>
        <v>48.2</v>
      </c>
      <c r="R1493" s="406"/>
    </row>
    <row r="1494" spans="1:21">
      <c r="A1494" s="407">
        <v>45699</v>
      </c>
      <c r="B1494" s="408">
        <v>0</v>
      </c>
      <c r="C1494" s="409">
        <v>30</v>
      </c>
      <c r="D1494" s="409">
        <v>1.08</v>
      </c>
      <c r="E1494" s="409">
        <f t="shared" si="293"/>
        <v>28.92</v>
      </c>
      <c r="F1494" s="409">
        <v>28.92</v>
      </c>
      <c r="G1494" s="409">
        <f t="shared" si="292"/>
        <v>0</v>
      </c>
      <c r="H1494" s="410" t="s">
        <v>872</v>
      </c>
      <c r="I1494" s="410" t="s">
        <v>902</v>
      </c>
      <c r="J1494" s="410">
        <v>1861272586</v>
      </c>
      <c r="K1494" s="410">
        <v>56270917</v>
      </c>
      <c r="L1494" s="410" t="s">
        <v>874</v>
      </c>
      <c r="M1494" s="406">
        <f t="shared" si="294"/>
        <v>0</v>
      </c>
      <c r="O1494" s="406">
        <f t="shared" si="296"/>
        <v>28.92</v>
      </c>
      <c r="R1494" s="406"/>
    </row>
    <row r="1495" spans="1:21">
      <c r="A1495" s="407">
        <v>45699</v>
      </c>
      <c r="B1495" s="408">
        <v>0</v>
      </c>
      <c r="C1495" s="409">
        <v>30</v>
      </c>
      <c r="D1495" s="409">
        <v>1.08</v>
      </c>
      <c r="E1495" s="409">
        <f t="shared" si="293"/>
        <v>28.92</v>
      </c>
      <c r="F1495" s="409">
        <v>28.92</v>
      </c>
      <c r="G1495" s="409">
        <f t="shared" si="292"/>
        <v>0</v>
      </c>
      <c r="H1495" s="410" t="s">
        <v>872</v>
      </c>
      <c r="I1495" s="410" t="s">
        <v>902</v>
      </c>
      <c r="J1495" s="410">
        <v>1861272586</v>
      </c>
      <c r="K1495" s="410">
        <v>56270918</v>
      </c>
      <c r="L1495" s="410" t="s">
        <v>874</v>
      </c>
      <c r="M1495" s="406">
        <f t="shared" si="294"/>
        <v>0</v>
      </c>
      <c r="O1495" s="406">
        <f t="shared" si="296"/>
        <v>28.92</v>
      </c>
      <c r="U1495" s="406"/>
    </row>
    <row r="1496" spans="1:21">
      <c r="A1496" s="407">
        <v>45699</v>
      </c>
      <c r="B1496" s="408">
        <v>0</v>
      </c>
      <c r="C1496" s="409">
        <v>30</v>
      </c>
      <c r="D1496" s="409">
        <v>1.08</v>
      </c>
      <c r="E1496" s="409">
        <f t="shared" si="293"/>
        <v>28.92</v>
      </c>
      <c r="F1496" s="409">
        <v>28.92</v>
      </c>
      <c r="G1496" s="409">
        <f t="shared" si="292"/>
        <v>0</v>
      </c>
      <c r="H1496" s="410" t="s">
        <v>872</v>
      </c>
      <c r="I1496" s="410" t="s">
        <v>902</v>
      </c>
      <c r="J1496" s="410">
        <v>1861272586</v>
      </c>
      <c r="K1496" s="410">
        <v>56270920</v>
      </c>
      <c r="L1496" s="410" t="s">
        <v>874</v>
      </c>
      <c r="M1496" s="406">
        <f t="shared" si="294"/>
        <v>0</v>
      </c>
      <c r="O1496" s="406">
        <f t="shared" si="296"/>
        <v>28.92</v>
      </c>
      <c r="R1496" s="406"/>
    </row>
    <row r="1497" spans="1:21">
      <c r="A1497" s="407">
        <v>45699</v>
      </c>
      <c r="B1497" s="408">
        <v>0</v>
      </c>
      <c r="C1497" s="409">
        <v>50</v>
      </c>
      <c r="D1497" s="409">
        <v>1.8</v>
      </c>
      <c r="E1497" s="409">
        <f t="shared" si="293"/>
        <v>48.2</v>
      </c>
      <c r="F1497" s="409">
        <v>48.2</v>
      </c>
      <c r="G1497" s="409">
        <f t="shared" si="292"/>
        <v>0</v>
      </c>
      <c r="H1497" s="410" t="s">
        <v>872</v>
      </c>
      <c r="I1497" s="410" t="s">
        <v>902</v>
      </c>
      <c r="J1497" s="410">
        <v>1861272586</v>
      </c>
      <c r="K1497" s="410">
        <v>56270921</v>
      </c>
      <c r="L1497" s="410" t="s">
        <v>874</v>
      </c>
      <c r="M1497" s="406">
        <f t="shared" si="294"/>
        <v>0</v>
      </c>
      <c r="O1497" s="406">
        <f t="shared" si="296"/>
        <v>48.2</v>
      </c>
      <c r="R1497" s="406"/>
    </row>
    <row r="1498" spans="1:21">
      <c r="A1498" s="407">
        <v>45699</v>
      </c>
      <c r="B1498" s="408">
        <v>0</v>
      </c>
      <c r="C1498" s="409">
        <v>30</v>
      </c>
      <c r="D1498" s="409">
        <v>1.08</v>
      </c>
      <c r="E1498" s="409">
        <f t="shared" si="293"/>
        <v>28.92</v>
      </c>
      <c r="F1498" s="409">
        <v>28.92</v>
      </c>
      <c r="G1498" s="409">
        <f t="shared" si="292"/>
        <v>0</v>
      </c>
      <c r="H1498" s="410" t="s">
        <v>872</v>
      </c>
      <c r="I1498" s="410" t="s">
        <v>902</v>
      </c>
      <c r="J1498" s="410">
        <v>1861272586</v>
      </c>
      <c r="K1498" s="410">
        <v>56270935</v>
      </c>
      <c r="L1498" s="410" t="s">
        <v>874</v>
      </c>
      <c r="M1498" s="406">
        <f t="shared" si="294"/>
        <v>0</v>
      </c>
      <c r="O1498" s="406">
        <f t="shared" si="296"/>
        <v>28.92</v>
      </c>
      <c r="U1498" s="406"/>
    </row>
    <row r="1499" spans="1:21">
      <c r="A1499" s="407">
        <v>45699</v>
      </c>
      <c r="B1499" s="408">
        <v>0</v>
      </c>
      <c r="C1499" s="409">
        <v>80</v>
      </c>
      <c r="D1499" s="409">
        <v>2.88</v>
      </c>
      <c r="E1499" s="409">
        <f t="shared" si="293"/>
        <v>77.12</v>
      </c>
      <c r="F1499" s="409">
        <v>77.12</v>
      </c>
      <c r="G1499" s="409">
        <f t="shared" si="292"/>
        <v>0</v>
      </c>
      <c r="H1499" s="410" t="s">
        <v>872</v>
      </c>
      <c r="I1499" s="410" t="s">
        <v>902</v>
      </c>
      <c r="J1499" s="410">
        <v>1861272586</v>
      </c>
      <c r="K1499" s="410">
        <v>56270937</v>
      </c>
      <c r="L1499" s="410" t="s">
        <v>874</v>
      </c>
      <c r="M1499" s="406">
        <f t="shared" si="294"/>
        <v>0</v>
      </c>
      <c r="O1499" s="406">
        <f t="shared" si="296"/>
        <v>77.12</v>
      </c>
      <c r="R1499" s="406"/>
    </row>
    <row r="1500" spans="1:21">
      <c r="A1500" s="407">
        <v>45699</v>
      </c>
      <c r="B1500" s="408">
        <v>0</v>
      </c>
      <c r="C1500" s="409">
        <v>50</v>
      </c>
      <c r="D1500" s="409">
        <v>1.8</v>
      </c>
      <c r="E1500" s="409">
        <f t="shared" si="293"/>
        <v>48.2</v>
      </c>
      <c r="F1500" s="409">
        <v>48.2</v>
      </c>
      <c r="G1500" s="409">
        <f t="shared" si="292"/>
        <v>0</v>
      </c>
      <c r="H1500" s="410" t="s">
        <v>872</v>
      </c>
      <c r="I1500" s="410" t="s">
        <v>902</v>
      </c>
      <c r="J1500" s="410">
        <v>1861272586</v>
      </c>
      <c r="K1500" s="410">
        <v>56270960</v>
      </c>
      <c r="L1500" s="410" t="s">
        <v>874</v>
      </c>
      <c r="M1500" s="406">
        <f t="shared" si="294"/>
        <v>0</v>
      </c>
      <c r="O1500" s="406">
        <f t="shared" si="296"/>
        <v>48.2</v>
      </c>
      <c r="R1500" s="406"/>
    </row>
    <row r="1501" spans="1:21">
      <c r="A1501" s="407">
        <v>45699</v>
      </c>
      <c r="B1501" s="408">
        <v>0</v>
      </c>
      <c r="C1501" s="409">
        <v>4</v>
      </c>
      <c r="D1501" s="409">
        <v>0.15</v>
      </c>
      <c r="E1501" s="409">
        <f t="shared" si="293"/>
        <v>3.81</v>
      </c>
      <c r="F1501" s="409">
        <v>3.85</v>
      </c>
      <c r="G1501" s="409">
        <f t="shared" si="292"/>
        <v>0.04</v>
      </c>
      <c r="H1501" s="410" t="s">
        <v>872</v>
      </c>
      <c r="I1501" s="410" t="s">
        <v>904</v>
      </c>
      <c r="J1501" s="410">
        <v>1861272586</v>
      </c>
      <c r="K1501" s="410">
        <v>56270998</v>
      </c>
      <c r="L1501" s="410" t="s">
        <v>874</v>
      </c>
      <c r="M1501" s="406">
        <f t="shared" si="294"/>
        <v>0</v>
      </c>
      <c r="R1501" s="406">
        <f t="shared" ref="R1501:R1504" si="297">E1501</f>
        <v>3.81</v>
      </c>
    </row>
    <row r="1502" spans="1:21">
      <c r="A1502" s="407">
        <v>45699</v>
      </c>
      <c r="B1502" s="408">
        <v>0</v>
      </c>
      <c r="C1502" s="409">
        <v>4</v>
      </c>
      <c r="D1502" s="409">
        <v>0.14000000000000001</v>
      </c>
      <c r="E1502" s="409">
        <f t="shared" si="293"/>
        <v>3.82</v>
      </c>
      <c r="F1502" s="409">
        <v>3.86</v>
      </c>
      <c r="G1502" s="409">
        <f t="shared" si="292"/>
        <v>0.04</v>
      </c>
      <c r="H1502" s="410" t="s">
        <v>872</v>
      </c>
      <c r="I1502" s="410" t="s">
        <v>904</v>
      </c>
      <c r="J1502" s="410">
        <v>1861272586</v>
      </c>
      <c r="K1502" s="410">
        <v>56270998</v>
      </c>
      <c r="L1502" s="410" t="s">
        <v>874</v>
      </c>
      <c r="M1502" s="406">
        <f t="shared" si="294"/>
        <v>0</v>
      </c>
      <c r="R1502" s="406">
        <f t="shared" si="297"/>
        <v>3.82</v>
      </c>
      <c r="U1502" s="406"/>
    </row>
    <row r="1503" spans="1:21">
      <c r="A1503" s="407">
        <v>45698</v>
      </c>
      <c r="B1503" s="408">
        <v>0</v>
      </c>
      <c r="C1503" s="409">
        <v>4</v>
      </c>
      <c r="D1503" s="409">
        <v>0.2</v>
      </c>
      <c r="E1503" s="409">
        <f t="shared" si="293"/>
        <v>3.76</v>
      </c>
      <c r="F1503" s="409">
        <v>3.8</v>
      </c>
      <c r="G1503" s="409">
        <f t="shared" si="292"/>
        <v>0.04</v>
      </c>
      <c r="H1503" s="410" t="s">
        <v>872</v>
      </c>
      <c r="I1503" s="410" t="s">
        <v>904</v>
      </c>
      <c r="J1503" s="410">
        <v>1043166988</v>
      </c>
      <c r="K1503" s="410">
        <v>56241623</v>
      </c>
      <c r="L1503" s="410" t="s">
        <v>874</v>
      </c>
      <c r="M1503" s="406">
        <f t="shared" si="294"/>
        <v>0</v>
      </c>
      <c r="R1503" s="406">
        <f t="shared" si="297"/>
        <v>3.76</v>
      </c>
    </row>
    <row r="1504" spans="1:21">
      <c r="A1504" s="407">
        <v>45695</v>
      </c>
      <c r="B1504" s="408">
        <v>0</v>
      </c>
      <c r="C1504" s="409">
        <v>4</v>
      </c>
      <c r="D1504" s="409">
        <v>0.2</v>
      </c>
      <c r="E1504" s="409">
        <f t="shared" si="293"/>
        <v>3.76</v>
      </c>
      <c r="F1504" s="409">
        <v>3.8</v>
      </c>
      <c r="G1504" s="409">
        <f t="shared" si="292"/>
        <v>0.04</v>
      </c>
      <c r="H1504" s="410" t="s">
        <v>872</v>
      </c>
      <c r="I1504" s="410" t="s">
        <v>904</v>
      </c>
      <c r="J1504" s="410">
        <v>1219701496</v>
      </c>
      <c r="K1504" s="410">
        <v>56232623</v>
      </c>
      <c r="L1504" s="410" t="s">
        <v>874</v>
      </c>
      <c r="M1504" s="406">
        <f t="shared" si="294"/>
        <v>0</v>
      </c>
      <c r="R1504" s="406">
        <f t="shared" si="297"/>
        <v>3.76</v>
      </c>
    </row>
    <row r="1505" spans="1:21">
      <c r="A1505" s="407">
        <v>45695</v>
      </c>
      <c r="B1505" s="408">
        <v>0</v>
      </c>
      <c r="C1505" s="409">
        <v>3</v>
      </c>
      <c r="D1505" s="409">
        <v>0.2</v>
      </c>
      <c r="E1505" s="409">
        <f t="shared" si="293"/>
        <v>2.76</v>
      </c>
      <c r="F1505" s="409">
        <v>2.8</v>
      </c>
      <c r="G1505" s="409">
        <f t="shared" si="292"/>
        <v>0.04</v>
      </c>
      <c r="H1505" s="410" t="s">
        <v>872</v>
      </c>
      <c r="I1505" s="410" t="s">
        <v>905</v>
      </c>
      <c r="J1505" s="410">
        <v>1219701496</v>
      </c>
      <c r="K1505" s="410">
        <v>56232628</v>
      </c>
      <c r="L1505" s="410" t="s">
        <v>874</v>
      </c>
      <c r="M1505" s="406">
        <f t="shared" si="294"/>
        <v>0</v>
      </c>
      <c r="P1505" s="406">
        <f t="shared" ref="P1505:P1508" si="298">E1505</f>
        <v>2.76</v>
      </c>
      <c r="U1505" s="406"/>
    </row>
    <row r="1506" spans="1:21">
      <c r="A1506" s="407">
        <v>45695</v>
      </c>
      <c r="B1506" s="408">
        <v>0</v>
      </c>
      <c r="C1506" s="409">
        <v>3</v>
      </c>
      <c r="D1506" s="409">
        <v>0.2</v>
      </c>
      <c r="E1506" s="409">
        <f t="shared" si="293"/>
        <v>2.76</v>
      </c>
      <c r="F1506" s="409">
        <v>2.8</v>
      </c>
      <c r="G1506" s="409">
        <f t="shared" si="292"/>
        <v>0.04</v>
      </c>
      <c r="H1506" s="410" t="s">
        <v>872</v>
      </c>
      <c r="I1506" s="410" t="s">
        <v>905</v>
      </c>
      <c r="J1506" s="410">
        <v>1219701496</v>
      </c>
      <c r="K1506" s="410">
        <v>56232631</v>
      </c>
      <c r="L1506" s="410" t="s">
        <v>874</v>
      </c>
      <c r="M1506" s="406">
        <f t="shared" si="294"/>
        <v>0</v>
      </c>
      <c r="P1506" s="406">
        <f t="shared" si="298"/>
        <v>2.76</v>
      </c>
      <c r="R1506" s="406"/>
    </row>
    <row r="1507" spans="1:21">
      <c r="A1507" s="407">
        <v>45695</v>
      </c>
      <c r="B1507" s="408">
        <v>0</v>
      </c>
      <c r="C1507" s="409">
        <v>3</v>
      </c>
      <c r="D1507" s="409">
        <v>0.2</v>
      </c>
      <c r="E1507" s="409">
        <f t="shared" si="293"/>
        <v>2.76</v>
      </c>
      <c r="F1507" s="409">
        <v>2.8</v>
      </c>
      <c r="G1507" s="409">
        <f t="shared" si="292"/>
        <v>0.04</v>
      </c>
      <c r="H1507" s="410" t="s">
        <v>872</v>
      </c>
      <c r="I1507" s="410" t="s">
        <v>905</v>
      </c>
      <c r="J1507" s="410">
        <v>1219701496</v>
      </c>
      <c r="K1507" s="410">
        <v>56232624</v>
      </c>
      <c r="L1507" s="410" t="s">
        <v>874</v>
      </c>
      <c r="M1507" s="406">
        <f t="shared" si="294"/>
        <v>0</v>
      </c>
      <c r="P1507" s="406">
        <f t="shared" si="298"/>
        <v>2.76</v>
      </c>
      <c r="R1507" s="406"/>
    </row>
    <row r="1508" spans="1:21">
      <c r="A1508" s="407">
        <v>45695</v>
      </c>
      <c r="B1508" s="408">
        <v>0</v>
      </c>
      <c r="C1508" s="409">
        <v>3</v>
      </c>
      <c r="D1508" s="409">
        <v>0.2</v>
      </c>
      <c r="E1508" s="409">
        <f t="shared" si="293"/>
        <v>2.76</v>
      </c>
      <c r="F1508" s="409">
        <v>2.8</v>
      </c>
      <c r="G1508" s="409">
        <f t="shared" si="292"/>
        <v>0.04</v>
      </c>
      <c r="H1508" s="410" t="s">
        <v>872</v>
      </c>
      <c r="I1508" s="410" t="s">
        <v>905</v>
      </c>
      <c r="J1508" s="410">
        <v>1219701496</v>
      </c>
      <c r="K1508" s="410">
        <v>56232627</v>
      </c>
      <c r="L1508" s="410" t="s">
        <v>874</v>
      </c>
      <c r="M1508" s="406">
        <f t="shared" si="294"/>
        <v>0</v>
      </c>
      <c r="P1508" s="406">
        <f t="shared" si="298"/>
        <v>2.76</v>
      </c>
      <c r="R1508" s="406"/>
    </row>
    <row r="1509" spans="1:21">
      <c r="A1509" s="407">
        <v>45695</v>
      </c>
      <c r="B1509" s="408">
        <v>0</v>
      </c>
      <c r="C1509" s="409">
        <v>26</v>
      </c>
      <c r="D1509" s="409">
        <v>0.94</v>
      </c>
      <c r="E1509" s="409">
        <f t="shared" si="293"/>
        <v>25.06</v>
      </c>
      <c r="F1509" s="409">
        <v>25.06</v>
      </c>
      <c r="G1509" s="409">
        <f t="shared" si="292"/>
        <v>0</v>
      </c>
      <c r="H1509" s="410" t="s">
        <v>872</v>
      </c>
      <c r="I1509" s="410" t="s">
        <v>899</v>
      </c>
      <c r="J1509" s="410">
        <v>1219701496</v>
      </c>
      <c r="K1509" s="410">
        <v>56232630</v>
      </c>
      <c r="L1509" s="410" t="s">
        <v>874</v>
      </c>
      <c r="M1509" s="406">
        <f t="shared" si="294"/>
        <v>0</v>
      </c>
      <c r="N1509" s="406">
        <f>E1509</f>
        <v>25.06</v>
      </c>
      <c r="R1509" s="406"/>
    </row>
    <row r="1510" spans="1:21">
      <c r="A1510" s="407">
        <v>45695</v>
      </c>
      <c r="B1510" s="408">
        <v>0</v>
      </c>
      <c r="C1510" s="409">
        <v>3</v>
      </c>
      <c r="D1510" s="409">
        <v>0.2</v>
      </c>
      <c r="E1510" s="409">
        <f t="shared" si="293"/>
        <v>2.76</v>
      </c>
      <c r="F1510" s="409">
        <v>2.8</v>
      </c>
      <c r="G1510" s="409">
        <f t="shared" si="292"/>
        <v>0.04</v>
      </c>
      <c r="H1510" s="410" t="s">
        <v>872</v>
      </c>
      <c r="I1510" s="410" t="s">
        <v>905</v>
      </c>
      <c r="J1510" s="410">
        <v>1219701496</v>
      </c>
      <c r="K1510" s="410">
        <v>56232620</v>
      </c>
      <c r="L1510" s="410" t="s">
        <v>874</v>
      </c>
      <c r="M1510" s="406">
        <f t="shared" si="294"/>
        <v>0</v>
      </c>
      <c r="P1510" s="406">
        <f t="shared" ref="P1510:P1517" si="299">E1510</f>
        <v>2.76</v>
      </c>
      <c r="R1510" s="406"/>
    </row>
    <row r="1511" spans="1:21">
      <c r="A1511" s="407">
        <v>45695</v>
      </c>
      <c r="B1511" s="408">
        <v>0</v>
      </c>
      <c r="C1511" s="409">
        <v>3</v>
      </c>
      <c r="D1511" s="409">
        <v>0.2</v>
      </c>
      <c r="E1511" s="409">
        <f t="shared" si="293"/>
        <v>2.76</v>
      </c>
      <c r="F1511" s="409">
        <v>2.8</v>
      </c>
      <c r="G1511" s="409">
        <f t="shared" si="292"/>
        <v>0.04</v>
      </c>
      <c r="H1511" s="410" t="s">
        <v>872</v>
      </c>
      <c r="I1511" s="410" t="s">
        <v>905</v>
      </c>
      <c r="J1511" s="410">
        <v>1219701496</v>
      </c>
      <c r="K1511" s="410">
        <v>56232617</v>
      </c>
      <c r="L1511" s="410" t="s">
        <v>874</v>
      </c>
      <c r="M1511" s="406">
        <f t="shared" si="294"/>
        <v>0</v>
      </c>
      <c r="P1511" s="406">
        <f t="shared" si="299"/>
        <v>2.76</v>
      </c>
      <c r="R1511" s="406"/>
    </row>
    <row r="1512" spans="1:21">
      <c r="A1512" s="407">
        <v>45695</v>
      </c>
      <c r="B1512" s="408">
        <v>0</v>
      </c>
      <c r="C1512" s="409">
        <v>3</v>
      </c>
      <c r="D1512" s="409">
        <v>0.2</v>
      </c>
      <c r="E1512" s="409">
        <f t="shared" si="293"/>
        <v>2.76</v>
      </c>
      <c r="F1512" s="409">
        <v>2.8</v>
      </c>
      <c r="G1512" s="409">
        <f t="shared" si="292"/>
        <v>0.04</v>
      </c>
      <c r="H1512" s="410" t="s">
        <v>872</v>
      </c>
      <c r="I1512" s="410" t="s">
        <v>905</v>
      </c>
      <c r="J1512" s="410">
        <v>1219701496</v>
      </c>
      <c r="K1512" s="410">
        <v>56232619</v>
      </c>
      <c r="L1512" s="410" t="s">
        <v>874</v>
      </c>
      <c r="M1512" s="406">
        <f t="shared" si="294"/>
        <v>0</v>
      </c>
      <c r="P1512" s="406">
        <f t="shared" si="299"/>
        <v>2.76</v>
      </c>
      <c r="R1512" s="406"/>
    </row>
    <row r="1513" spans="1:21">
      <c r="A1513" s="407">
        <v>45695</v>
      </c>
      <c r="B1513" s="408">
        <v>0</v>
      </c>
      <c r="C1513" s="409">
        <v>3</v>
      </c>
      <c r="D1513" s="409">
        <v>0.2</v>
      </c>
      <c r="E1513" s="409">
        <f t="shared" si="293"/>
        <v>2.76</v>
      </c>
      <c r="F1513" s="409">
        <v>2.8</v>
      </c>
      <c r="G1513" s="409">
        <f t="shared" si="292"/>
        <v>0.04</v>
      </c>
      <c r="H1513" s="410" t="s">
        <v>872</v>
      </c>
      <c r="I1513" s="410" t="s">
        <v>905</v>
      </c>
      <c r="J1513" s="410">
        <v>1219701496</v>
      </c>
      <c r="K1513" s="410">
        <v>56232632</v>
      </c>
      <c r="L1513" s="410" t="s">
        <v>874</v>
      </c>
      <c r="M1513" s="406">
        <f t="shared" si="294"/>
        <v>0</v>
      </c>
      <c r="P1513" s="406">
        <f t="shared" si="299"/>
        <v>2.76</v>
      </c>
      <c r="R1513" s="406"/>
    </row>
    <row r="1514" spans="1:21">
      <c r="A1514" s="407">
        <v>45695</v>
      </c>
      <c r="B1514" s="408">
        <v>0</v>
      </c>
      <c r="C1514" s="409">
        <v>3</v>
      </c>
      <c r="D1514" s="409">
        <v>0.2</v>
      </c>
      <c r="E1514" s="409">
        <f t="shared" si="293"/>
        <v>2.76</v>
      </c>
      <c r="F1514" s="409">
        <v>2.8</v>
      </c>
      <c r="G1514" s="409">
        <f t="shared" si="292"/>
        <v>0.04</v>
      </c>
      <c r="H1514" s="410" t="s">
        <v>872</v>
      </c>
      <c r="I1514" s="410" t="s">
        <v>905</v>
      </c>
      <c r="J1514" s="410">
        <v>1219701496</v>
      </c>
      <c r="K1514" s="410">
        <v>56232618</v>
      </c>
      <c r="L1514" s="410" t="s">
        <v>874</v>
      </c>
      <c r="M1514" s="406">
        <f t="shared" si="294"/>
        <v>0</v>
      </c>
      <c r="P1514" s="406">
        <f t="shared" si="299"/>
        <v>2.76</v>
      </c>
      <c r="U1514" s="406"/>
    </row>
    <row r="1515" spans="1:21">
      <c r="A1515" s="407">
        <v>45695</v>
      </c>
      <c r="B1515" s="408">
        <v>0</v>
      </c>
      <c r="C1515" s="409">
        <v>3</v>
      </c>
      <c r="D1515" s="409">
        <v>0.2</v>
      </c>
      <c r="E1515" s="409">
        <f t="shared" si="293"/>
        <v>2.76</v>
      </c>
      <c r="F1515" s="409">
        <v>2.8</v>
      </c>
      <c r="G1515" s="409">
        <f t="shared" si="292"/>
        <v>0.04</v>
      </c>
      <c r="H1515" s="410" t="s">
        <v>872</v>
      </c>
      <c r="I1515" s="410" t="s">
        <v>905</v>
      </c>
      <c r="J1515" s="410">
        <v>1219701496</v>
      </c>
      <c r="K1515" s="410">
        <v>56232621</v>
      </c>
      <c r="L1515" s="410" t="s">
        <v>874</v>
      </c>
      <c r="M1515" s="406">
        <f t="shared" si="294"/>
        <v>0</v>
      </c>
      <c r="P1515" s="406">
        <f t="shared" si="299"/>
        <v>2.76</v>
      </c>
      <c r="R1515" s="406"/>
    </row>
    <row r="1516" spans="1:21">
      <c r="A1516" s="407">
        <v>45695</v>
      </c>
      <c r="B1516" s="408">
        <v>0</v>
      </c>
      <c r="C1516" s="409">
        <v>3</v>
      </c>
      <c r="D1516" s="409">
        <v>0.2</v>
      </c>
      <c r="E1516" s="409">
        <f t="shared" si="293"/>
        <v>2.76</v>
      </c>
      <c r="F1516" s="409">
        <v>2.8</v>
      </c>
      <c r="G1516" s="409">
        <f t="shared" si="292"/>
        <v>0.04</v>
      </c>
      <c r="H1516" s="410" t="s">
        <v>872</v>
      </c>
      <c r="I1516" s="410" t="s">
        <v>905</v>
      </c>
      <c r="J1516" s="410">
        <v>1219701496</v>
      </c>
      <c r="K1516" s="410">
        <v>56232625</v>
      </c>
      <c r="L1516" s="410" t="s">
        <v>874</v>
      </c>
      <c r="M1516" s="406">
        <f t="shared" si="294"/>
        <v>0</v>
      </c>
      <c r="P1516" s="406">
        <f t="shared" si="299"/>
        <v>2.76</v>
      </c>
      <c r="U1516" s="406"/>
    </row>
    <row r="1517" spans="1:21">
      <c r="A1517" s="407">
        <v>45695</v>
      </c>
      <c r="B1517" s="408">
        <v>0</v>
      </c>
      <c r="C1517" s="409">
        <v>3</v>
      </c>
      <c r="D1517" s="409">
        <v>0.2</v>
      </c>
      <c r="E1517" s="409">
        <f t="shared" si="293"/>
        <v>2.76</v>
      </c>
      <c r="F1517" s="409">
        <v>2.8</v>
      </c>
      <c r="G1517" s="409">
        <f t="shared" si="292"/>
        <v>0.04</v>
      </c>
      <c r="H1517" s="410" t="s">
        <v>872</v>
      </c>
      <c r="I1517" s="410" t="s">
        <v>905</v>
      </c>
      <c r="J1517" s="410">
        <v>1219701496</v>
      </c>
      <c r="K1517" s="410">
        <v>56232626</v>
      </c>
      <c r="L1517" s="410" t="s">
        <v>874</v>
      </c>
      <c r="M1517" s="406">
        <f t="shared" si="294"/>
        <v>0</v>
      </c>
      <c r="P1517" s="406">
        <f t="shared" si="299"/>
        <v>2.76</v>
      </c>
      <c r="T1517" s="406"/>
    </row>
    <row r="1518" spans="1:21">
      <c r="A1518" s="407">
        <v>45695</v>
      </c>
      <c r="B1518" s="408">
        <v>0</v>
      </c>
      <c r="C1518" s="409">
        <v>4</v>
      </c>
      <c r="D1518" s="409">
        <v>0.2</v>
      </c>
      <c r="E1518" s="409">
        <f t="shared" si="293"/>
        <v>3.76</v>
      </c>
      <c r="F1518" s="409">
        <v>3.8</v>
      </c>
      <c r="G1518" s="409">
        <f t="shared" si="292"/>
        <v>0.04</v>
      </c>
      <c r="H1518" s="410" t="s">
        <v>872</v>
      </c>
      <c r="I1518" s="410" t="s">
        <v>904</v>
      </c>
      <c r="J1518" s="410">
        <v>1219701496</v>
      </c>
      <c r="K1518" s="410">
        <v>56232622</v>
      </c>
      <c r="L1518" s="410" t="s">
        <v>874</v>
      </c>
      <c r="M1518" s="406">
        <f t="shared" si="294"/>
        <v>0</v>
      </c>
      <c r="R1518" s="406">
        <f>E1518</f>
        <v>3.76</v>
      </c>
    </row>
    <row r="1519" spans="1:21">
      <c r="A1519" s="407">
        <v>45695</v>
      </c>
      <c r="B1519" s="408">
        <v>0</v>
      </c>
      <c r="C1519" s="409">
        <v>3</v>
      </c>
      <c r="D1519" s="409">
        <v>0.2</v>
      </c>
      <c r="E1519" s="409">
        <f t="shared" si="293"/>
        <v>2.76</v>
      </c>
      <c r="F1519" s="409">
        <v>2.8</v>
      </c>
      <c r="G1519" s="409">
        <f t="shared" si="292"/>
        <v>0.04</v>
      </c>
      <c r="H1519" s="410" t="s">
        <v>872</v>
      </c>
      <c r="I1519" s="410" t="s">
        <v>905</v>
      </c>
      <c r="J1519" s="410">
        <v>1219701496</v>
      </c>
      <c r="K1519" s="410">
        <v>56232629</v>
      </c>
      <c r="L1519" s="410" t="s">
        <v>874</v>
      </c>
      <c r="M1519" s="406">
        <f t="shared" si="294"/>
        <v>0</v>
      </c>
      <c r="P1519" s="406">
        <f>E1519</f>
        <v>2.76</v>
      </c>
      <c r="R1519" s="406"/>
    </row>
    <row r="1520" spans="1:21">
      <c r="A1520" s="407">
        <v>45694</v>
      </c>
      <c r="B1520" s="408">
        <v>0</v>
      </c>
      <c r="C1520" s="409">
        <v>4</v>
      </c>
      <c r="D1520" s="409">
        <v>0.2</v>
      </c>
      <c r="E1520" s="409">
        <f t="shared" si="293"/>
        <v>3.76</v>
      </c>
      <c r="F1520" s="409">
        <v>3.8</v>
      </c>
      <c r="G1520" s="409">
        <f t="shared" si="292"/>
        <v>0.04</v>
      </c>
      <c r="H1520" s="410" t="s">
        <v>872</v>
      </c>
      <c r="I1520" s="410" t="s">
        <v>904</v>
      </c>
      <c r="J1520" s="410">
        <v>1935455252</v>
      </c>
      <c r="K1520" s="410">
        <v>56223425</v>
      </c>
      <c r="L1520" s="410" t="s">
        <v>874</v>
      </c>
      <c r="M1520" s="406">
        <f t="shared" si="294"/>
        <v>0</v>
      </c>
      <c r="R1520" s="406">
        <f t="shared" ref="R1520:R1522" si="300">E1520</f>
        <v>3.76</v>
      </c>
    </row>
    <row r="1521" spans="1:21">
      <c r="A1521" s="407">
        <v>45694</v>
      </c>
      <c r="B1521" s="408">
        <v>0</v>
      </c>
      <c r="C1521" s="409">
        <v>4</v>
      </c>
      <c r="D1521" s="409">
        <v>0.2</v>
      </c>
      <c r="E1521" s="409">
        <f t="shared" si="293"/>
        <v>3.76</v>
      </c>
      <c r="F1521" s="409">
        <v>3.8</v>
      </c>
      <c r="G1521" s="409">
        <f t="shared" si="292"/>
        <v>0.04</v>
      </c>
      <c r="H1521" s="410" t="s">
        <v>872</v>
      </c>
      <c r="I1521" s="410" t="s">
        <v>904</v>
      </c>
      <c r="J1521" s="410">
        <v>1935455252</v>
      </c>
      <c r="K1521" s="410">
        <v>56223421</v>
      </c>
      <c r="L1521" s="410" t="s">
        <v>874</v>
      </c>
      <c r="M1521" s="406">
        <f t="shared" si="294"/>
        <v>0</v>
      </c>
      <c r="R1521" s="406">
        <f t="shared" si="300"/>
        <v>3.76</v>
      </c>
    </row>
    <row r="1522" spans="1:21">
      <c r="A1522" s="407">
        <v>45694</v>
      </c>
      <c r="B1522" s="408">
        <v>0</v>
      </c>
      <c r="C1522" s="409">
        <v>4</v>
      </c>
      <c r="D1522" s="409">
        <v>0.2</v>
      </c>
      <c r="E1522" s="409">
        <f t="shared" si="293"/>
        <v>3.76</v>
      </c>
      <c r="F1522" s="409">
        <v>3.8</v>
      </c>
      <c r="G1522" s="409">
        <f t="shared" si="292"/>
        <v>0.04</v>
      </c>
      <c r="H1522" s="410" t="s">
        <v>872</v>
      </c>
      <c r="I1522" s="410" t="s">
        <v>904</v>
      </c>
      <c r="J1522" s="410">
        <v>1935455252</v>
      </c>
      <c r="K1522" s="410">
        <v>56223423</v>
      </c>
      <c r="L1522" s="410" t="s">
        <v>874</v>
      </c>
      <c r="M1522" s="406">
        <f t="shared" si="294"/>
        <v>0</v>
      </c>
      <c r="R1522" s="406">
        <f t="shared" si="300"/>
        <v>3.76</v>
      </c>
    </row>
    <row r="1523" spans="1:21">
      <c r="A1523" s="407">
        <v>45694</v>
      </c>
      <c r="B1523" s="408">
        <v>0</v>
      </c>
      <c r="C1523" s="409">
        <v>4</v>
      </c>
      <c r="D1523" s="409">
        <v>0.2</v>
      </c>
      <c r="E1523" s="409">
        <f t="shared" si="293"/>
        <v>3.76</v>
      </c>
      <c r="F1523" s="409">
        <v>3.8</v>
      </c>
      <c r="G1523" s="409">
        <f t="shared" si="292"/>
        <v>0.04</v>
      </c>
      <c r="H1523" s="410" t="s">
        <v>872</v>
      </c>
      <c r="I1523" s="410" t="s">
        <v>873</v>
      </c>
      <c r="J1523" s="410">
        <v>1935455252</v>
      </c>
      <c r="K1523" s="410">
        <v>56223424</v>
      </c>
      <c r="L1523" s="410" t="s">
        <v>874</v>
      </c>
      <c r="M1523" s="406">
        <f t="shared" si="294"/>
        <v>0</v>
      </c>
      <c r="R1523" s="406"/>
      <c r="U1523" s="406">
        <f>E1523</f>
        <v>3.76</v>
      </c>
    </row>
    <row r="1524" spans="1:21">
      <c r="A1524" s="407">
        <v>45694</v>
      </c>
      <c r="B1524" s="408">
        <v>0</v>
      </c>
      <c r="C1524" s="409">
        <v>3</v>
      </c>
      <c r="D1524" s="409">
        <v>0.2</v>
      </c>
      <c r="E1524" s="409">
        <f t="shared" si="293"/>
        <v>2.76</v>
      </c>
      <c r="F1524" s="409">
        <v>2.8</v>
      </c>
      <c r="G1524" s="409">
        <f t="shared" si="292"/>
        <v>0.04</v>
      </c>
      <c r="H1524" s="410" t="s">
        <v>872</v>
      </c>
      <c r="I1524" s="410" t="s">
        <v>905</v>
      </c>
      <c r="J1524" s="410">
        <v>1935455252</v>
      </c>
      <c r="K1524" s="410">
        <v>56223422</v>
      </c>
      <c r="L1524" s="410" t="s">
        <v>874</v>
      </c>
      <c r="M1524" s="406">
        <f t="shared" si="294"/>
        <v>0</v>
      </c>
      <c r="P1524" s="406">
        <f>E1524</f>
        <v>2.76</v>
      </c>
      <c r="R1524" s="406"/>
    </row>
    <row r="1525" spans="1:21">
      <c r="A1525" s="407">
        <v>45693</v>
      </c>
      <c r="B1525" s="408">
        <v>0</v>
      </c>
      <c r="C1525" s="409">
        <v>4</v>
      </c>
      <c r="D1525" s="409">
        <v>0.2</v>
      </c>
      <c r="E1525" s="409">
        <f t="shared" si="293"/>
        <v>3.76</v>
      </c>
      <c r="F1525" s="409">
        <v>3.8</v>
      </c>
      <c r="G1525" s="409">
        <f t="shared" si="292"/>
        <v>0.04</v>
      </c>
      <c r="H1525" s="410" t="s">
        <v>872</v>
      </c>
      <c r="I1525" s="410" t="s">
        <v>873</v>
      </c>
      <c r="J1525" s="410">
        <v>1919664567</v>
      </c>
      <c r="K1525" s="410">
        <v>55992062</v>
      </c>
      <c r="L1525" s="410" t="s">
        <v>874</v>
      </c>
      <c r="M1525" s="406">
        <f t="shared" si="294"/>
        <v>0</v>
      </c>
      <c r="R1525" s="406"/>
      <c r="U1525" s="406">
        <f>E1525</f>
        <v>3.76</v>
      </c>
    </row>
    <row r="1526" spans="1:21">
      <c r="A1526" s="407">
        <v>45693</v>
      </c>
      <c r="B1526" s="408">
        <v>0</v>
      </c>
      <c r="C1526" s="409">
        <v>4</v>
      </c>
      <c r="D1526" s="409">
        <v>0.2</v>
      </c>
      <c r="E1526" s="409">
        <f t="shared" si="293"/>
        <v>3.76</v>
      </c>
      <c r="F1526" s="409">
        <v>3.8</v>
      </c>
      <c r="G1526" s="409">
        <f t="shared" si="292"/>
        <v>0.04</v>
      </c>
      <c r="H1526" s="410" t="s">
        <v>872</v>
      </c>
      <c r="I1526" s="410" t="s">
        <v>904</v>
      </c>
      <c r="J1526" s="410">
        <v>1919664567</v>
      </c>
      <c r="K1526" s="410">
        <v>55992065</v>
      </c>
      <c r="L1526" s="410" t="s">
        <v>874</v>
      </c>
      <c r="M1526" s="406">
        <f t="shared" si="294"/>
        <v>0</v>
      </c>
      <c r="R1526" s="406">
        <f>E1526</f>
        <v>3.76</v>
      </c>
    </row>
    <row r="1527" spans="1:21">
      <c r="A1527" s="407">
        <v>45693</v>
      </c>
      <c r="B1527" s="408">
        <v>0</v>
      </c>
      <c r="C1527" s="409">
        <v>2</v>
      </c>
      <c r="D1527" s="409">
        <v>0.2</v>
      </c>
      <c r="E1527" s="409">
        <f t="shared" si="293"/>
        <v>1.76</v>
      </c>
      <c r="F1527" s="409">
        <v>1.8</v>
      </c>
      <c r="G1527" s="409">
        <f t="shared" si="292"/>
        <v>0.04</v>
      </c>
      <c r="H1527" s="410" t="s">
        <v>872</v>
      </c>
      <c r="I1527" s="410" t="s">
        <v>873</v>
      </c>
      <c r="J1527" s="410">
        <v>1919664567</v>
      </c>
      <c r="K1527" s="410">
        <v>55992070</v>
      </c>
      <c r="L1527" s="410" t="s">
        <v>874</v>
      </c>
      <c r="M1527" s="406">
        <f t="shared" si="294"/>
        <v>0</v>
      </c>
      <c r="R1527" s="406"/>
      <c r="U1527" s="406">
        <f>E1527</f>
        <v>1.76</v>
      </c>
    </row>
    <row r="1528" spans="1:21">
      <c r="A1528" s="407">
        <v>45693</v>
      </c>
      <c r="B1528" s="408">
        <v>0</v>
      </c>
      <c r="C1528" s="409">
        <v>4</v>
      </c>
      <c r="D1528" s="409">
        <v>0.2</v>
      </c>
      <c r="E1528" s="409">
        <f t="shared" si="293"/>
        <v>3.76</v>
      </c>
      <c r="F1528" s="409">
        <v>3.8</v>
      </c>
      <c r="G1528" s="409">
        <f t="shared" si="292"/>
        <v>0.04</v>
      </c>
      <c r="H1528" s="410" t="s">
        <v>872</v>
      </c>
      <c r="I1528" s="410" t="s">
        <v>904</v>
      </c>
      <c r="J1528" s="410">
        <v>1919664567</v>
      </c>
      <c r="K1528" s="410">
        <v>55992064</v>
      </c>
      <c r="L1528" s="410" t="s">
        <v>874</v>
      </c>
      <c r="M1528" s="406">
        <f t="shared" si="294"/>
        <v>0</v>
      </c>
      <c r="R1528" s="406">
        <f>E1528</f>
        <v>3.76</v>
      </c>
    </row>
    <row r="1529" spans="1:21">
      <c r="A1529" s="407">
        <v>45693</v>
      </c>
      <c r="B1529" s="408">
        <v>0</v>
      </c>
      <c r="C1529" s="409">
        <v>2</v>
      </c>
      <c r="D1529" s="409">
        <v>0.2</v>
      </c>
      <c r="E1529" s="409">
        <f t="shared" si="293"/>
        <v>1.76</v>
      </c>
      <c r="F1529" s="409">
        <v>1.8</v>
      </c>
      <c r="G1529" s="409">
        <f t="shared" si="292"/>
        <v>0.04</v>
      </c>
      <c r="H1529" s="410" t="s">
        <v>872</v>
      </c>
      <c r="I1529" s="410" t="s">
        <v>873</v>
      </c>
      <c r="J1529" s="410">
        <v>1919664567</v>
      </c>
      <c r="K1529" s="410">
        <v>55992061</v>
      </c>
      <c r="L1529" s="410" t="s">
        <v>874</v>
      </c>
      <c r="M1529" s="406">
        <f t="shared" si="294"/>
        <v>0</v>
      </c>
      <c r="R1529" s="406"/>
      <c r="U1529" s="406">
        <f>E1529</f>
        <v>1.76</v>
      </c>
    </row>
    <row r="1530" spans="1:21">
      <c r="A1530" s="407">
        <v>45693</v>
      </c>
      <c r="B1530" s="408">
        <v>0</v>
      </c>
      <c r="C1530" s="409">
        <v>4</v>
      </c>
      <c r="D1530" s="409">
        <v>0.2</v>
      </c>
      <c r="E1530" s="409">
        <f t="shared" si="293"/>
        <v>3.76</v>
      </c>
      <c r="F1530" s="409">
        <v>3.8</v>
      </c>
      <c r="G1530" s="409">
        <f t="shared" si="292"/>
        <v>0.04</v>
      </c>
      <c r="H1530" s="410" t="s">
        <v>872</v>
      </c>
      <c r="I1530" s="410" t="s">
        <v>904</v>
      </c>
      <c r="J1530" s="410">
        <v>1919664567</v>
      </c>
      <c r="K1530" s="410">
        <v>55992067</v>
      </c>
      <c r="L1530" s="410" t="s">
        <v>874</v>
      </c>
      <c r="M1530" s="406">
        <f t="shared" si="294"/>
        <v>0</v>
      </c>
      <c r="R1530" s="406">
        <f>E1530</f>
        <v>3.76</v>
      </c>
    </row>
    <row r="1531" spans="1:21">
      <c r="A1531" s="407">
        <v>45693</v>
      </c>
      <c r="B1531" s="408">
        <v>0</v>
      </c>
      <c r="C1531" s="409">
        <v>10</v>
      </c>
      <c r="D1531" s="409">
        <v>0.36</v>
      </c>
      <c r="E1531" s="409">
        <f t="shared" si="293"/>
        <v>9.64</v>
      </c>
      <c r="F1531" s="409">
        <v>9.64</v>
      </c>
      <c r="G1531" s="409">
        <f t="shared" si="292"/>
        <v>0</v>
      </c>
      <c r="H1531" s="410" t="s">
        <v>872</v>
      </c>
      <c r="I1531" s="410" t="s">
        <v>873</v>
      </c>
      <c r="J1531" s="410">
        <v>1919664567</v>
      </c>
      <c r="K1531" s="410">
        <v>55992068</v>
      </c>
      <c r="L1531" s="410" t="s">
        <v>874</v>
      </c>
      <c r="M1531" s="406">
        <f t="shared" si="294"/>
        <v>0</v>
      </c>
      <c r="R1531" s="406"/>
      <c r="U1531" s="406">
        <f>E1531</f>
        <v>9.64</v>
      </c>
    </row>
    <row r="1532" spans="1:21">
      <c r="A1532" s="407">
        <v>45693</v>
      </c>
      <c r="B1532" s="408">
        <v>0</v>
      </c>
      <c r="C1532" s="409">
        <v>4</v>
      </c>
      <c r="D1532" s="409">
        <v>0.2</v>
      </c>
      <c r="E1532" s="409">
        <f t="shared" si="293"/>
        <v>3.76</v>
      </c>
      <c r="F1532" s="409">
        <v>3.8</v>
      </c>
      <c r="G1532" s="409">
        <f t="shared" si="292"/>
        <v>0.04</v>
      </c>
      <c r="H1532" s="410" t="s">
        <v>872</v>
      </c>
      <c r="I1532" s="410" t="s">
        <v>904</v>
      </c>
      <c r="J1532" s="410">
        <v>1919664567</v>
      </c>
      <c r="K1532" s="410">
        <v>55992063</v>
      </c>
      <c r="L1532" s="410" t="s">
        <v>874</v>
      </c>
      <c r="M1532" s="406">
        <f t="shared" si="294"/>
        <v>0</v>
      </c>
      <c r="R1532" s="406">
        <f t="shared" ref="R1532:R1535" si="301">E1532</f>
        <v>3.76</v>
      </c>
    </row>
    <row r="1533" spans="1:21">
      <c r="A1533" s="407">
        <v>45693</v>
      </c>
      <c r="B1533" s="408">
        <v>0</v>
      </c>
      <c r="C1533" s="409">
        <v>4</v>
      </c>
      <c r="D1533" s="409">
        <v>0.2</v>
      </c>
      <c r="E1533" s="409">
        <f t="shared" si="293"/>
        <v>3.76</v>
      </c>
      <c r="F1533" s="409">
        <v>3.8</v>
      </c>
      <c r="G1533" s="409">
        <f t="shared" si="292"/>
        <v>0.04</v>
      </c>
      <c r="H1533" s="410" t="s">
        <v>872</v>
      </c>
      <c r="I1533" s="410" t="s">
        <v>904</v>
      </c>
      <c r="J1533" s="410">
        <v>1919664567</v>
      </c>
      <c r="K1533" s="410">
        <v>55992066</v>
      </c>
      <c r="L1533" s="410" t="s">
        <v>874</v>
      </c>
      <c r="M1533" s="406">
        <f t="shared" si="294"/>
        <v>0</v>
      </c>
      <c r="R1533" s="406">
        <f t="shared" si="301"/>
        <v>3.76</v>
      </c>
    </row>
    <row r="1534" spans="1:21">
      <c r="A1534" s="407">
        <v>45693</v>
      </c>
      <c r="B1534" s="408">
        <v>0</v>
      </c>
      <c r="C1534" s="409">
        <v>4</v>
      </c>
      <c r="D1534" s="409">
        <v>0.2</v>
      </c>
      <c r="E1534" s="409">
        <f t="shared" si="293"/>
        <v>3.76</v>
      </c>
      <c r="F1534" s="409">
        <v>3.8</v>
      </c>
      <c r="G1534" s="409">
        <f t="shared" si="292"/>
        <v>0.04</v>
      </c>
      <c r="H1534" s="410" t="s">
        <v>872</v>
      </c>
      <c r="I1534" s="410" t="s">
        <v>904</v>
      </c>
      <c r="J1534" s="410">
        <v>1919664567</v>
      </c>
      <c r="K1534" s="410">
        <v>55992069</v>
      </c>
      <c r="L1534" s="410" t="s">
        <v>874</v>
      </c>
      <c r="M1534" s="406">
        <f t="shared" si="294"/>
        <v>0</v>
      </c>
      <c r="R1534" s="406">
        <f t="shared" si="301"/>
        <v>3.76</v>
      </c>
    </row>
    <row r="1535" spans="1:21">
      <c r="A1535" s="407">
        <v>45692</v>
      </c>
      <c r="B1535" s="408">
        <v>0</v>
      </c>
      <c r="C1535" s="409">
        <v>4</v>
      </c>
      <c r="D1535" s="409">
        <v>0.2</v>
      </c>
      <c r="E1535" s="409">
        <f t="shared" si="293"/>
        <v>3.76</v>
      </c>
      <c r="F1535" s="409">
        <v>3.8</v>
      </c>
      <c r="G1535" s="409">
        <f t="shared" si="292"/>
        <v>0.04</v>
      </c>
      <c r="H1535" s="410" t="s">
        <v>872</v>
      </c>
      <c r="I1535" s="410" t="s">
        <v>904</v>
      </c>
      <c r="J1535" s="410">
        <v>2072149748</v>
      </c>
      <c r="K1535" s="410">
        <v>55980778</v>
      </c>
      <c r="L1535" s="410" t="s">
        <v>874</v>
      </c>
      <c r="M1535" s="406">
        <f t="shared" si="294"/>
        <v>0</v>
      </c>
      <c r="R1535" s="406">
        <f t="shared" si="301"/>
        <v>3.76</v>
      </c>
    </row>
    <row r="1536" spans="1:21">
      <c r="A1536" s="407">
        <v>45692</v>
      </c>
      <c r="B1536" s="408">
        <v>0</v>
      </c>
      <c r="C1536" s="409">
        <v>12.5</v>
      </c>
      <c r="D1536" s="409">
        <v>0.45</v>
      </c>
      <c r="E1536" s="409">
        <f t="shared" si="293"/>
        <v>12.05</v>
      </c>
      <c r="F1536" s="409">
        <v>12.05</v>
      </c>
      <c r="G1536" s="409">
        <f t="shared" si="292"/>
        <v>0</v>
      </c>
      <c r="H1536" s="410" t="s">
        <v>872</v>
      </c>
      <c r="I1536" s="410" t="s">
        <v>876</v>
      </c>
      <c r="J1536" s="410">
        <v>2072149748</v>
      </c>
      <c r="K1536" s="410">
        <v>55980779</v>
      </c>
      <c r="L1536" s="410" t="s">
        <v>874</v>
      </c>
      <c r="M1536" s="406">
        <f t="shared" si="294"/>
        <v>0</v>
      </c>
      <c r="R1536" s="406"/>
      <c r="T1536" s="406">
        <f>E1536</f>
        <v>12.05</v>
      </c>
    </row>
    <row r="1537" spans="1:24">
      <c r="A1537" s="407">
        <v>45692</v>
      </c>
      <c r="B1537" s="408">
        <v>0</v>
      </c>
      <c r="C1537" s="409">
        <v>2</v>
      </c>
      <c r="D1537" s="409">
        <v>0.2</v>
      </c>
      <c r="E1537" s="409">
        <f t="shared" si="293"/>
        <v>1.76</v>
      </c>
      <c r="F1537" s="409">
        <v>1.8</v>
      </c>
      <c r="G1537" s="409">
        <f t="shared" si="292"/>
        <v>0.04</v>
      </c>
      <c r="H1537" s="410" t="s">
        <v>872</v>
      </c>
      <c r="I1537" s="410" t="s">
        <v>873</v>
      </c>
      <c r="J1537" s="410">
        <v>2072149748</v>
      </c>
      <c r="K1537" s="410">
        <v>55980780</v>
      </c>
      <c r="L1537" s="410" t="s">
        <v>874</v>
      </c>
      <c r="M1537" s="406">
        <f t="shared" si="294"/>
        <v>0</v>
      </c>
      <c r="R1537" s="406"/>
      <c r="U1537" s="406">
        <f t="shared" ref="U1537:U1538" si="302">E1537</f>
        <v>1.76</v>
      </c>
    </row>
    <row r="1538" spans="1:24">
      <c r="A1538" s="407">
        <v>45691</v>
      </c>
      <c r="B1538" s="408">
        <v>0</v>
      </c>
      <c r="C1538" s="409">
        <v>4</v>
      </c>
      <c r="D1538" s="409">
        <v>0.2</v>
      </c>
      <c r="E1538" s="409">
        <f t="shared" si="293"/>
        <v>3.76</v>
      </c>
      <c r="F1538" s="409">
        <v>3.8</v>
      </c>
      <c r="G1538" s="409">
        <f t="shared" si="292"/>
        <v>0.04</v>
      </c>
      <c r="H1538" s="410" t="s">
        <v>872</v>
      </c>
      <c r="I1538" s="410" t="s">
        <v>873</v>
      </c>
      <c r="J1538" s="410">
        <v>1579100937</v>
      </c>
      <c r="K1538" s="410">
        <v>55973881</v>
      </c>
      <c r="L1538" s="410" t="s">
        <v>874</v>
      </c>
      <c r="M1538" s="406">
        <f t="shared" si="294"/>
        <v>0</v>
      </c>
      <c r="R1538" s="406"/>
      <c r="U1538" s="406">
        <f t="shared" si="302"/>
        <v>3.76</v>
      </c>
    </row>
    <row r="1539" spans="1:24">
      <c r="A1539" s="407">
        <v>45691</v>
      </c>
      <c r="B1539" s="408">
        <v>0</v>
      </c>
      <c r="C1539" s="409">
        <v>54</v>
      </c>
      <c r="D1539" s="409">
        <v>1.94</v>
      </c>
      <c r="E1539" s="409">
        <f t="shared" si="293"/>
        <v>52.06</v>
      </c>
      <c r="F1539" s="409">
        <v>52.06</v>
      </c>
      <c r="G1539" s="409">
        <f t="shared" ref="G1539:G1602" si="303">IF(D1539&gt;0.2,0,0.04)</f>
        <v>0</v>
      </c>
      <c r="H1539" s="410" t="s">
        <v>872</v>
      </c>
      <c r="I1539" s="410" t="s">
        <v>903</v>
      </c>
      <c r="J1539" s="410">
        <v>1579100937</v>
      </c>
      <c r="K1539" s="410">
        <v>55973883</v>
      </c>
      <c r="L1539" s="410" t="s">
        <v>874</v>
      </c>
      <c r="M1539" s="406">
        <f t="shared" si="294"/>
        <v>0</v>
      </c>
      <c r="O1539" s="406">
        <f t="shared" ref="O1539:O1540" si="304">E1539</f>
        <v>52.06</v>
      </c>
      <c r="R1539" s="406"/>
    </row>
    <row r="1540" spans="1:24">
      <c r="A1540" s="407">
        <v>45691</v>
      </c>
      <c r="B1540" s="408">
        <v>0</v>
      </c>
      <c r="C1540" s="409">
        <v>54</v>
      </c>
      <c r="D1540" s="409">
        <v>1.94</v>
      </c>
      <c r="E1540" s="409">
        <f t="shared" ref="E1540:E1603" si="305">C1540-D1540-G1540</f>
        <v>52.06</v>
      </c>
      <c r="F1540" s="409">
        <v>52.06</v>
      </c>
      <c r="G1540" s="409">
        <f t="shared" si="303"/>
        <v>0</v>
      </c>
      <c r="H1540" s="410" t="s">
        <v>872</v>
      </c>
      <c r="I1540" s="410" t="s">
        <v>903</v>
      </c>
      <c r="J1540" s="410">
        <v>1579100937</v>
      </c>
      <c r="K1540" s="410">
        <v>55973882</v>
      </c>
      <c r="L1540" s="410" t="s">
        <v>874</v>
      </c>
      <c r="M1540" s="406">
        <f t="shared" ref="M1540:M1603" si="306">SUM(N1540:AA1540)-E1540</f>
        <v>0</v>
      </c>
      <c r="O1540" s="406">
        <f t="shared" si="304"/>
        <v>52.06</v>
      </c>
      <c r="R1540" s="406"/>
    </row>
    <row r="1541" spans="1:24">
      <c r="A1541" s="407">
        <v>45691</v>
      </c>
      <c r="B1541" s="408">
        <v>0</v>
      </c>
      <c r="C1541" s="409">
        <v>2</v>
      </c>
      <c r="D1541" s="409">
        <v>0.2</v>
      </c>
      <c r="E1541" s="409">
        <f t="shared" si="305"/>
        <v>1.76</v>
      </c>
      <c r="F1541" s="409">
        <v>1.8</v>
      </c>
      <c r="G1541" s="409">
        <f t="shared" si="303"/>
        <v>0.04</v>
      </c>
      <c r="H1541" s="410" t="s">
        <v>872</v>
      </c>
      <c r="I1541" s="410" t="s">
        <v>873</v>
      </c>
      <c r="J1541" s="410">
        <v>1579100937</v>
      </c>
      <c r="K1541" s="410">
        <v>55973880</v>
      </c>
      <c r="L1541" s="410" t="s">
        <v>874</v>
      </c>
      <c r="M1541" s="406">
        <f t="shared" si="306"/>
        <v>0</v>
      </c>
      <c r="R1541" s="406"/>
      <c r="U1541" s="406">
        <f t="shared" ref="U1541:U1542" si="307">E1541</f>
        <v>1.76</v>
      </c>
    </row>
    <row r="1542" spans="1:24">
      <c r="A1542" s="407">
        <v>45688</v>
      </c>
      <c r="B1542" s="408">
        <v>0</v>
      </c>
      <c r="C1542" s="409">
        <v>2</v>
      </c>
      <c r="D1542" s="409">
        <v>0.2</v>
      </c>
      <c r="E1542" s="409">
        <f t="shared" si="305"/>
        <v>1.76</v>
      </c>
      <c r="F1542" s="409">
        <v>1.8</v>
      </c>
      <c r="G1542" s="409">
        <f t="shared" si="303"/>
        <v>0.04</v>
      </c>
      <c r="H1542" s="410" t="s">
        <v>872</v>
      </c>
      <c r="I1542" s="410" t="s">
        <v>873</v>
      </c>
      <c r="J1542" s="410">
        <v>681770587</v>
      </c>
      <c r="K1542" s="410">
        <v>55952368</v>
      </c>
      <c r="L1542" s="410" t="s">
        <v>874</v>
      </c>
      <c r="M1542" s="406">
        <f t="shared" si="306"/>
        <v>0</v>
      </c>
      <c r="R1542" s="406"/>
      <c r="U1542" s="406">
        <f t="shared" si="307"/>
        <v>1.76</v>
      </c>
    </row>
    <row r="1543" spans="1:24">
      <c r="A1543" s="407">
        <v>45688</v>
      </c>
      <c r="B1543" s="408">
        <v>0</v>
      </c>
      <c r="C1543" s="409">
        <v>25</v>
      </c>
      <c r="D1543" s="409">
        <v>0.9</v>
      </c>
      <c r="E1543" s="409">
        <f t="shared" si="305"/>
        <v>24.1</v>
      </c>
      <c r="F1543" s="409">
        <v>24.1</v>
      </c>
      <c r="G1543" s="409">
        <f t="shared" si="303"/>
        <v>0</v>
      </c>
      <c r="H1543" s="410" t="s">
        <v>872</v>
      </c>
      <c r="I1543" s="410" t="s">
        <v>877</v>
      </c>
      <c r="J1543" s="410">
        <v>681770587</v>
      </c>
      <c r="K1543" s="410">
        <v>55952375</v>
      </c>
      <c r="L1543" s="410" t="s">
        <v>874</v>
      </c>
      <c r="M1543" s="406">
        <f t="shared" si="306"/>
        <v>0</v>
      </c>
      <c r="R1543" s="406"/>
      <c r="X1543" s="406">
        <f>E1543</f>
        <v>24.1</v>
      </c>
    </row>
    <row r="1544" spans="1:24">
      <c r="A1544" s="407">
        <v>45688</v>
      </c>
      <c r="B1544" s="408">
        <v>0</v>
      </c>
      <c r="C1544" s="409">
        <v>3</v>
      </c>
      <c r="D1544" s="409">
        <v>0.2</v>
      </c>
      <c r="E1544" s="409">
        <f t="shared" si="305"/>
        <v>2.76</v>
      </c>
      <c r="F1544" s="409">
        <v>2.8</v>
      </c>
      <c r="G1544" s="409">
        <f t="shared" si="303"/>
        <v>0.04</v>
      </c>
      <c r="H1544" s="410" t="s">
        <v>872</v>
      </c>
      <c r="I1544" s="410" t="s">
        <v>905</v>
      </c>
      <c r="J1544" s="410">
        <v>681770587</v>
      </c>
      <c r="K1544" s="410">
        <v>55952369</v>
      </c>
      <c r="L1544" s="410" t="s">
        <v>874</v>
      </c>
      <c r="M1544" s="406">
        <f t="shared" si="306"/>
        <v>0</v>
      </c>
      <c r="P1544" s="406">
        <f t="shared" ref="P1544:P1553" si="308">E1544</f>
        <v>2.76</v>
      </c>
      <c r="R1544" s="406"/>
    </row>
    <row r="1545" spans="1:24">
      <c r="A1545" s="407">
        <v>45688</v>
      </c>
      <c r="B1545" s="408">
        <v>0</v>
      </c>
      <c r="C1545" s="409">
        <v>3</v>
      </c>
      <c r="D1545" s="409">
        <v>0.11</v>
      </c>
      <c r="E1545" s="409">
        <f t="shared" si="305"/>
        <v>2.85</v>
      </c>
      <c r="F1545" s="409">
        <v>2.89</v>
      </c>
      <c r="G1545" s="409">
        <f t="shared" si="303"/>
        <v>0.04</v>
      </c>
      <c r="H1545" s="410" t="s">
        <v>872</v>
      </c>
      <c r="I1545" s="410" t="s">
        <v>905</v>
      </c>
      <c r="J1545" s="410">
        <v>681770587</v>
      </c>
      <c r="K1545" s="410">
        <v>55952374</v>
      </c>
      <c r="L1545" s="410" t="s">
        <v>874</v>
      </c>
      <c r="M1545" s="406">
        <f t="shared" si="306"/>
        <v>0</v>
      </c>
      <c r="P1545" s="406">
        <f t="shared" si="308"/>
        <v>2.85</v>
      </c>
      <c r="R1545" s="406"/>
    </row>
    <row r="1546" spans="1:24">
      <c r="A1546" s="407">
        <v>45688</v>
      </c>
      <c r="B1546" s="408">
        <v>0</v>
      </c>
      <c r="C1546" s="409">
        <v>3</v>
      </c>
      <c r="D1546" s="409">
        <v>0.11</v>
      </c>
      <c r="E1546" s="409">
        <f t="shared" si="305"/>
        <v>2.85</v>
      </c>
      <c r="F1546" s="409">
        <v>2.89</v>
      </c>
      <c r="G1546" s="409">
        <f t="shared" si="303"/>
        <v>0.04</v>
      </c>
      <c r="H1546" s="410" t="s">
        <v>872</v>
      </c>
      <c r="I1546" s="410" t="s">
        <v>905</v>
      </c>
      <c r="J1546" s="410">
        <v>681770587</v>
      </c>
      <c r="K1546" s="410">
        <v>55952374</v>
      </c>
      <c r="L1546" s="410" t="s">
        <v>874</v>
      </c>
      <c r="M1546" s="406">
        <f t="shared" si="306"/>
        <v>0</v>
      </c>
      <c r="P1546" s="406">
        <f t="shared" si="308"/>
        <v>2.85</v>
      </c>
      <c r="R1546" s="406"/>
    </row>
    <row r="1547" spans="1:24">
      <c r="A1547" s="407">
        <v>45688</v>
      </c>
      <c r="B1547" s="408">
        <v>0</v>
      </c>
      <c r="C1547" s="409">
        <v>3</v>
      </c>
      <c r="D1547" s="409">
        <v>0.2</v>
      </c>
      <c r="E1547" s="409">
        <f t="shared" si="305"/>
        <v>2.76</v>
      </c>
      <c r="F1547" s="409">
        <v>2.8</v>
      </c>
      <c r="G1547" s="409">
        <f t="shared" si="303"/>
        <v>0.04</v>
      </c>
      <c r="H1547" s="410" t="s">
        <v>872</v>
      </c>
      <c r="I1547" s="410" t="s">
        <v>905</v>
      </c>
      <c r="J1547" s="410">
        <v>681770587</v>
      </c>
      <c r="K1547" s="410">
        <v>55952371</v>
      </c>
      <c r="L1547" s="410" t="s">
        <v>874</v>
      </c>
      <c r="M1547" s="406">
        <f t="shared" si="306"/>
        <v>0</v>
      </c>
      <c r="P1547" s="406">
        <f t="shared" si="308"/>
        <v>2.76</v>
      </c>
      <c r="R1547" s="406"/>
    </row>
    <row r="1548" spans="1:24">
      <c r="A1548" s="407">
        <v>45688</v>
      </c>
      <c r="B1548" s="408">
        <v>0</v>
      </c>
      <c r="C1548" s="409">
        <v>3</v>
      </c>
      <c r="D1548" s="409">
        <v>0.2</v>
      </c>
      <c r="E1548" s="409">
        <f t="shared" si="305"/>
        <v>2.76</v>
      </c>
      <c r="F1548" s="409">
        <v>2.8</v>
      </c>
      <c r="G1548" s="409">
        <f t="shared" si="303"/>
        <v>0.04</v>
      </c>
      <c r="H1548" s="410" t="s">
        <v>872</v>
      </c>
      <c r="I1548" s="410" t="s">
        <v>905</v>
      </c>
      <c r="J1548" s="410">
        <v>681770587</v>
      </c>
      <c r="K1548" s="410">
        <v>55952373</v>
      </c>
      <c r="L1548" s="410" t="s">
        <v>874</v>
      </c>
      <c r="M1548" s="406">
        <f t="shared" si="306"/>
        <v>0</v>
      </c>
      <c r="P1548" s="406">
        <f t="shared" si="308"/>
        <v>2.76</v>
      </c>
      <c r="R1548" s="406"/>
    </row>
    <row r="1549" spans="1:24">
      <c r="A1549" s="407">
        <v>45688</v>
      </c>
      <c r="B1549" s="408">
        <v>0</v>
      </c>
      <c r="C1549" s="409">
        <v>3</v>
      </c>
      <c r="D1549" s="409">
        <v>0.2</v>
      </c>
      <c r="E1549" s="409">
        <f t="shared" si="305"/>
        <v>2.76</v>
      </c>
      <c r="F1549" s="409">
        <v>2.8</v>
      </c>
      <c r="G1549" s="409">
        <f t="shared" si="303"/>
        <v>0.04</v>
      </c>
      <c r="H1549" s="410" t="s">
        <v>872</v>
      </c>
      <c r="I1549" s="410" t="s">
        <v>905</v>
      </c>
      <c r="J1549" s="410">
        <v>681770587</v>
      </c>
      <c r="K1549" s="410">
        <v>55952372</v>
      </c>
      <c r="L1549" s="410" t="s">
        <v>874</v>
      </c>
      <c r="M1549" s="406">
        <f t="shared" si="306"/>
        <v>0</v>
      </c>
      <c r="P1549" s="406">
        <f t="shared" si="308"/>
        <v>2.76</v>
      </c>
      <c r="U1549" s="406"/>
    </row>
    <row r="1550" spans="1:24">
      <c r="A1550" s="407">
        <v>45688</v>
      </c>
      <c r="B1550" s="408">
        <v>0</v>
      </c>
      <c r="C1550" s="409">
        <v>3</v>
      </c>
      <c r="D1550" s="409">
        <v>0.2</v>
      </c>
      <c r="E1550" s="409">
        <f t="shared" si="305"/>
        <v>2.76</v>
      </c>
      <c r="F1550" s="409">
        <v>2.8</v>
      </c>
      <c r="G1550" s="409">
        <f t="shared" si="303"/>
        <v>0.04</v>
      </c>
      <c r="H1550" s="410" t="s">
        <v>872</v>
      </c>
      <c r="I1550" s="410" t="s">
        <v>905</v>
      </c>
      <c r="J1550" s="410">
        <v>681770587</v>
      </c>
      <c r="K1550" s="410">
        <v>55952370</v>
      </c>
      <c r="L1550" s="410" t="s">
        <v>874</v>
      </c>
      <c r="M1550" s="406">
        <f t="shared" si="306"/>
        <v>0</v>
      </c>
      <c r="P1550" s="406">
        <f t="shared" si="308"/>
        <v>2.76</v>
      </c>
      <c r="R1550" s="406"/>
    </row>
    <row r="1551" spans="1:24">
      <c r="A1551" s="407">
        <v>45687</v>
      </c>
      <c r="B1551" s="408">
        <v>0</v>
      </c>
      <c r="C1551" s="409">
        <v>3</v>
      </c>
      <c r="D1551" s="409">
        <v>0.2</v>
      </c>
      <c r="E1551" s="409">
        <f t="shared" si="305"/>
        <v>2.76</v>
      </c>
      <c r="F1551" s="409">
        <v>2.8</v>
      </c>
      <c r="G1551" s="409">
        <f t="shared" si="303"/>
        <v>0.04</v>
      </c>
      <c r="H1551" s="410" t="s">
        <v>872</v>
      </c>
      <c r="I1551" s="410" t="s">
        <v>905</v>
      </c>
      <c r="J1551" s="410">
        <v>931635299</v>
      </c>
      <c r="K1551" s="410">
        <v>55940578</v>
      </c>
      <c r="L1551" s="410" t="s">
        <v>874</v>
      </c>
      <c r="M1551" s="406">
        <f t="shared" si="306"/>
        <v>0</v>
      </c>
      <c r="P1551" s="406">
        <f t="shared" si="308"/>
        <v>2.76</v>
      </c>
      <c r="U1551" s="406"/>
    </row>
    <row r="1552" spans="1:24">
      <c r="A1552" s="407">
        <v>45687</v>
      </c>
      <c r="B1552" s="408">
        <v>0</v>
      </c>
      <c r="C1552" s="409">
        <v>3</v>
      </c>
      <c r="D1552" s="409">
        <v>0.11</v>
      </c>
      <c r="E1552" s="409">
        <f t="shared" si="305"/>
        <v>2.85</v>
      </c>
      <c r="F1552" s="409">
        <v>2.89</v>
      </c>
      <c r="G1552" s="409">
        <f t="shared" si="303"/>
        <v>0.04</v>
      </c>
      <c r="H1552" s="410" t="s">
        <v>872</v>
      </c>
      <c r="I1552" s="410" t="s">
        <v>905</v>
      </c>
      <c r="J1552" s="410">
        <v>931635299</v>
      </c>
      <c r="K1552" s="410">
        <v>55940580</v>
      </c>
      <c r="L1552" s="410" t="s">
        <v>874</v>
      </c>
      <c r="M1552" s="406">
        <f t="shared" si="306"/>
        <v>0</v>
      </c>
      <c r="P1552" s="406">
        <f t="shared" si="308"/>
        <v>2.85</v>
      </c>
      <c r="R1552" s="406"/>
    </row>
    <row r="1553" spans="1:21">
      <c r="A1553" s="407">
        <v>45687</v>
      </c>
      <c r="B1553" s="408">
        <v>0</v>
      </c>
      <c r="C1553" s="409">
        <v>3</v>
      </c>
      <c r="D1553" s="409">
        <v>0.11</v>
      </c>
      <c r="E1553" s="409">
        <f t="shared" si="305"/>
        <v>2.85</v>
      </c>
      <c r="F1553" s="409">
        <v>2.89</v>
      </c>
      <c r="G1553" s="409">
        <f t="shared" si="303"/>
        <v>0.04</v>
      </c>
      <c r="H1553" s="410" t="s">
        <v>872</v>
      </c>
      <c r="I1553" s="410" t="s">
        <v>905</v>
      </c>
      <c r="J1553" s="410">
        <v>931635299</v>
      </c>
      <c r="K1553" s="410">
        <v>55940580</v>
      </c>
      <c r="L1553" s="410" t="s">
        <v>874</v>
      </c>
      <c r="M1553" s="406">
        <f t="shared" si="306"/>
        <v>0</v>
      </c>
      <c r="P1553" s="406">
        <f t="shared" si="308"/>
        <v>2.85</v>
      </c>
      <c r="U1553" s="406"/>
    </row>
    <row r="1554" spans="1:21">
      <c r="A1554" s="407">
        <v>45687</v>
      </c>
      <c r="B1554" s="408">
        <v>0</v>
      </c>
      <c r="C1554" s="409">
        <v>2</v>
      </c>
      <c r="D1554" s="409">
        <v>0.2</v>
      </c>
      <c r="E1554" s="409">
        <f t="shared" si="305"/>
        <v>1.76</v>
      </c>
      <c r="F1554" s="409">
        <v>1.8</v>
      </c>
      <c r="G1554" s="409">
        <f t="shared" si="303"/>
        <v>0.04</v>
      </c>
      <c r="H1554" s="410" t="s">
        <v>872</v>
      </c>
      <c r="I1554" s="410" t="s">
        <v>873</v>
      </c>
      <c r="J1554" s="410">
        <v>931635299</v>
      </c>
      <c r="K1554" s="410">
        <v>55940579</v>
      </c>
      <c r="L1554" s="410" t="s">
        <v>874</v>
      </c>
      <c r="M1554" s="406">
        <f t="shared" si="306"/>
        <v>0</v>
      </c>
      <c r="U1554" s="406">
        <f t="shared" ref="U1554:U1561" si="309">E1554</f>
        <v>1.76</v>
      </c>
    </row>
    <row r="1555" spans="1:21">
      <c r="A1555" s="407">
        <v>45686</v>
      </c>
      <c r="B1555" s="408">
        <v>0</v>
      </c>
      <c r="C1555" s="409">
        <v>2</v>
      </c>
      <c r="D1555" s="409">
        <v>0.2</v>
      </c>
      <c r="E1555" s="409">
        <f t="shared" si="305"/>
        <v>1.76</v>
      </c>
      <c r="F1555" s="409">
        <v>1.8</v>
      </c>
      <c r="G1555" s="409">
        <f t="shared" si="303"/>
        <v>0.04</v>
      </c>
      <c r="H1555" s="410" t="s">
        <v>872</v>
      </c>
      <c r="I1555" s="410" t="s">
        <v>873</v>
      </c>
      <c r="J1555" s="410">
        <v>2111896356</v>
      </c>
      <c r="K1555" s="410">
        <v>55919299</v>
      </c>
      <c r="L1555" s="410" t="s">
        <v>874</v>
      </c>
      <c r="M1555" s="406">
        <f t="shared" si="306"/>
        <v>0</v>
      </c>
      <c r="R1555" s="406"/>
      <c r="U1555" s="406">
        <f t="shared" si="309"/>
        <v>1.76</v>
      </c>
    </row>
    <row r="1556" spans="1:21">
      <c r="A1556" s="407">
        <v>45685</v>
      </c>
      <c r="B1556" s="408">
        <v>0</v>
      </c>
      <c r="C1556" s="409">
        <v>2</v>
      </c>
      <c r="D1556" s="409">
        <v>0.2</v>
      </c>
      <c r="E1556" s="409">
        <f t="shared" si="305"/>
        <v>1.76</v>
      </c>
      <c r="F1556" s="409">
        <v>1.8</v>
      </c>
      <c r="G1556" s="409">
        <f t="shared" si="303"/>
        <v>0.04</v>
      </c>
      <c r="H1556" s="410" t="s">
        <v>872</v>
      </c>
      <c r="I1556" s="410" t="s">
        <v>873</v>
      </c>
      <c r="J1556" s="410">
        <v>1975702554</v>
      </c>
      <c r="K1556" s="410">
        <v>55907568</v>
      </c>
      <c r="L1556" s="410" t="s">
        <v>874</v>
      </c>
      <c r="M1556" s="406">
        <f t="shared" si="306"/>
        <v>0</v>
      </c>
      <c r="R1556" s="406"/>
      <c r="U1556" s="406">
        <f t="shared" si="309"/>
        <v>1.76</v>
      </c>
    </row>
    <row r="1557" spans="1:21">
      <c r="A1557" s="407">
        <v>45685</v>
      </c>
      <c r="B1557" s="408">
        <v>0</v>
      </c>
      <c r="C1557" s="409">
        <v>2</v>
      </c>
      <c r="D1557" s="409">
        <v>0.2</v>
      </c>
      <c r="E1557" s="409">
        <f t="shared" si="305"/>
        <v>1.76</v>
      </c>
      <c r="F1557" s="409">
        <v>1.8</v>
      </c>
      <c r="G1557" s="409">
        <f t="shared" si="303"/>
        <v>0.04</v>
      </c>
      <c r="H1557" s="410" t="s">
        <v>872</v>
      </c>
      <c r="I1557" s="410" t="s">
        <v>873</v>
      </c>
      <c r="J1557" s="410">
        <v>1975702554</v>
      </c>
      <c r="K1557" s="410">
        <v>55907570</v>
      </c>
      <c r="L1557" s="410" t="s">
        <v>874</v>
      </c>
      <c r="M1557" s="406">
        <f t="shared" si="306"/>
        <v>0</v>
      </c>
      <c r="U1557" s="406">
        <f t="shared" si="309"/>
        <v>1.76</v>
      </c>
    </row>
    <row r="1558" spans="1:21">
      <c r="A1558" s="407">
        <v>45685</v>
      </c>
      <c r="B1558" s="408">
        <v>0</v>
      </c>
      <c r="C1558" s="409">
        <v>2</v>
      </c>
      <c r="D1558" s="409">
        <v>0.2</v>
      </c>
      <c r="E1558" s="409">
        <f t="shared" si="305"/>
        <v>1.76</v>
      </c>
      <c r="F1558" s="409">
        <v>1.8</v>
      </c>
      <c r="G1558" s="409">
        <f t="shared" si="303"/>
        <v>0.04</v>
      </c>
      <c r="H1558" s="410" t="s">
        <v>872</v>
      </c>
      <c r="I1558" s="410" t="s">
        <v>873</v>
      </c>
      <c r="J1558" s="410">
        <v>1975702554</v>
      </c>
      <c r="K1558" s="410">
        <v>55907571</v>
      </c>
      <c r="L1558" s="410" t="s">
        <v>874</v>
      </c>
      <c r="M1558" s="406">
        <f t="shared" si="306"/>
        <v>0</v>
      </c>
      <c r="R1558" s="406"/>
      <c r="U1558" s="406">
        <f t="shared" si="309"/>
        <v>1.76</v>
      </c>
    </row>
    <row r="1559" spans="1:21">
      <c r="A1559" s="407">
        <v>45685</v>
      </c>
      <c r="B1559" s="408">
        <v>0</v>
      </c>
      <c r="C1559" s="409">
        <v>2</v>
      </c>
      <c r="D1559" s="409">
        <v>0.2</v>
      </c>
      <c r="E1559" s="409">
        <f t="shared" si="305"/>
        <v>1.76</v>
      </c>
      <c r="F1559" s="409">
        <v>1.8</v>
      </c>
      <c r="G1559" s="409">
        <f t="shared" si="303"/>
        <v>0.04</v>
      </c>
      <c r="H1559" s="410" t="s">
        <v>872</v>
      </c>
      <c r="I1559" s="410" t="s">
        <v>873</v>
      </c>
      <c r="J1559" s="410">
        <v>1975702554</v>
      </c>
      <c r="K1559" s="410">
        <v>55907567</v>
      </c>
      <c r="L1559" s="410" t="s">
        <v>874</v>
      </c>
      <c r="M1559" s="406">
        <f t="shared" si="306"/>
        <v>0</v>
      </c>
      <c r="R1559" s="406"/>
      <c r="U1559" s="406">
        <f t="shared" si="309"/>
        <v>1.76</v>
      </c>
    </row>
    <row r="1560" spans="1:21">
      <c r="A1560" s="407">
        <v>45685</v>
      </c>
      <c r="B1560" s="408">
        <v>0</v>
      </c>
      <c r="C1560" s="409">
        <v>2</v>
      </c>
      <c r="D1560" s="409">
        <v>0.2</v>
      </c>
      <c r="E1560" s="409">
        <f t="shared" si="305"/>
        <v>1.76</v>
      </c>
      <c r="F1560" s="409">
        <v>1.8</v>
      </c>
      <c r="G1560" s="409">
        <f t="shared" si="303"/>
        <v>0.04</v>
      </c>
      <c r="H1560" s="410" t="s">
        <v>872</v>
      </c>
      <c r="I1560" s="410" t="s">
        <v>873</v>
      </c>
      <c r="J1560" s="410">
        <v>1975702554</v>
      </c>
      <c r="K1560" s="410">
        <v>55907569</v>
      </c>
      <c r="L1560" s="410" t="s">
        <v>874</v>
      </c>
      <c r="M1560" s="406">
        <f t="shared" si="306"/>
        <v>0</v>
      </c>
      <c r="R1560" s="406"/>
      <c r="U1560" s="406">
        <f t="shared" si="309"/>
        <v>1.76</v>
      </c>
    </row>
    <row r="1561" spans="1:21">
      <c r="A1561" s="407">
        <v>45684</v>
      </c>
      <c r="B1561" s="408">
        <v>0</v>
      </c>
      <c r="C1561" s="409">
        <v>2</v>
      </c>
      <c r="D1561" s="409">
        <v>0.2</v>
      </c>
      <c r="E1561" s="409">
        <f t="shared" si="305"/>
        <v>1.76</v>
      </c>
      <c r="F1561" s="409">
        <v>1.8</v>
      </c>
      <c r="G1561" s="409">
        <f t="shared" si="303"/>
        <v>0.04</v>
      </c>
      <c r="H1561" s="410" t="s">
        <v>872</v>
      </c>
      <c r="I1561" s="410" t="s">
        <v>873</v>
      </c>
      <c r="J1561" s="410">
        <v>880957978</v>
      </c>
      <c r="K1561" s="410">
        <v>55897141</v>
      </c>
      <c r="L1561" s="410" t="s">
        <v>874</v>
      </c>
      <c r="M1561" s="406">
        <f t="shared" si="306"/>
        <v>0</v>
      </c>
      <c r="R1561" s="406"/>
      <c r="U1561" s="406">
        <f t="shared" si="309"/>
        <v>1.76</v>
      </c>
    </row>
    <row r="1562" spans="1:21">
      <c r="A1562" s="407">
        <v>45681</v>
      </c>
      <c r="B1562" s="408">
        <v>0</v>
      </c>
      <c r="C1562" s="409">
        <v>3</v>
      </c>
      <c r="D1562" s="409">
        <v>0.2</v>
      </c>
      <c r="E1562" s="409">
        <f t="shared" si="305"/>
        <v>2.76</v>
      </c>
      <c r="F1562" s="409">
        <v>2.8</v>
      </c>
      <c r="G1562" s="409">
        <f t="shared" si="303"/>
        <v>0.04</v>
      </c>
      <c r="H1562" s="410" t="s">
        <v>872</v>
      </c>
      <c r="I1562" s="410" t="s">
        <v>906</v>
      </c>
      <c r="J1562" s="410">
        <v>1401709319</v>
      </c>
      <c r="K1562" s="410">
        <v>55853844</v>
      </c>
      <c r="L1562" s="410" t="s">
        <v>874</v>
      </c>
      <c r="M1562" s="406">
        <f t="shared" si="306"/>
        <v>0</v>
      </c>
      <c r="P1562" s="406">
        <f t="shared" ref="P1562:P1563" si="310">E1562</f>
        <v>2.76</v>
      </c>
      <c r="R1562" s="406"/>
    </row>
    <row r="1563" spans="1:21">
      <c r="A1563" s="407">
        <v>45681</v>
      </c>
      <c r="B1563" s="408">
        <v>0</v>
      </c>
      <c r="C1563" s="409">
        <v>3</v>
      </c>
      <c r="D1563" s="409">
        <v>0.2</v>
      </c>
      <c r="E1563" s="409">
        <f t="shared" si="305"/>
        <v>2.76</v>
      </c>
      <c r="F1563" s="409">
        <v>2.8</v>
      </c>
      <c r="G1563" s="409">
        <f t="shared" si="303"/>
        <v>0.04</v>
      </c>
      <c r="H1563" s="410" t="s">
        <v>872</v>
      </c>
      <c r="I1563" s="410" t="s">
        <v>906</v>
      </c>
      <c r="J1563" s="410">
        <v>1401709319</v>
      </c>
      <c r="K1563" s="410">
        <v>55853840</v>
      </c>
      <c r="L1563" s="410" t="s">
        <v>874</v>
      </c>
      <c r="M1563" s="406">
        <f t="shared" si="306"/>
        <v>0</v>
      </c>
      <c r="P1563" s="406">
        <f t="shared" si="310"/>
        <v>2.76</v>
      </c>
      <c r="R1563" s="406"/>
    </row>
    <row r="1564" spans="1:21">
      <c r="A1564" s="407">
        <v>45681</v>
      </c>
      <c r="B1564" s="408">
        <v>0</v>
      </c>
      <c r="C1564" s="409">
        <v>60</v>
      </c>
      <c r="D1564" s="409">
        <v>2.16</v>
      </c>
      <c r="E1564" s="409">
        <f t="shared" si="305"/>
        <v>57.84</v>
      </c>
      <c r="F1564" s="409">
        <v>57.84</v>
      </c>
      <c r="G1564" s="409">
        <f t="shared" si="303"/>
        <v>0</v>
      </c>
      <c r="H1564" s="410" t="s">
        <v>872</v>
      </c>
      <c r="I1564" s="410" t="s">
        <v>903</v>
      </c>
      <c r="J1564" s="410">
        <v>1401709319</v>
      </c>
      <c r="K1564" s="410">
        <v>55853843</v>
      </c>
      <c r="L1564" s="410" t="s">
        <v>874</v>
      </c>
      <c r="M1564" s="406">
        <f t="shared" si="306"/>
        <v>0</v>
      </c>
      <c r="O1564" s="406">
        <f t="shared" ref="O1564:O1565" si="311">E1564</f>
        <v>57.84</v>
      </c>
      <c r="U1564" s="406"/>
    </row>
    <row r="1565" spans="1:21">
      <c r="A1565" s="407">
        <v>45681</v>
      </c>
      <c r="B1565" s="408">
        <v>0</v>
      </c>
      <c r="C1565" s="409">
        <v>60</v>
      </c>
      <c r="D1565" s="409">
        <v>2.16</v>
      </c>
      <c r="E1565" s="409">
        <f t="shared" si="305"/>
        <v>57.84</v>
      </c>
      <c r="F1565" s="409">
        <v>57.84</v>
      </c>
      <c r="G1565" s="409">
        <f t="shared" si="303"/>
        <v>0</v>
      </c>
      <c r="H1565" s="410" t="s">
        <v>872</v>
      </c>
      <c r="I1565" s="410" t="s">
        <v>903</v>
      </c>
      <c r="J1565" s="410">
        <v>1401709319</v>
      </c>
      <c r="K1565" s="410">
        <v>55853842</v>
      </c>
      <c r="L1565" s="410" t="s">
        <v>874</v>
      </c>
      <c r="M1565" s="406">
        <f t="shared" si="306"/>
        <v>0</v>
      </c>
      <c r="O1565" s="406">
        <f t="shared" si="311"/>
        <v>57.84</v>
      </c>
      <c r="U1565" s="406"/>
    </row>
    <row r="1566" spans="1:21">
      <c r="A1566" s="407">
        <v>45681</v>
      </c>
      <c r="B1566" s="408">
        <v>0</v>
      </c>
      <c r="C1566" s="409">
        <v>2</v>
      </c>
      <c r="D1566" s="409">
        <v>0.2</v>
      </c>
      <c r="E1566" s="409">
        <f t="shared" si="305"/>
        <v>1.76</v>
      </c>
      <c r="F1566" s="409">
        <v>1.8</v>
      </c>
      <c r="G1566" s="409">
        <f t="shared" si="303"/>
        <v>0.04</v>
      </c>
      <c r="H1566" s="410" t="s">
        <v>872</v>
      </c>
      <c r="I1566" s="410" t="s">
        <v>873</v>
      </c>
      <c r="J1566" s="410">
        <v>1401709319</v>
      </c>
      <c r="K1566" s="410">
        <v>55853845</v>
      </c>
      <c r="L1566" s="410" t="s">
        <v>874</v>
      </c>
      <c r="M1566" s="406">
        <f t="shared" si="306"/>
        <v>0</v>
      </c>
      <c r="R1566" s="406"/>
      <c r="U1566" s="406">
        <f>E1566</f>
        <v>1.76</v>
      </c>
    </row>
    <row r="1567" spans="1:21">
      <c r="A1567" s="407">
        <v>45681</v>
      </c>
      <c r="B1567" s="408">
        <v>0</v>
      </c>
      <c r="C1567" s="409">
        <v>3</v>
      </c>
      <c r="D1567" s="409">
        <v>0.2</v>
      </c>
      <c r="E1567" s="409">
        <f t="shared" si="305"/>
        <v>2.76</v>
      </c>
      <c r="F1567" s="409">
        <v>2.8</v>
      </c>
      <c r="G1567" s="409">
        <f t="shared" si="303"/>
        <v>0.04</v>
      </c>
      <c r="H1567" s="410" t="s">
        <v>872</v>
      </c>
      <c r="I1567" s="410" t="s">
        <v>906</v>
      </c>
      <c r="J1567" s="410">
        <v>1401709319</v>
      </c>
      <c r="K1567" s="410">
        <v>55853839</v>
      </c>
      <c r="L1567" s="410" t="s">
        <v>874</v>
      </c>
      <c r="M1567" s="406">
        <f t="shared" si="306"/>
        <v>0</v>
      </c>
      <c r="P1567" s="406">
        <f>E1567</f>
        <v>2.76</v>
      </c>
      <c r="R1567" s="406"/>
    </row>
    <row r="1568" spans="1:21">
      <c r="A1568" s="407">
        <v>45681</v>
      </c>
      <c r="B1568" s="408">
        <v>0</v>
      </c>
      <c r="C1568" s="409">
        <v>54</v>
      </c>
      <c r="D1568" s="409">
        <v>1.94</v>
      </c>
      <c r="E1568" s="409">
        <f t="shared" si="305"/>
        <v>52.06</v>
      </c>
      <c r="F1568" s="409">
        <v>52.06</v>
      </c>
      <c r="G1568" s="409">
        <f t="shared" si="303"/>
        <v>0</v>
      </c>
      <c r="H1568" s="410" t="s">
        <v>872</v>
      </c>
      <c r="I1568" s="410" t="s">
        <v>903</v>
      </c>
      <c r="J1568" s="410">
        <v>1401709319</v>
      </c>
      <c r="K1568" s="410">
        <v>55853841</v>
      </c>
      <c r="L1568" s="410" t="s">
        <v>874</v>
      </c>
      <c r="M1568" s="406">
        <f t="shared" si="306"/>
        <v>0</v>
      </c>
      <c r="O1568" s="406">
        <f>E1568</f>
        <v>52.06</v>
      </c>
      <c r="R1568" s="406"/>
    </row>
    <row r="1569" spans="1:25">
      <c r="A1569" s="407">
        <v>45680</v>
      </c>
      <c r="B1569" s="408">
        <v>0</v>
      </c>
      <c r="C1569" s="409">
        <v>3</v>
      </c>
      <c r="D1569" s="409">
        <v>0.2</v>
      </c>
      <c r="E1569" s="409">
        <f t="shared" si="305"/>
        <v>2.76</v>
      </c>
      <c r="F1569" s="409">
        <v>2.8</v>
      </c>
      <c r="G1569" s="409">
        <f t="shared" si="303"/>
        <v>0.04</v>
      </c>
      <c r="H1569" s="410" t="s">
        <v>872</v>
      </c>
      <c r="I1569" s="410" t="s">
        <v>906</v>
      </c>
      <c r="J1569" s="410">
        <v>671020540</v>
      </c>
      <c r="K1569" s="410">
        <v>55809784</v>
      </c>
      <c r="L1569" s="410" t="s">
        <v>874</v>
      </c>
      <c r="M1569" s="406">
        <f t="shared" si="306"/>
        <v>0</v>
      </c>
      <c r="P1569" s="406">
        <f t="shared" ref="P1569:P1572" si="312">E1569</f>
        <v>2.76</v>
      </c>
      <c r="R1569" s="406"/>
    </row>
    <row r="1570" spans="1:25">
      <c r="A1570" s="407">
        <v>45680</v>
      </c>
      <c r="B1570" s="408">
        <v>0</v>
      </c>
      <c r="C1570" s="409">
        <v>3</v>
      </c>
      <c r="D1570" s="409">
        <v>0.2</v>
      </c>
      <c r="E1570" s="409">
        <f t="shared" si="305"/>
        <v>2.76</v>
      </c>
      <c r="F1570" s="409">
        <v>2.8</v>
      </c>
      <c r="G1570" s="409">
        <f t="shared" si="303"/>
        <v>0.04</v>
      </c>
      <c r="H1570" s="410" t="s">
        <v>872</v>
      </c>
      <c r="I1570" s="410" t="s">
        <v>906</v>
      </c>
      <c r="J1570" s="410">
        <v>671020540</v>
      </c>
      <c r="K1570" s="410">
        <v>55809785</v>
      </c>
      <c r="L1570" s="410" t="s">
        <v>874</v>
      </c>
      <c r="M1570" s="406">
        <f t="shared" si="306"/>
        <v>0</v>
      </c>
      <c r="P1570" s="406">
        <f t="shared" si="312"/>
        <v>2.76</v>
      </c>
      <c r="R1570" s="406"/>
    </row>
    <row r="1571" spans="1:25">
      <c r="A1571" s="407">
        <v>45680</v>
      </c>
      <c r="B1571" s="408">
        <v>0</v>
      </c>
      <c r="C1571" s="409">
        <v>3</v>
      </c>
      <c r="D1571" s="409">
        <v>0.2</v>
      </c>
      <c r="E1571" s="409">
        <f t="shared" si="305"/>
        <v>2.76</v>
      </c>
      <c r="F1571" s="409">
        <v>2.8</v>
      </c>
      <c r="G1571" s="409">
        <f t="shared" si="303"/>
        <v>0.04</v>
      </c>
      <c r="H1571" s="410" t="s">
        <v>872</v>
      </c>
      <c r="I1571" s="410" t="s">
        <v>906</v>
      </c>
      <c r="J1571" s="410">
        <v>671020540</v>
      </c>
      <c r="K1571" s="410">
        <v>55809787</v>
      </c>
      <c r="L1571" s="410" t="s">
        <v>874</v>
      </c>
      <c r="M1571" s="406">
        <f t="shared" si="306"/>
        <v>0</v>
      </c>
      <c r="P1571" s="406">
        <f t="shared" si="312"/>
        <v>2.76</v>
      </c>
      <c r="U1571" s="406"/>
    </row>
    <row r="1572" spans="1:25">
      <c r="A1572" s="407">
        <v>45680</v>
      </c>
      <c r="B1572" s="408">
        <v>0</v>
      </c>
      <c r="C1572" s="409">
        <v>3</v>
      </c>
      <c r="D1572" s="409">
        <v>0.2</v>
      </c>
      <c r="E1572" s="409">
        <f t="shared" si="305"/>
        <v>2.76</v>
      </c>
      <c r="F1572" s="409">
        <v>2.8</v>
      </c>
      <c r="G1572" s="409">
        <f t="shared" si="303"/>
        <v>0.04</v>
      </c>
      <c r="H1572" s="410" t="s">
        <v>872</v>
      </c>
      <c r="I1572" s="410" t="s">
        <v>906</v>
      </c>
      <c r="J1572" s="410">
        <v>671020540</v>
      </c>
      <c r="K1572" s="410">
        <v>55809786</v>
      </c>
      <c r="L1572" s="410" t="s">
        <v>874</v>
      </c>
      <c r="M1572" s="406">
        <f t="shared" si="306"/>
        <v>0</v>
      </c>
      <c r="P1572" s="406">
        <f t="shared" si="312"/>
        <v>2.76</v>
      </c>
      <c r="X1572" s="406"/>
      <c r="Y1572" s="406"/>
    </row>
    <row r="1573" spans="1:25">
      <c r="A1573" s="407">
        <v>45679</v>
      </c>
      <c r="B1573" s="408">
        <v>0</v>
      </c>
      <c r="C1573" s="409">
        <v>60</v>
      </c>
      <c r="D1573" s="409">
        <v>2.16</v>
      </c>
      <c r="E1573" s="409">
        <f t="shared" si="305"/>
        <v>57.84</v>
      </c>
      <c r="F1573" s="409">
        <v>57.84</v>
      </c>
      <c r="G1573" s="409">
        <f t="shared" si="303"/>
        <v>0</v>
      </c>
      <c r="H1573" s="410" t="s">
        <v>872</v>
      </c>
      <c r="I1573" s="410" t="s">
        <v>903</v>
      </c>
      <c r="J1573" s="410">
        <v>9943342</v>
      </c>
      <c r="K1573" s="410">
        <v>55796696</v>
      </c>
      <c r="L1573" s="410" t="s">
        <v>874</v>
      </c>
      <c r="M1573" s="406">
        <f t="shared" si="306"/>
        <v>0</v>
      </c>
      <c r="O1573" s="406">
        <f>E1573</f>
        <v>57.84</v>
      </c>
      <c r="R1573" s="406"/>
    </row>
    <row r="1574" spans="1:25">
      <c r="A1574" s="407">
        <v>45679</v>
      </c>
      <c r="B1574" s="408">
        <v>0</v>
      </c>
      <c r="C1574" s="409">
        <v>12.5</v>
      </c>
      <c r="D1574" s="409">
        <v>0.45</v>
      </c>
      <c r="E1574" s="409">
        <f t="shared" si="305"/>
        <v>12.05</v>
      </c>
      <c r="F1574" s="409">
        <v>12.05</v>
      </c>
      <c r="G1574" s="409">
        <f t="shared" si="303"/>
        <v>0</v>
      </c>
      <c r="H1574" s="410" t="s">
        <v>872</v>
      </c>
      <c r="I1574" s="410" t="s">
        <v>876</v>
      </c>
      <c r="J1574" s="410">
        <v>9943342</v>
      </c>
      <c r="K1574" s="410">
        <v>55796695</v>
      </c>
      <c r="L1574" s="410" t="s">
        <v>874</v>
      </c>
      <c r="M1574" s="406">
        <f t="shared" si="306"/>
        <v>0</v>
      </c>
      <c r="R1574" s="406"/>
      <c r="T1574" s="406">
        <f>E1574</f>
        <v>12.05</v>
      </c>
    </row>
    <row r="1575" spans="1:25">
      <c r="A1575" s="407">
        <v>45678</v>
      </c>
      <c r="B1575" s="408">
        <v>0</v>
      </c>
      <c r="C1575" s="409">
        <v>2</v>
      </c>
      <c r="D1575" s="409">
        <v>0.2</v>
      </c>
      <c r="E1575" s="409">
        <f t="shared" si="305"/>
        <v>1.76</v>
      </c>
      <c r="F1575" s="409">
        <v>1.8</v>
      </c>
      <c r="G1575" s="409">
        <f t="shared" si="303"/>
        <v>0.04</v>
      </c>
      <c r="H1575" s="410" t="s">
        <v>872</v>
      </c>
      <c r="I1575" s="410" t="s">
        <v>873</v>
      </c>
      <c r="J1575" s="410">
        <v>829323151</v>
      </c>
      <c r="K1575" s="410">
        <v>55783831</v>
      </c>
      <c r="L1575" s="410" t="s">
        <v>874</v>
      </c>
      <c r="M1575" s="406">
        <f t="shared" si="306"/>
        <v>0</v>
      </c>
      <c r="R1575" s="406"/>
      <c r="U1575" s="406">
        <f>E1575</f>
        <v>1.76</v>
      </c>
    </row>
    <row r="1576" spans="1:25">
      <c r="A1576" s="407">
        <v>45678</v>
      </c>
      <c r="B1576" s="408">
        <v>0</v>
      </c>
      <c r="C1576" s="409">
        <v>60</v>
      </c>
      <c r="D1576" s="409">
        <v>2.16</v>
      </c>
      <c r="E1576" s="409">
        <f t="shared" si="305"/>
        <v>57.84</v>
      </c>
      <c r="F1576" s="409">
        <v>57.84</v>
      </c>
      <c r="G1576" s="409">
        <f t="shared" si="303"/>
        <v>0</v>
      </c>
      <c r="H1576" s="410" t="s">
        <v>872</v>
      </c>
      <c r="I1576" s="410" t="s">
        <v>903</v>
      </c>
      <c r="J1576" s="410">
        <v>829323151</v>
      </c>
      <c r="K1576" s="410">
        <v>55783833</v>
      </c>
      <c r="L1576" s="410" t="s">
        <v>874</v>
      </c>
      <c r="M1576" s="406">
        <f t="shared" si="306"/>
        <v>0</v>
      </c>
      <c r="O1576" s="406">
        <f>E1576</f>
        <v>57.84</v>
      </c>
      <c r="P1576" s="406"/>
    </row>
    <row r="1577" spans="1:25">
      <c r="A1577" s="407">
        <v>45678</v>
      </c>
      <c r="B1577" s="408">
        <v>0</v>
      </c>
      <c r="C1577" s="409">
        <v>2</v>
      </c>
      <c r="D1577" s="409">
        <v>0.2</v>
      </c>
      <c r="E1577" s="409">
        <f t="shared" si="305"/>
        <v>1.76</v>
      </c>
      <c r="F1577" s="409">
        <v>1.8</v>
      </c>
      <c r="G1577" s="409">
        <f t="shared" si="303"/>
        <v>0.04</v>
      </c>
      <c r="H1577" s="410" t="s">
        <v>872</v>
      </c>
      <c r="I1577" s="410" t="s">
        <v>873</v>
      </c>
      <c r="J1577" s="410">
        <v>829323151</v>
      </c>
      <c r="K1577" s="410">
        <v>55783834</v>
      </c>
      <c r="L1577" s="410" t="s">
        <v>874</v>
      </c>
      <c r="M1577" s="406">
        <f t="shared" si="306"/>
        <v>0</v>
      </c>
      <c r="T1577" s="406"/>
      <c r="U1577" s="406">
        <f>E1577</f>
        <v>1.76</v>
      </c>
    </row>
    <row r="1578" spans="1:25">
      <c r="A1578" s="407">
        <v>45678</v>
      </c>
      <c r="B1578" s="408">
        <v>0</v>
      </c>
      <c r="C1578" s="409">
        <v>60</v>
      </c>
      <c r="D1578" s="409">
        <v>2.16</v>
      </c>
      <c r="E1578" s="409">
        <f t="shared" si="305"/>
        <v>57.84</v>
      </c>
      <c r="F1578" s="409">
        <v>57.84</v>
      </c>
      <c r="G1578" s="409">
        <f t="shared" si="303"/>
        <v>0</v>
      </c>
      <c r="H1578" s="410" t="s">
        <v>872</v>
      </c>
      <c r="I1578" s="410" t="s">
        <v>903</v>
      </c>
      <c r="J1578" s="410">
        <v>829323151</v>
      </c>
      <c r="K1578" s="410">
        <v>55783832</v>
      </c>
      <c r="L1578" s="410" t="s">
        <v>874</v>
      </c>
      <c r="M1578" s="406">
        <f t="shared" si="306"/>
        <v>0</v>
      </c>
      <c r="N1578" s="406"/>
      <c r="O1578" s="406">
        <f>E1578</f>
        <v>57.84</v>
      </c>
    </row>
    <row r="1579" spans="1:25">
      <c r="A1579" s="407">
        <v>45677</v>
      </c>
      <c r="B1579" s="408">
        <v>0</v>
      </c>
      <c r="C1579" s="409">
        <v>26</v>
      </c>
      <c r="D1579" s="409">
        <v>0.94</v>
      </c>
      <c r="E1579" s="409">
        <f t="shared" si="305"/>
        <v>25.06</v>
      </c>
      <c r="F1579" s="409">
        <v>25.06</v>
      </c>
      <c r="G1579" s="409">
        <f t="shared" si="303"/>
        <v>0</v>
      </c>
      <c r="H1579" s="410" t="s">
        <v>872</v>
      </c>
      <c r="I1579" s="410" t="s">
        <v>899</v>
      </c>
      <c r="J1579" s="410">
        <v>1135021279</v>
      </c>
      <c r="K1579" s="410">
        <v>55760059</v>
      </c>
      <c r="L1579" s="410" t="s">
        <v>874</v>
      </c>
      <c r="M1579" s="406">
        <f t="shared" si="306"/>
        <v>0</v>
      </c>
      <c r="N1579" s="406">
        <f t="shared" ref="N1579:N1580" si="313">E1579</f>
        <v>25.06</v>
      </c>
      <c r="U1579" s="406"/>
    </row>
    <row r="1580" spans="1:25">
      <c r="A1580" s="407">
        <v>45677</v>
      </c>
      <c r="B1580" s="408">
        <v>0</v>
      </c>
      <c r="C1580" s="409">
        <v>26</v>
      </c>
      <c r="D1580" s="409">
        <v>0.94</v>
      </c>
      <c r="E1580" s="409">
        <f t="shared" si="305"/>
        <v>25.06</v>
      </c>
      <c r="F1580" s="409">
        <v>25.06</v>
      </c>
      <c r="G1580" s="409">
        <f t="shared" si="303"/>
        <v>0</v>
      </c>
      <c r="H1580" s="410" t="s">
        <v>872</v>
      </c>
      <c r="I1580" s="410" t="s">
        <v>899</v>
      </c>
      <c r="J1580" s="410">
        <v>1135021279</v>
      </c>
      <c r="K1580" s="410">
        <v>55760060</v>
      </c>
      <c r="L1580" s="410" t="s">
        <v>874</v>
      </c>
      <c r="M1580" s="406">
        <f t="shared" si="306"/>
        <v>0</v>
      </c>
      <c r="N1580" s="406">
        <f t="shared" si="313"/>
        <v>25.06</v>
      </c>
      <c r="U1580" s="406"/>
    </row>
    <row r="1581" spans="1:25">
      <c r="A1581" s="407">
        <v>45677</v>
      </c>
      <c r="B1581" s="408">
        <v>0</v>
      </c>
      <c r="C1581" s="409">
        <v>2</v>
      </c>
      <c r="D1581" s="409">
        <v>0.2</v>
      </c>
      <c r="E1581" s="409">
        <f t="shared" si="305"/>
        <v>1.76</v>
      </c>
      <c r="F1581" s="409">
        <v>1.8</v>
      </c>
      <c r="G1581" s="409">
        <f t="shared" si="303"/>
        <v>0.04</v>
      </c>
      <c r="H1581" s="410" t="s">
        <v>872</v>
      </c>
      <c r="I1581" s="410" t="s">
        <v>873</v>
      </c>
      <c r="J1581" s="410">
        <v>1135021279</v>
      </c>
      <c r="K1581" s="410">
        <v>55760061</v>
      </c>
      <c r="L1581" s="410" t="s">
        <v>874</v>
      </c>
      <c r="M1581" s="406">
        <f t="shared" si="306"/>
        <v>0</v>
      </c>
      <c r="U1581" s="406">
        <f t="shared" ref="U1581:U1583" si="314">E1581</f>
        <v>1.76</v>
      </c>
    </row>
    <row r="1582" spans="1:25">
      <c r="A1582" s="407">
        <v>45674</v>
      </c>
      <c r="B1582" s="408">
        <v>0</v>
      </c>
      <c r="C1582" s="409">
        <v>2</v>
      </c>
      <c r="D1582" s="409">
        <v>0.2</v>
      </c>
      <c r="E1582" s="409">
        <f t="shared" si="305"/>
        <v>1.76</v>
      </c>
      <c r="F1582" s="409">
        <v>1.8</v>
      </c>
      <c r="G1582" s="409">
        <f t="shared" si="303"/>
        <v>0.04</v>
      </c>
      <c r="H1582" s="410" t="s">
        <v>872</v>
      </c>
      <c r="I1582" s="410" t="s">
        <v>873</v>
      </c>
      <c r="J1582" s="410">
        <v>1951319930</v>
      </c>
      <c r="K1582" s="410">
        <v>55735296</v>
      </c>
      <c r="L1582" s="410" t="s">
        <v>874</v>
      </c>
      <c r="M1582" s="406">
        <f t="shared" si="306"/>
        <v>0</v>
      </c>
      <c r="P1582" s="406"/>
      <c r="U1582" s="406">
        <f t="shared" si="314"/>
        <v>1.76</v>
      </c>
    </row>
    <row r="1583" spans="1:25">
      <c r="A1583" s="407">
        <v>45673</v>
      </c>
      <c r="B1583" s="408">
        <v>0</v>
      </c>
      <c r="C1583" s="409">
        <v>2</v>
      </c>
      <c r="D1583" s="409">
        <v>0.2</v>
      </c>
      <c r="E1583" s="409">
        <f t="shared" si="305"/>
        <v>1.76</v>
      </c>
      <c r="F1583" s="409">
        <v>1.8</v>
      </c>
      <c r="G1583" s="409">
        <f t="shared" si="303"/>
        <v>0.04</v>
      </c>
      <c r="H1583" s="410" t="s">
        <v>872</v>
      </c>
      <c r="I1583" s="410" t="s">
        <v>873</v>
      </c>
      <c r="J1583" s="410">
        <v>842255278</v>
      </c>
      <c r="K1583" s="410">
        <v>55721938</v>
      </c>
      <c r="L1583" s="410" t="s">
        <v>874</v>
      </c>
      <c r="M1583" s="406">
        <f t="shared" si="306"/>
        <v>0</v>
      </c>
      <c r="U1583" s="406">
        <f t="shared" si="314"/>
        <v>1.76</v>
      </c>
    </row>
    <row r="1584" spans="1:25">
      <c r="A1584" s="407">
        <v>45673</v>
      </c>
      <c r="B1584" s="408">
        <v>0</v>
      </c>
      <c r="C1584" s="409">
        <v>12.5</v>
      </c>
      <c r="D1584" s="409">
        <v>0.45</v>
      </c>
      <c r="E1584" s="409">
        <f t="shared" si="305"/>
        <v>12.05</v>
      </c>
      <c r="F1584" s="409">
        <v>12.05</v>
      </c>
      <c r="G1584" s="409">
        <f t="shared" si="303"/>
        <v>0</v>
      </c>
      <c r="H1584" s="410" t="s">
        <v>872</v>
      </c>
      <c r="I1584" s="410" t="s">
        <v>876</v>
      </c>
      <c r="J1584" s="410">
        <v>842255278</v>
      </c>
      <c r="K1584" s="410">
        <v>55721937</v>
      </c>
      <c r="L1584" s="410" t="s">
        <v>874</v>
      </c>
      <c r="M1584" s="406">
        <f t="shared" si="306"/>
        <v>0</v>
      </c>
      <c r="T1584" s="406">
        <f>E1584</f>
        <v>12.05</v>
      </c>
      <c r="U1584" s="406"/>
    </row>
    <row r="1585" spans="1:24">
      <c r="A1585" s="407">
        <v>45672</v>
      </c>
      <c r="B1585" s="408">
        <v>0</v>
      </c>
      <c r="C1585" s="409">
        <v>4</v>
      </c>
      <c r="D1585" s="409">
        <v>0.2</v>
      </c>
      <c r="E1585" s="409">
        <f t="shared" si="305"/>
        <v>3.76</v>
      </c>
      <c r="F1585" s="409">
        <v>3.8</v>
      </c>
      <c r="G1585" s="409">
        <f t="shared" si="303"/>
        <v>0.04</v>
      </c>
      <c r="H1585" s="410" t="s">
        <v>872</v>
      </c>
      <c r="I1585" s="410" t="s">
        <v>873</v>
      </c>
      <c r="J1585" s="410">
        <v>522540401</v>
      </c>
      <c r="K1585" s="410">
        <v>55698647</v>
      </c>
      <c r="L1585" s="410" t="s">
        <v>874</v>
      </c>
      <c r="M1585" s="406">
        <f t="shared" si="306"/>
        <v>0</v>
      </c>
      <c r="U1585" s="406">
        <f t="shared" ref="U1585:U1586" si="315">E1585</f>
        <v>3.76</v>
      </c>
    </row>
    <row r="1586" spans="1:24">
      <c r="A1586" s="407">
        <v>45672</v>
      </c>
      <c r="B1586" s="408">
        <v>0</v>
      </c>
      <c r="C1586" s="409">
        <v>2</v>
      </c>
      <c r="D1586" s="409">
        <v>0.2</v>
      </c>
      <c r="E1586" s="409">
        <f t="shared" si="305"/>
        <v>1.76</v>
      </c>
      <c r="F1586" s="409">
        <v>1.8</v>
      </c>
      <c r="G1586" s="409">
        <f t="shared" si="303"/>
        <v>0.04</v>
      </c>
      <c r="H1586" s="410" t="s">
        <v>872</v>
      </c>
      <c r="I1586" s="410" t="s">
        <v>873</v>
      </c>
      <c r="J1586" s="410">
        <v>522540401</v>
      </c>
      <c r="K1586" s="410">
        <v>55698646</v>
      </c>
      <c r="L1586" s="410" t="s">
        <v>874</v>
      </c>
      <c r="M1586" s="406">
        <f t="shared" si="306"/>
        <v>0</v>
      </c>
      <c r="P1586" s="406"/>
      <c r="U1586" s="406">
        <f t="shared" si="315"/>
        <v>1.76</v>
      </c>
    </row>
    <row r="1587" spans="1:24">
      <c r="A1587" s="407">
        <v>45672</v>
      </c>
      <c r="B1587" s="408">
        <v>0</v>
      </c>
      <c r="C1587" s="409">
        <v>17.5</v>
      </c>
      <c r="D1587" s="409">
        <v>0.63</v>
      </c>
      <c r="E1587" s="409">
        <f t="shared" si="305"/>
        <v>16.87</v>
      </c>
      <c r="F1587" s="409">
        <v>16.87</v>
      </c>
      <c r="G1587" s="409">
        <f t="shared" si="303"/>
        <v>0</v>
      </c>
      <c r="H1587" s="410" t="s">
        <v>872</v>
      </c>
      <c r="I1587" s="410" t="s">
        <v>879</v>
      </c>
      <c r="J1587" s="410">
        <v>522540401</v>
      </c>
      <c r="K1587" s="410">
        <v>55698645</v>
      </c>
      <c r="L1587" s="410" t="s">
        <v>874</v>
      </c>
      <c r="M1587" s="406">
        <f t="shared" si="306"/>
        <v>0</v>
      </c>
      <c r="P1587" s="406"/>
      <c r="T1587" s="406">
        <f>E1587</f>
        <v>16.87</v>
      </c>
    </row>
    <row r="1588" spans="1:24">
      <c r="A1588" s="407">
        <v>45671</v>
      </c>
      <c r="B1588" s="408">
        <v>0</v>
      </c>
      <c r="C1588" s="409">
        <v>26</v>
      </c>
      <c r="D1588" s="409">
        <v>0.94</v>
      </c>
      <c r="E1588" s="409">
        <f t="shared" si="305"/>
        <v>25.06</v>
      </c>
      <c r="F1588" s="409">
        <v>25.06</v>
      </c>
      <c r="G1588" s="409">
        <f t="shared" si="303"/>
        <v>0</v>
      </c>
      <c r="H1588" s="410" t="s">
        <v>872</v>
      </c>
      <c r="I1588" s="410" t="s">
        <v>899</v>
      </c>
      <c r="J1588" s="410">
        <v>2108552468</v>
      </c>
      <c r="K1588" s="410">
        <v>55685635</v>
      </c>
      <c r="L1588" s="410" t="s">
        <v>874</v>
      </c>
      <c r="M1588" s="406">
        <f t="shared" si="306"/>
        <v>0</v>
      </c>
      <c r="N1588" s="406">
        <f>E1588</f>
        <v>25.06</v>
      </c>
      <c r="P1588" s="406"/>
    </row>
    <row r="1589" spans="1:24">
      <c r="A1589" s="407">
        <v>45671</v>
      </c>
      <c r="B1589" s="408">
        <v>0</v>
      </c>
      <c r="C1589" s="409">
        <v>35</v>
      </c>
      <c r="D1589" s="409">
        <v>1.26</v>
      </c>
      <c r="E1589" s="409">
        <f t="shared" si="305"/>
        <v>33.74</v>
      </c>
      <c r="F1589" s="409">
        <v>33.74</v>
      </c>
      <c r="G1589" s="409">
        <f t="shared" si="303"/>
        <v>0</v>
      </c>
      <c r="H1589" s="410" t="s">
        <v>872</v>
      </c>
      <c r="I1589" s="410" t="s">
        <v>879</v>
      </c>
      <c r="J1589" s="410">
        <v>2108552468</v>
      </c>
      <c r="K1589" s="410">
        <v>55685634</v>
      </c>
      <c r="L1589" s="410" t="s">
        <v>874</v>
      </c>
      <c r="M1589" s="406">
        <f t="shared" si="306"/>
        <v>0</v>
      </c>
      <c r="T1589" s="406">
        <f>E1589</f>
        <v>33.74</v>
      </c>
      <c r="U1589" s="406"/>
    </row>
    <row r="1590" spans="1:24">
      <c r="A1590" s="407">
        <v>45671</v>
      </c>
      <c r="B1590" s="408">
        <v>0</v>
      </c>
      <c r="C1590" s="409">
        <v>2</v>
      </c>
      <c r="D1590" s="409">
        <v>0.2</v>
      </c>
      <c r="E1590" s="409">
        <f t="shared" si="305"/>
        <v>1.76</v>
      </c>
      <c r="F1590" s="409">
        <v>1.8</v>
      </c>
      <c r="G1590" s="409">
        <f t="shared" si="303"/>
        <v>0.04</v>
      </c>
      <c r="H1590" s="410" t="s">
        <v>872</v>
      </c>
      <c r="I1590" s="410" t="s">
        <v>873</v>
      </c>
      <c r="J1590" s="410">
        <v>2108552468</v>
      </c>
      <c r="K1590" s="410">
        <v>55685632</v>
      </c>
      <c r="L1590" s="410" t="s">
        <v>874</v>
      </c>
      <c r="M1590" s="406">
        <f t="shared" si="306"/>
        <v>0</v>
      </c>
      <c r="P1590" s="406"/>
      <c r="U1590" s="406">
        <f t="shared" ref="U1590:U1592" si="316">E1590</f>
        <v>1.76</v>
      </c>
    </row>
    <row r="1591" spans="1:24">
      <c r="A1591" s="407">
        <v>45671</v>
      </c>
      <c r="B1591" s="408">
        <v>0</v>
      </c>
      <c r="C1591" s="409">
        <v>2</v>
      </c>
      <c r="D1591" s="409">
        <v>0.2</v>
      </c>
      <c r="E1591" s="409">
        <f t="shared" si="305"/>
        <v>1.76</v>
      </c>
      <c r="F1591" s="409">
        <v>1.8</v>
      </c>
      <c r="G1591" s="409">
        <f t="shared" si="303"/>
        <v>0.04</v>
      </c>
      <c r="H1591" s="410" t="s">
        <v>872</v>
      </c>
      <c r="I1591" s="410" t="s">
        <v>873</v>
      </c>
      <c r="J1591" s="410">
        <v>2108552468</v>
      </c>
      <c r="K1591" s="410">
        <v>55685633</v>
      </c>
      <c r="L1591" s="410" t="s">
        <v>874</v>
      </c>
      <c r="M1591" s="406">
        <f t="shared" si="306"/>
        <v>0</v>
      </c>
      <c r="U1591" s="406">
        <f t="shared" si="316"/>
        <v>1.76</v>
      </c>
    </row>
    <row r="1592" spans="1:24">
      <c r="A1592" s="407">
        <v>45670</v>
      </c>
      <c r="B1592" s="408">
        <v>0</v>
      </c>
      <c r="C1592" s="409">
        <v>2</v>
      </c>
      <c r="D1592" s="409">
        <v>0.2</v>
      </c>
      <c r="E1592" s="409">
        <f t="shared" si="305"/>
        <v>1.76</v>
      </c>
      <c r="F1592" s="409">
        <v>1.8</v>
      </c>
      <c r="G1592" s="409">
        <f t="shared" si="303"/>
        <v>0.04</v>
      </c>
      <c r="H1592" s="410" t="s">
        <v>872</v>
      </c>
      <c r="I1592" s="410" t="s">
        <v>873</v>
      </c>
      <c r="J1592" s="410">
        <v>188329823</v>
      </c>
      <c r="K1592" s="410">
        <v>55675756</v>
      </c>
      <c r="L1592" s="410" t="s">
        <v>874</v>
      </c>
      <c r="M1592" s="406">
        <f t="shared" si="306"/>
        <v>0</v>
      </c>
      <c r="P1592" s="406"/>
      <c r="U1592" s="406">
        <f t="shared" si="316"/>
        <v>1.76</v>
      </c>
    </row>
    <row r="1593" spans="1:24">
      <c r="A1593" s="407">
        <v>45670</v>
      </c>
      <c r="B1593" s="408">
        <v>0</v>
      </c>
      <c r="C1593" s="409">
        <v>12.5</v>
      </c>
      <c r="D1593" s="409">
        <v>0.45</v>
      </c>
      <c r="E1593" s="409">
        <f t="shared" si="305"/>
        <v>12.05</v>
      </c>
      <c r="F1593" s="409">
        <v>12.05</v>
      </c>
      <c r="G1593" s="409">
        <f t="shared" si="303"/>
        <v>0</v>
      </c>
      <c r="H1593" s="410" t="s">
        <v>872</v>
      </c>
      <c r="I1593" s="410" t="s">
        <v>876</v>
      </c>
      <c r="J1593" s="410">
        <v>188329823</v>
      </c>
      <c r="K1593" s="410">
        <v>55675755</v>
      </c>
      <c r="L1593" s="410" t="s">
        <v>874</v>
      </c>
      <c r="M1593" s="406">
        <f t="shared" si="306"/>
        <v>0</v>
      </c>
      <c r="O1593" s="406"/>
      <c r="T1593" s="406">
        <f>E1593</f>
        <v>12.05</v>
      </c>
    </row>
    <row r="1594" spans="1:24">
      <c r="A1594" s="407">
        <v>45670</v>
      </c>
      <c r="B1594" s="408">
        <v>0</v>
      </c>
      <c r="C1594" s="409">
        <v>2</v>
      </c>
      <c r="D1594" s="409">
        <v>0.2</v>
      </c>
      <c r="E1594" s="409">
        <f t="shared" si="305"/>
        <v>1.76</v>
      </c>
      <c r="F1594" s="409">
        <v>1.8</v>
      </c>
      <c r="G1594" s="409">
        <f t="shared" si="303"/>
        <v>0.04</v>
      </c>
      <c r="H1594" s="410" t="s">
        <v>872</v>
      </c>
      <c r="I1594" s="410" t="s">
        <v>873</v>
      </c>
      <c r="J1594" s="410">
        <v>188329823</v>
      </c>
      <c r="K1594" s="410">
        <v>55675753</v>
      </c>
      <c r="L1594" s="410" t="s">
        <v>874</v>
      </c>
      <c r="M1594" s="406">
        <f t="shared" si="306"/>
        <v>0</v>
      </c>
      <c r="U1594" s="406">
        <f>E1594</f>
        <v>1.76</v>
      </c>
    </row>
    <row r="1595" spans="1:24">
      <c r="A1595" s="407">
        <v>45670</v>
      </c>
      <c r="B1595" s="408">
        <v>0</v>
      </c>
      <c r="C1595" s="409">
        <v>10</v>
      </c>
      <c r="D1595" s="409">
        <v>0.36</v>
      </c>
      <c r="E1595" s="409">
        <f t="shared" si="305"/>
        <v>9.64</v>
      </c>
      <c r="F1595" s="409">
        <v>9.64</v>
      </c>
      <c r="G1595" s="409">
        <f t="shared" si="303"/>
        <v>0</v>
      </c>
      <c r="H1595" s="410" t="s">
        <v>872</v>
      </c>
      <c r="I1595" s="410" t="s">
        <v>877</v>
      </c>
      <c r="J1595" s="410">
        <v>188329823</v>
      </c>
      <c r="K1595" s="410">
        <v>55675754</v>
      </c>
      <c r="L1595" s="410" t="s">
        <v>874</v>
      </c>
      <c r="M1595" s="406">
        <f t="shared" si="306"/>
        <v>0</v>
      </c>
      <c r="U1595" s="406"/>
      <c r="X1595" s="406">
        <f>E1595</f>
        <v>9.64</v>
      </c>
    </row>
    <row r="1596" spans="1:24">
      <c r="A1596" s="407">
        <v>45667</v>
      </c>
      <c r="B1596" s="408">
        <v>0</v>
      </c>
      <c r="C1596" s="409">
        <v>4</v>
      </c>
      <c r="D1596" s="409">
        <v>0.2</v>
      </c>
      <c r="E1596" s="409">
        <f t="shared" si="305"/>
        <v>3.76</v>
      </c>
      <c r="F1596" s="409">
        <v>3.8</v>
      </c>
      <c r="G1596" s="409">
        <f t="shared" si="303"/>
        <v>0.04</v>
      </c>
      <c r="H1596" s="410" t="s">
        <v>872</v>
      </c>
      <c r="I1596" s="410" t="s">
        <v>873</v>
      </c>
      <c r="J1596" s="410">
        <v>345400185</v>
      </c>
      <c r="K1596" s="410">
        <v>55616136</v>
      </c>
      <c r="L1596" s="410" t="s">
        <v>874</v>
      </c>
      <c r="M1596" s="406">
        <f t="shared" si="306"/>
        <v>0</v>
      </c>
      <c r="O1596" s="406"/>
      <c r="U1596" s="406">
        <f t="shared" ref="U1596:U1600" si="317">E1596</f>
        <v>3.76</v>
      </c>
    </row>
    <row r="1597" spans="1:24">
      <c r="A1597" s="407">
        <v>45667</v>
      </c>
      <c r="B1597" s="408">
        <v>0</v>
      </c>
      <c r="C1597" s="409">
        <v>2</v>
      </c>
      <c r="D1597" s="409">
        <v>0.2</v>
      </c>
      <c r="E1597" s="409">
        <f t="shared" si="305"/>
        <v>1.76</v>
      </c>
      <c r="F1597" s="409">
        <v>1.8</v>
      </c>
      <c r="G1597" s="409">
        <f t="shared" si="303"/>
        <v>0.04</v>
      </c>
      <c r="H1597" s="410" t="s">
        <v>872</v>
      </c>
      <c r="I1597" s="410" t="s">
        <v>873</v>
      </c>
      <c r="J1597" s="410">
        <v>345400185</v>
      </c>
      <c r="K1597" s="410">
        <v>55616132</v>
      </c>
      <c r="L1597" s="410" t="s">
        <v>874</v>
      </c>
      <c r="M1597" s="406">
        <f t="shared" si="306"/>
        <v>0</v>
      </c>
      <c r="N1597" s="406"/>
      <c r="U1597" s="406">
        <f t="shared" si="317"/>
        <v>1.76</v>
      </c>
    </row>
    <row r="1598" spans="1:24">
      <c r="A1598" s="407">
        <v>45667</v>
      </c>
      <c r="B1598" s="408">
        <v>0</v>
      </c>
      <c r="C1598" s="409">
        <v>2</v>
      </c>
      <c r="D1598" s="409">
        <v>0.2</v>
      </c>
      <c r="E1598" s="409">
        <f t="shared" si="305"/>
        <v>1.76</v>
      </c>
      <c r="F1598" s="409">
        <v>1.8</v>
      </c>
      <c r="G1598" s="409">
        <f t="shared" si="303"/>
        <v>0.04</v>
      </c>
      <c r="H1598" s="410" t="s">
        <v>872</v>
      </c>
      <c r="I1598" s="410" t="s">
        <v>873</v>
      </c>
      <c r="J1598" s="410">
        <v>345400185</v>
      </c>
      <c r="K1598" s="410">
        <v>55616137</v>
      </c>
      <c r="L1598" s="410" t="s">
        <v>874</v>
      </c>
      <c r="M1598" s="406">
        <f t="shared" si="306"/>
        <v>0</v>
      </c>
      <c r="U1598" s="406">
        <f t="shared" si="317"/>
        <v>1.76</v>
      </c>
    </row>
    <row r="1599" spans="1:24">
      <c r="A1599" s="407">
        <v>45667</v>
      </c>
      <c r="B1599" s="408">
        <v>0</v>
      </c>
      <c r="C1599" s="409">
        <v>4</v>
      </c>
      <c r="D1599" s="409">
        <v>0.2</v>
      </c>
      <c r="E1599" s="409">
        <f t="shared" si="305"/>
        <v>3.76</v>
      </c>
      <c r="F1599" s="409">
        <v>3.8</v>
      </c>
      <c r="G1599" s="409">
        <f t="shared" si="303"/>
        <v>0.04</v>
      </c>
      <c r="H1599" s="410" t="s">
        <v>872</v>
      </c>
      <c r="I1599" s="410" t="s">
        <v>873</v>
      </c>
      <c r="J1599" s="410">
        <v>345400185</v>
      </c>
      <c r="K1599" s="410">
        <v>55616133</v>
      </c>
      <c r="L1599" s="410" t="s">
        <v>874</v>
      </c>
      <c r="M1599" s="406">
        <f t="shared" si="306"/>
        <v>0</v>
      </c>
      <c r="U1599" s="406">
        <f t="shared" si="317"/>
        <v>3.76</v>
      </c>
    </row>
    <row r="1600" spans="1:24">
      <c r="A1600" s="407">
        <v>45667</v>
      </c>
      <c r="B1600" s="408">
        <v>0</v>
      </c>
      <c r="C1600" s="409">
        <v>2</v>
      </c>
      <c r="D1600" s="409">
        <v>0.2</v>
      </c>
      <c r="E1600" s="409">
        <f t="shared" si="305"/>
        <v>1.76</v>
      </c>
      <c r="F1600" s="409">
        <v>1.8</v>
      </c>
      <c r="G1600" s="409">
        <f t="shared" si="303"/>
        <v>0.04</v>
      </c>
      <c r="H1600" s="410" t="s">
        <v>872</v>
      </c>
      <c r="I1600" s="410" t="s">
        <v>873</v>
      </c>
      <c r="J1600" s="410">
        <v>345400185</v>
      </c>
      <c r="K1600" s="410">
        <v>55616134</v>
      </c>
      <c r="L1600" s="410" t="s">
        <v>874</v>
      </c>
      <c r="M1600" s="406">
        <f t="shared" si="306"/>
        <v>0</v>
      </c>
      <c r="P1600" s="406"/>
      <c r="U1600" s="406">
        <f t="shared" si="317"/>
        <v>1.76</v>
      </c>
    </row>
    <row r="1601" spans="1:24">
      <c r="A1601" s="407">
        <v>45667</v>
      </c>
      <c r="B1601" s="408">
        <v>0</v>
      </c>
      <c r="C1601" s="409">
        <v>60</v>
      </c>
      <c r="D1601" s="409">
        <v>2.16</v>
      </c>
      <c r="E1601" s="409">
        <f t="shared" si="305"/>
        <v>57.84</v>
      </c>
      <c r="F1601" s="409">
        <v>57.84</v>
      </c>
      <c r="G1601" s="409">
        <f t="shared" si="303"/>
        <v>0</v>
      </c>
      <c r="H1601" s="410" t="s">
        <v>872</v>
      </c>
      <c r="I1601" s="410" t="s">
        <v>903</v>
      </c>
      <c r="J1601" s="410">
        <v>345400185</v>
      </c>
      <c r="K1601" s="410">
        <v>55616135</v>
      </c>
      <c r="L1601" s="410" t="s">
        <v>874</v>
      </c>
      <c r="M1601" s="406">
        <f t="shared" si="306"/>
        <v>0</v>
      </c>
      <c r="O1601" s="406">
        <f>E1601</f>
        <v>57.84</v>
      </c>
      <c r="P1601" s="406"/>
    </row>
    <row r="1602" spans="1:24">
      <c r="A1602" s="407">
        <v>45667</v>
      </c>
      <c r="B1602" s="408">
        <v>0</v>
      </c>
      <c r="C1602" s="409">
        <v>2</v>
      </c>
      <c r="D1602" s="409">
        <v>0.2</v>
      </c>
      <c r="E1602" s="409">
        <f t="shared" si="305"/>
        <v>1.76</v>
      </c>
      <c r="F1602" s="409">
        <v>1.8</v>
      </c>
      <c r="G1602" s="409">
        <f t="shared" si="303"/>
        <v>0.04</v>
      </c>
      <c r="H1602" s="410" t="s">
        <v>872</v>
      </c>
      <c r="I1602" s="410" t="s">
        <v>873</v>
      </c>
      <c r="J1602" s="410">
        <v>345400185</v>
      </c>
      <c r="K1602" s="410">
        <v>55616138</v>
      </c>
      <c r="L1602" s="410" t="s">
        <v>874</v>
      </c>
      <c r="M1602" s="406">
        <f t="shared" si="306"/>
        <v>0</v>
      </c>
      <c r="P1602" s="406"/>
      <c r="U1602" s="406">
        <f>E1602</f>
        <v>1.76</v>
      </c>
    </row>
    <row r="1603" spans="1:24">
      <c r="A1603" s="407">
        <v>45666</v>
      </c>
      <c r="B1603" s="408">
        <v>0</v>
      </c>
      <c r="C1603" s="409">
        <v>9</v>
      </c>
      <c r="D1603" s="409">
        <v>0.33</v>
      </c>
      <c r="E1603" s="409">
        <f t="shared" si="305"/>
        <v>8.67</v>
      </c>
      <c r="F1603" s="409">
        <v>8.67</v>
      </c>
      <c r="G1603" s="409">
        <f t="shared" ref="G1603:G1666" si="318">IF(D1603&gt;0.2,0,0.04)</f>
        <v>0</v>
      </c>
      <c r="H1603" s="410" t="s">
        <v>872</v>
      </c>
      <c r="I1603" s="410" t="s">
        <v>907</v>
      </c>
      <c r="J1603" s="410">
        <v>1486631212</v>
      </c>
      <c r="K1603" s="410">
        <v>55582012</v>
      </c>
      <c r="L1603" s="410" t="s">
        <v>874</v>
      </c>
      <c r="M1603" s="406">
        <f t="shared" si="306"/>
        <v>0</v>
      </c>
      <c r="O1603" s="406">
        <f t="shared" ref="O1603:O1605" si="319">E1603</f>
        <v>8.67</v>
      </c>
      <c r="P1603" s="406"/>
    </row>
    <row r="1604" spans="1:24">
      <c r="A1604" s="407">
        <v>45666</v>
      </c>
      <c r="B1604" s="408">
        <v>0</v>
      </c>
      <c r="C1604" s="409">
        <v>9</v>
      </c>
      <c r="D1604" s="409">
        <v>0.32</v>
      </c>
      <c r="E1604" s="409">
        <f t="shared" ref="E1604:E1667" si="320">C1604-D1604-G1604</f>
        <v>8.68</v>
      </c>
      <c r="F1604" s="409">
        <v>8.68</v>
      </c>
      <c r="G1604" s="409">
        <f t="shared" si="318"/>
        <v>0</v>
      </c>
      <c r="H1604" s="410" t="s">
        <v>872</v>
      </c>
      <c r="I1604" s="410" t="s">
        <v>907</v>
      </c>
      <c r="J1604" s="410">
        <v>1486631212</v>
      </c>
      <c r="K1604" s="410">
        <v>55582012</v>
      </c>
      <c r="L1604" s="410" t="s">
        <v>874</v>
      </c>
      <c r="M1604" s="406">
        <f t="shared" ref="M1604:M1667" si="321">SUM(N1604:AA1604)-E1604</f>
        <v>0</v>
      </c>
      <c r="O1604" s="406">
        <f t="shared" si="319"/>
        <v>8.68</v>
      </c>
      <c r="U1604" s="406"/>
    </row>
    <row r="1605" spans="1:24">
      <c r="A1605" s="407">
        <v>45665</v>
      </c>
      <c r="B1605" s="408">
        <v>0</v>
      </c>
      <c r="C1605" s="409">
        <v>60</v>
      </c>
      <c r="D1605" s="409">
        <v>2.16</v>
      </c>
      <c r="E1605" s="409">
        <f t="shared" si="320"/>
        <v>57.84</v>
      </c>
      <c r="F1605" s="409">
        <v>57.84</v>
      </c>
      <c r="G1605" s="409">
        <f t="shared" si="318"/>
        <v>0</v>
      </c>
      <c r="H1605" s="410" t="s">
        <v>872</v>
      </c>
      <c r="I1605" s="410" t="s">
        <v>903</v>
      </c>
      <c r="J1605" s="410">
        <v>283531718</v>
      </c>
      <c r="K1605" s="410">
        <v>55556495</v>
      </c>
      <c r="L1605" s="410" t="s">
        <v>874</v>
      </c>
      <c r="M1605" s="406">
        <f t="shared" si="321"/>
        <v>0</v>
      </c>
      <c r="O1605" s="406">
        <f t="shared" si="319"/>
        <v>57.84</v>
      </c>
      <c r="P1605" s="406"/>
    </row>
    <row r="1606" spans="1:24">
      <c r="A1606" s="407">
        <v>45665</v>
      </c>
      <c r="B1606" s="408">
        <v>0</v>
      </c>
      <c r="C1606" s="409">
        <v>12.5</v>
      </c>
      <c r="D1606" s="409">
        <v>0.45</v>
      </c>
      <c r="E1606" s="409">
        <f t="shared" si="320"/>
        <v>12.05</v>
      </c>
      <c r="F1606" s="409">
        <v>12.05</v>
      </c>
      <c r="G1606" s="409">
        <f t="shared" si="318"/>
        <v>0</v>
      </c>
      <c r="H1606" s="410" t="s">
        <v>872</v>
      </c>
      <c r="I1606" s="410" t="s">
        <v>876</v>
      </c>
      <c r="J1606" s="410">
        <v>283531718</v>
      </c>
      <c r="K1606" s="410">
        <v>55556494</v>
      </c>
      <c r="L1606" s="410" t="s">
        <v>874</v>
      </c>
      <c r="M1606" s="406">
        <f t="shared" si="321"/>
        <v>0</v>
      </c>
      <c r="T1606" s="406">
        <f>E1606</f>
        <v>12.05</v>
      </c>
      <c r="U1606" s="406"/>
    </row>
    <row r="1607" spans="1:24">
      <c r="A1607" s="407">
        <v>45665</v>
      </c>
      <c r="B1607" s="408">
        <v>0</v>
      </c>
      <c r="C1607" s="409">
        <v>10</v>
      </c>
      <c r="D1607" s="409">
        <v>0.36</v>
      </c>
      <c r="E1607" s="409">
        <f t="shared" si="320"/>
        <v>9.64</v>
      </c>
      <c r="F1607" s="409">
        <v>9.64</v>
      </c>
      <c r="G1607" s="409">
        <f t="shared" si="318"/>
        <v>0</v>
      </c>
      <c r="H1607" s="410" t="s">
        <v>872</v>
      </c>
      <c r="I1607" s="410" t="s">
        <v>873</v>
      </c>
      <c r="J1607" s="410">
        <v>283531718</v>
      </c>
      <c r="K1607" s="410">
        <v>55556496</v>
      </c>
      <c r="L1607" s="410" t="s">
        <v>874</v>
      </c>
      <c r="M1607" s="406">
        <f t="shared" si="321"/>
        <v>0</v>
      </c>
      <c r="U1607" s="406">
        <f t="shared" ref="U1607:U1614" si="322">E1607</f>
        <v>9.64</v>
      </c>
    </row>
    <row r="1608" spans="1:24">
      <c r="A1608" s="407">
        <v>45665</v>
      </c>
      <c r="B1608" s="408">
        <v>0</v>
      </c>
      <c r="C1608" s="409">
        <v>2</v>
      </c>
      <c r="D1608" s="409">
        <v>0.2</v>
      </c>
      <c r="E1608" s="409">
        <f t="shared" si="320"/>
        <v>1.76</v>
      </c>
      <c r="F1608" s="409">
        <v>1.8</v>
      </c>
      <c r="G1608" s="409">
        <f t="shared" si="318"/>
        <v>0.04</v>
      </c>
      <c r="H1608" s="410" t="s">
        <v>872</v>
      </c>
      <c r="I1608" s="410" t="s">
        <v>873</v>
      </c>
      <c r="J1608" s="410">
        <v>283531718</v>
      </c>
      <c r="K1608" s="410">
        <v>55556498</v>
      </c>
      <c r="L1608" s="410" t="s">
        <v>874</v>
      </c>
      <c r="M1608" s="406">
        <f t="shared" si="321"/>
        <v>0</v>
      </c>
      <c r="U1608" s="406">
        <f t="shared" si="322"/>
        <v>1.76</v>
      </c>
    </row>
    <row r="1609" spans="1:24">
      <c r="A1609" s="407">
        <v>45665</v>
      </c>
      <c r="B1609" s="408">
        <v>0</v>
      </c>
      <c r="C1609" s="409">
        <v>4</v>
      </c>
      <c r="D1609" s="409">
        <v>0.2</v>
      </c>
      <c r="E1609" s="409">
        <f t="shared" si="320"/>
        <v>3.76</v>
      </c>
      <c r="F1609" s="409">
        <v>3.8</v>
      </c>
      <c r="G1609" s="409">
        <f t="shared" si="318"/>
        <v>0.04</v>
      </c>
      <c r="H1609" s="410" t="s">
        <v>872</v>
      </c>
      <c r="I1609" s="410" t="s">
        <v>873</v>
      </c>
      <c r="J1609" s="410">
        <v>283531718</v>
      </c>
      <c r="K1609" s="410">
        <v>55556497</v>
      </c>
      <c r="L1609" s="410" t="s">
        <v>874</v>
      </c>
      <c r="M1609" s="406">
        <f t="shared" si="321"/>
        <v>0</v>
      </c>
      <c r="O1609" s="406"/>
      <c r="U1609" s="406">
        <f t="shared" si="322"/>
        <v>3.76</v>
      </c>
    </row>
    <row r="1610" spans="1:24">
      <c r="A1610" s="407">
        <v>45665</v>
      </c>
      <c r="B1610" s="408">
        <v>0</v>
      </c>
      <c r="C1610" s="409">
        <v>2</v>
      </c>
      <c r="D1610" s="409">
        <v>0.2</v>
      </c>
      <c r="E1610" s="409">
        <f t="shared" si="320"/>
        <v>1.76</v>
      </c>
      <c r="F1610" s="409">
        <v>1.8</v>
      </c>
      <c r="G1610" s="409">
        <f t="shared" si="318"/>
        <v>0.04</v>
      </c>
      <c r="H1610" s="410" t="s">
        <v>872</v>
      </c>
      <c r="I1610" s="410" t="s">
        <v>873</v>
      </c>
      <c r="J1610" s="410">
        <v>283531718</v>
      </c>
      <c r="K1610" s="410">
        <v>55556492</v>
      </c>
      <c r="L1610" s="410" t="s">
        <v>874</v>
      </c>
      <c r="M1610" s="406">
        <f t="shared" si="321"/>
        <v>0</v>
      </c>
      <c r="U1610" s="406">
        <f t="shared" si="322"/>
        <v>1.76</v>
      </c>
    </row>
    <row r="1611" spans="1:24">
      <c r="A1611" s="407">
        <v>45665</v>
      </c>
      <c r="B1611" s="408">
        <v>0</v>
      </c>
      <c r="C1611" s="409">
        <v>4</v>
      </c>
      <c r="D1611" s="409">
        <v>0.2</v>
      </c>
      <c r="E1611" s="409">
        <f t="shared" si="320"/>
        <v>3.76</v>
      </c>
      <c r="F1611" s="409">
        <v>3.8</v>
      </c>
      <c r="G1611" s="409">
        <f t="shared" si="318"/>
        <v>0.04</v>
      </c>
      <c r="H1611" s="410" t="s">
        <v>872</v>
      </c>
      <c r="I1611" s="410" t="s">
        <v>873</v>
      </c>
      <c r="J1611" s="410">
        <v>283531718</v>
      </c>
      <c r="K1611" s="410">
        <v>55556493</v>
      </c>
      <c r="L1611" s="410" t="s">
        <v>874</v>
      </c>
      <c r="M1611" s="406">
        <f t="shared" si="321"/>
        <v>0</v>
      </c>
      <c r="U1611" s="406">
        <f t="shared" si="322"/>
        <v>3.76</v>
      </c>
    </row>
    <row r="1612" spans="1:24">
      <c r="A1612" s="407">
        <v>45664</v>
      </c>
      <c r="B1612" s="408">
        <v>0</v>
      </c>
      <c r="C1612" s="409">
        <v>2</v>
      </c>
      <c r="D1612" s="409">
        <v>0.2</v>
      </c>
      <c r="E1612" s="409">
        <f t="shared" si="320"/>
        <v>1.76</v>
      </c>
      <c r="F1612" s="409">
        <v>1.8</v>
      </c>
      <c r="G1612" s="409">
        <f t="shared" si="318"/>
        <v>0.04</v>
      </c>
      <c r="H1612" s="410" t="s">
        <v>872</v>
      </c>
      <c r="I1612" s="410" t="s">
        <v>873</v>
      </c>
      <c r="J1612" s="410">
        <v>563020243</v>
      </c>
      <c r="K1612" s="410">
        <v>55522406</v>
      </c>
      <c r="L1612" s="410" t="s">
        <v>874</v>
      </c>
      <c r="M1612" s="406">
        <f t="shared" si="321"/>
        <v>0</v>
      </c>
      <c r="U1612" s="406">
        <f t="shared" si="322"/>
        <v>1.76</v>
      </c>
    </row>
    <row r="1613" spans="1:24">
      <c r="A1613" s="407">
        <v>45663</v>
      </c>
      <c r="B1613" s="408">
        <v>0</v>
      </c>
      <c r="C1613" s="409">
        <v>2</v>
      </c>
      <c r="D1613" s="409">
        <v>0.2</v>
      </c>
      <c r="E1613" s="409">
        <f t="shared" si="320"/>
        <v>1.76</v>
      </c>
      <c r="F1613" s="409">
        <v>1.8</v>
      </c>
      <c r="G1613" s="409">
        <f t="shared" si="318"/>
        <v>0.04</v>
      </c>
      <c r="H1613" s="410" t="s">
        <v>872</v>
      </c>
      <c r="I1613" s="410" t="s">
        <v>873</v>
      </c>
      <c r="J1613" s="410">
        <v>1459677571</v>
      </c>
      <c r="K1613" s="410">
        <v>55319202</v>
      </c>
      <c r="L1613" s="410" t="s">
        <v>874</v>
      </c>
      <c r="M1613" s="406">
        <f t="shared" si="321"/>
        <v>0</v>
      </c>
      <c r="U1613" s="406">
        <f t="shared" si="322"/>
        <v>1.76</v>
      </c>
    </row>
    <row r="1614" spans="1:24">
      <c r="A1614" s="407">
        <v>45663</v>
      </c>
      <c r="B1614" s="408">
        <v>0</v>
      </c>
      <c r="C1614" s="409">
        <v>4</v>
      </c>
      <c r="D1614" s="409">
        <v>0.2</v>
      </c>
      <c r="E1614" s="409">
        <f t="shared" si="320"/>
        <v>3.76</v>
      </c>
      <c r="F1614" s="409">
        <v>3.8</v>
      </c>
      <c r="G1614" s="409">
        <f t="shared" si="318"/>
        <v>0.04</v>
      </c>
      <c r="H1614" s="410" t="s">
        <v>872</v>
      </c>
      <c r="I1614" s="410" t="s">
        <v>873</v>
      </c>
      <c r="J1614" s="410">
        <v>1459677571</v>
      </c>
      <c r="K1614" s="410">
        <v>55319203</v>
      </c>
      <c r="L1614" s="410" t="s">
        <v>874</v>
      </c>
      <c r="M1614" s="406">
        <f t="shared" si="321"/>
        <v>0</v>
      </c>
      <c r="O1614" s="406"/>
      <c r="U1614" s="406">
        <f t="shared" si="322"/>
        <v>3.76</v>
      </c>
    </row>
    <row r="1615" spans="1:24">
      <c r="A1615" s="407">
        <v>45660</v>
      </c>
      <c r="B1615" s="408">
        <v>0</v>
      </c>
      <c r="C1615" s="409">
        <v>25</v>
      </c>
      <c r="D1615" s="409">
        <v>0.9</v>
      </c>
      <c r="E1615" s="409">
        <f t="shared" si="320"/>
        <v>24.1</v>
      </c>
      <c r="F1615" s="409">
        <v>24.1</v>
      </c>
      <c r="G1615" s="409">
        <f t="shared" si="318"/>
        <v>0</v>
      </c>
      <c r="H1615" s="410" t="s">
        <v>872</v>
      </c>
      <c r="I1615" s="410" t="s">
        <v>877</v>
      </c>
      <c r="J1615" s="410">
        <v>533338820</v>
      </c>
      <c r="K1615" s="410">
        <v>55312230</v>
      </c>
      <c r="L1615" s="410" t="s">
        <v>874</v>
      </c>
      <c r="M1615" s="406">
        <f t="shared" si="321"/>
        <v>0</v>
      </c>
      <c r="U1615" s="406"/>
      <c r="X1615" s="406">
        <f>E1615</f>
        <v>24.1</v>
      </c>
    </row>
    <row r="1616" spans="1:24">
      <c r="A1616" s="407">
        <v>45660</v>
      </c>
      <c r="B1616" s="408">
        <v>0</v>
      </c>
      <c r="C1616" s="409">
        <v>2</v>
      </c>
      <c r="D1616" s="409">
        <v>0.2</v>
      </c>
      <c r="E1616" s="409">
        <f t="shared" si="320"/>
        <v>1.76</v>
      </c>
      <c r="F1616" s="409">
        <v>1.8</v>
      </c>
      <c r="G1616" s="409">
        <f t="shared" si="318"/>
        <v>0.04</v>
      </c>
      <c r="H1616" s="410" t="s">
        <v>872</v>
      </c>
      <c r="I1616" s="410" t="s">
        <v>873</v>
      </c>
      <c r="J1616" s="410">
        <v>533338820</v>
      </c>
      <c r="K1616" s="410">
        <v>55312228</v>
      </c>
      <c r="L1616" s="410" t="s">
        <v>874</v>
      </c>
      <c r="M1616" s="406">
        <f t="shared" si="321"/>
        <v>0</v>
      </c>
      <c r="U1616" s="406">
        <f t="shared" ref="U1616:U1618" si="323">E1616</f>
        <v>1.76</v>
      </c>
    </row>
    <row r="1617" spans="1:21">
      <c r="A1617" s="407">
        <v>45660</v>
      </c>
      <c r="B1617" s="408">
        <v>0</v>
      </c>
      <c r="C1617" s="409">
        <v>2</v>
      </c>
      <c r="D1617" s="409">
        <v>0.2</v>
      </c>
      <c r="E1617" s="409">
        <f t="shared" si="320"/>
        <v>1.76</v>
      </c>
      <c r="F1617" s="409">
        <v>1.8</v>
      </c>
      <c r="G1617" s="409">
        <f t="shared" si="318"/>
        <v>0.04</v>
      </c>
      <c r="H1617" s="410" t="s">
        <v>872</v>
      </c>
      <c r="I1617" s="410" t="s">
        <v>873</v>
      </c>
      <c r="J1617" s="410">
        <v>533338820</v>
      </c>
      <c r="K1617" s="410">
        <v>55312227</v>
      </c>
      <c r="L1617" s="410" t="s">
        <v>874</v>
      </c>
      <c r="M1617" s="406">
        <f t="shared" si="321"/>
        <v>0</v>
      </c>
      <c r="T1617" s="406"/>
      <c r="U1617" s="406">
        <f t="shared" si="323"/>
        <v>1.76</v>
      </c>
    </row>
    <row r="1618" spans="1:21">
      <c r="A1618" s="407">
        <v>45660</v>
      </c>
      <c r="B1618" s="408">
        <v>0</v>
      </c>
      <c r="C1618" s="409">
        <v>2</v>
      </c>
      <c r="D1618" s="409">
        <v>0.2</v>
      </c>
      <c r="E1618" s="409">
        <f t="shared" si="320"/>
        <v>1.76</v>
      </c>
      <c r="F1618" s="409">
        <v>1.8</v>
      </c>
      <c r="G1618" s="409">
        <f t="shared" si="318"/>
        <v>0.04</v>
      </c>
      <c r="H1618" s="410" t="s">
        <v>872</v>
      </c>
      <c r="I1618" s="410" t="s">
        <v>873</v>
      </c>
      <c r="J1618" s="410">
        <v>533338820</v>
      </c>
      <c r="K1618" s="410">
        <v>55312226</v>
      </c>
      <c r="L1618" s="410" t="s">
        <v>874</v>
      </c>
      <c r="M1618" s="406">
        <f t="shared" si="321"/>
        <v>0</v>
      </c>
      <c r="P1618" s="406"/>
      <c r="U1618" s="406">
        <f t="shared" si="323"/>
        <v>1.76</v>
      </c>
    </row>
    <row r="1619" spans="1:21">
      <c r="A1619" s="407">
        <v>45660</v>
      </c>
      <c r="B1619" s="408">
        <v>0</v>
      </c>
      <c r="C1619" s="409">
        <v>12.5</v>
      </c>
      <c r="D1619" s="409">
        <v>0.45</v>
      </c>
      <c r="E1619" s="409">
        <f t="shared" si="320"/>
        <v>12.05</v>
      </c>
      <c r="F1619" s="409">
        <v>12.05</v>
      </c>
      <c r="G1619" s="409">
        <f t="shared" si="318"/>
        <v>0</v>
      </c>
      <c r="H1619" s="410" t="s">
        <v>872</v>
      </c>
      <c r="I1619" s="410" t="s">
        <v>876</v>
      </c>
      <c r="J1619" s="410">
        <v>533338820</v>
      </c>
      <c r="K1619" s="410">
        <v>55312229</v>
      </c>
      <c r="L1619" s="410" t="s">
        <v>874</v>
      </c>
      <c r="M1619" s="406">
        <f t="shared" si="321"/>
        <v>0</v>
      </c>
      <c r="T1619" s="406">
        <f>E1619</f>
        <v>12.05</v>
      </c>
      <c r="U1619" s="406"/>
    </row>
    <row r="1620" spans="1:21">
      <c r="A1620" s="407">
        <v>45659</v>
      </c>
      <c r="B1620" s="408">
        <v>0</v>
      </c>
      <c r="C1620" s="409">
        <v>2</v>
      </c>
      <c r="D1620" s="409">
        <v>0.2</v>
      </c>
      <c r="E1620" s="409">
        <f t="shared" si="320"/>
        <v>1.76</v>
      </c>
      <c r="F1620" s="409">
        <v>1.8</v>
      </c>
      <c r="G1620" s="409">
        <f t="shared" si="318"/>
        <v>0.04</v>
      </c>
      <c r="H1620" s="410" t="s">
        <v>872</v>
      </c>
      <c r="I1620" s="410" t="s">
        <v>873</v>
      </c>
      <c r="J1620" s="410">
        <v>531461111</v>
      </c>
      <c r="K1620" s="410">
        <v>55283439</v>
      </c>
      <c r="L1620" s="410" t="s">
        <v>874</v>
      </c>
      <c r="M1620" s="406">
        <f t="shared" si="321"/>
        <v>0</v>
      </c>
      <c r="T1620" s="406"/>
      <c r="U1620" s="406">
        <f t="shared" ref="U1620:U1621" si="324">E1620</f>
        <v>1.76</v>
      </c>
    </row>
    <row r="1621" spans="1:21">
      <c r="A1621" s="407">
        <v>45659</v>
      </c>
      <c r="B1621" s="408">
        <v>0</v>
      </c>
      <c r="C1621" s="409">
        <v>2</v>
      </c>
      <c r="D1621" s="409">
        <v>0.2</v>
      </c>
      <c r="E1621" s="409">
        <f t="shared" si="320"/>
        <v>1.76</v>
      </c>
      <c r="F1621" s="409">
        <v>1.8</v>
      </c>
      <c r="G1621" s="409">
        <f t="shared" si="318"/>
        <v>0.04</v>
      </c>
      <c r="H1621" s="410" t="s">
        <v>872</v>
      </c>
      <c r="I1621" s="410" t="s">
        <v>873</v>
      </c>
      <c r="J1621" s="410">
        <v>531461111</v>
      </c>
      <c r="K1621" s="410">
        <v>55283442</v>
      </c>
      <c r="L1621" s="410" t="s">
        <v>874</v>
      </c>
      <c r="M1621" s="406">
        <f t="shared" si="321"/>
        <v>0</v>
      </c>
      <c r="P1621" s="406"/>
      <c r="U1621" s="406">
        <f t="shared" si="324"/>
        <v>1.76</v>
      </c>
    </row>
    <row r="1622" spans="1:21">
      <c r="A1622" s="407">
        <v>45659</v>
      </c>
      <c r="B1622" s="408">
        <v>0</v>
      </c>
      <c r="C1622" s="409">
        <v>6</v>
      </c>
      <c r="D1622" s="409">
        <v>0.22</v>
      </c>
      <c r="E1622" s="409">
        <f t="shared" si="320"/>
        <v>5.78</v>
      </c>
      <c r="F1622" s="409">
        <v>5.78</v>
      </c>
      <c r="G1622" s="409">
        <f t="shared" si="318"/>
        <v>0</v>
      </c>
      <c r="H1622" s="410" t="s">
        <v>872</v>
      </c>
      <c r="I1622" s="410" t="s">
        <v>906</v>
      </c>
      <c r="J1622" s="410">
        <v>531461111</v>
      </c>
      <c r="K1622" s="410">
        <v>55283441</v>
      </c>
      <c r="L1622" s="410" t="s">
        <v>874</v>
      </c>
      <c r="M1622" s="406">
        <f t="shared" si="321"/>
        <v>0</v>
      </c>
      <c r="P1622" s="406">
        <f>E1622</f>
        <v>5.78</v>
      </c>
    </row>
    <row r="1623" spans="1:21">
      <c r="A1623" s="407">
        <v>45659</v>
      </c>
      <c r="B1623" s="408">
        <v>0</v>
      </c>
      <c r="C1623" s="409">
        <v>2</v>
      </c>
      <c r="D1623" s="409">
        <v>0.2</v>
      </c>
      <c r="E1623" s="409">
        <f t="shared" si="320"/>
        <v>1.76</v>
      </c>
      <c r="F1623" s="409">
        <v>1.8</v>
      </c>
      <c r="G1623" s="409">
        <f t="shared" si="318"/>
        <v>0.04</v>
      </c>
      <c r="H1623" s="410" t="s">
        <v>872</v>
      </c>
      <c r="I1623" s="410" t="s">
        <v>873</v>
      </c>
      <c r="J1623" s="410">
        <v>531461111</v>
      </c>
      <c r="K1623" s="410">
        <v>55283440</v>
      </c>
      <c r="L1623" s="410" t="s">
        <v>874</v>
      </c>
      <c r="M1623" s="406">
        <f t="shared" si="321"/>
        <v>0</v>
      </c>
      <c r="P1623" s="406"/>
      <c r="U1623" s="406">
        <f t="shared" ref="U1623:U1625" si="325">E1623</f>
        <v>1.76</v>
      </c>
    </row>
    <row r="1624" spans="1:21">
      <c r="A1624" s="407">
        <v>45657</v>
      </c>
      <c r="B1624" s="408">
        <v>0</v>
      </c>
      <c r="C1624" s="409">
        <v>2</v>
      </c>
      <c r="D1624" s="409">
        <v>0.2</v>
      </c>
      <c r="E1624" s="409">
        <f t="shared" si="320"/>
        <v>1.76</v>
      </c>
      <c r="F1624" s="409">
        <v>1.8</v>
      </c>
      <c r="G1624" s="409">
        <f t="shared" si="318"/>
        <v>0.04</v>
      </c>
      <c r="H1624" s="410" t="s">
        <v>872</v>
      </c>
      <c r="I1624" s="410" t="s">
        <v>873</v>
      </c>
      <c r="J1624" s="410">
        <v>910910993</v>
      </c>
      <c r="K1624" s="410">
        <v>55260299</v>
      </c>
      <c r="L1624" s="410" t="s">
        <v>874</v>
      </c>
      <c r="M1624" s="406">
        <f t="shared" si="321"/>
        <v>0</v>
      </c>
      <c r="P1624" s="406"/>
      <c r="U1624" s="406">
        <f t="shared" si="325"/>
        <v>1.76</v>
      </c>
    </row>
    <row r="1625" spans="1:21">
      <c r="A1625" s="407">
        <v>45656</v>
      </c>
      <c r="B1625" s="408">
        <v>0</v>
      </c>
      <c r="C1625" s="409">
        <v>2</v>
      </c>
      <c r="D1625" s="409">
        <v>0.2</v>
      </c>
      <c r="E1625" s="409">
        <f t="shared" si="320"/>
        <v>1.76</v>
      </c>
      <c r="F1625" s="409">
        <v>1.8</v>
      </c>
      <c r="G1625" s="409">
        <f t="shared" si="318"/>
        <v>0.04</v>
      </c>
      <c r="H1625" s="410" t="s">
        <v>872</v>
      </c>
      <c r="I1625" s="410" t="s">
        <v>873</v>
      </c>
      <c r="J1625" s="410">
        <v>1562572918</v>
      </c>
      <c r="K1625" s="410">
        <v>55252224</v>
      </c>
      <c r="L1625" s="410" t="s">
        <v>874</v>
      </c>
      <c r="M1625" s="406">
        <f t="shared" si="321"/>
        <v>0</v>
      </c>
      <c r="P1625" s="406"/>
      <c r="U1625" s="406">
        <f t="shared" si="325"/>
        <v>1.76</v>
      </c>
    </row>
    <row r="1626" spans="1:21">
      <c r="A1626" s="407">
        <v>45653</v>
      </c>
      <c r="B1626" s="408">
        <v>0</v>
      </c>
      <c r="C1626" s="409">
        <v>60</v>
      </c>
      <c r="D1626" s="409">
        <v>2.16</v>
      </c>
      <c r="E1626" s="409">
        <f t="shared" si="320"/>
        <v>57.84</v>
      </c>
      <c r="F1626" s="409">
        <v>57.84</v>
      </c>
      <c r="G1626" s="409">
        <f t="shared" si="318"/>
        <v>0</v>
      </c>
      <c r="H1626" s="410" t="s">
        <v>872</v>
      </c>
      <c r="I1626" s="410" t="s">
        <v>903</v>
      </c>
      <c r="J1626" s="410">
        <v>1829797203</v>
      </c>
      <c r="K1626" s="410">
        <v>55169273</v>
      </c>
      <c r="L1626" s="410" t="s">
        <v>874</v>
      </c>
      <c r="M1626" s="406">
        <f t="shared" si="321"/>
        <v>0</v>
      </c>
      <c r="O1626" s="406">
        <f t="shared" ref="O1626:O1627" si="326">E1626</f>
        <v>57.84</v>
      </c>
      <c r="P1626" s="406"/>
    </row>
    <row r="1627" spans="1:21">
      <c r="A1627" s="407">
        <v>45653</v>
      </c>
      <c r="B1627" s="408">
        <v>0</v>
      </c>
      <c r="C1627" s="409">
        <v>60</v>
      </c>
      <c r="D1627" s="409">
        <v>2.16</v>
      </c>
      <c r="E1627" s="409">
        <f t="shared" si="320"/>
        <v>57.84</v>
      </c>
      <c r="F1627" s="409">
        <v>57.84</v>
      </c>
      <c r="G1627" s="409">
        <f t="shared" si="318"/>
        <v>0</v>
      </c>
      <c r="H1627" s="410" t="s">
        <v>872</v>
      </c>
      <c r="I1627" s="410" t="s">
        <v>903</v>
      </c>
      <c r="J1627" s="410">
        <v>1829797203</v>
      </c>
      <c r="K1627" s="410">
        <v>55169273</v>
      </c>
      <c r="L1627" s="410" t="s">
        <v>874</v>
      </c>
      <c r="M1627" s="406">
        <f t="shared" si="321"/>
        <v>0</v>
      </c>
      <c r="O1627" s="406">
        <f t="shared" si="326"/>
        <v>57.84</v>
      </c>
      <c r="U1627" s="406"/>
    </row>
    <row r="1628" spans="1:21">
      <c r="A1628" s="407">
        <v>45653</v>
      </c>
      <c r="B1628" s="408">
        <v>0</v>
      </c>
      <c r="C1628" s="409">
        <v>2</v>
      </c>
      <c r="D1628" s="409">
        <v>0.2</v>
      </c>
      <c r="E1628" s="409">
        <f t="shared" si="320"/>
        <v>1.76</v>
      </c>
      <c r="F1628" s="409">
        <v>1.8</v>
      </c>
      <c r="G1628" s="409">
        <f t="shared" si="318"/>
        <v>0.04</v>
      </c>
      <c r="H1628" s="410" t="s">
        <v>872</v>
      </c>
      <c r="I1628" s="410" t="s">
        <v>873</v>
      </c>
      <c r="J1628" s="410">
        <v>1829797203</v>
      </c>
      <c r="K1628" s="410">
        <v>55169274</v>
      </c>
      <c r="L1628" s="410" t="s">
        <v>874</v>
      </c>
      <c r="M1628" s="406">
        <f t="shared" si="321"/>
        <v>0</v>
      </c>
      <c r="U1628" s="406">
        <f t="shared" ref="U1628:U1630" si="327">E1628</f>
        <v>1.76</v>
      </c>
    </row>
    <row r="1629" spans="1:21">
      <c r="A1629" s="407">
        <v>45650</v>
      </c>
      <c r="B1629" s="408">
        <v>0</v>
      </c>
      <c r="C1629" s="409">
        <v>2</v>
      </c>
      <c r="D1629" s="409">
        <v>0.2</v>
      </c>
      <c r="E1629" s="409">
        <f t="shared" si="320"/>
        <v>1.76</v>
      </c>
      <c r="F1629" s="409">
        <v>1.8</v>
      </c>
      <c r="G1629" s="409">
        <f t="shared" si="318"/>
        <v>0.04</v>
      </c>
      <c r="H1629" s="410" t="s">
        <v>872</v>
      </c>
      <c r="I1629" s="410" t="s">
        <v>873</v>
      </c>
      <c r="J1629" s="410">
        <v>462868813</v>
      </c>
      <c r="K1629" s="410">
        <v>55157374</v>
      </c>
      <c r="L1629" s="410" t="s">
        <v>874</v>
      </c>
      <c r="M1629" s="406">
        <f t="shared" si="321"/>
        <v>0</v>
      </c>
      <c r="N1629" s="406"/>
      <c r="U1629" s="406">
        <f t="shared" si="327"/>
        <v>1.76</v>
      </c>
    </row>
    <row r="1630" spans="1:21">
      <c r="A1630" s="407">
        <v>45649</v>
      </c>
      <c r="B1630" s="408">
        <v>0</v>
      </c>
      <c r="C1630" s="409">
        <v>2</v>
      </c>
      <c r="D1630" s="409">
        <v>0.2</v>
      </c>
      <c r="E1630" s="409">
        <f t="shared" si="320"/>
        <v>1.76</v>
      </c>
      <c r="F1630" s="409">
        <v>1.8</v>
      </c>
      <c r="G1630" s="409">
        <f t="shared" si="318"/>
        <v>0.04</v>
      </c>
      <c r="H1630" s="410" t="s">
        <v>872</v>
      </c>
      <c r="I1630" s="410" t="s">
        <v>873</v>
      </c>
      <c r="J1630" s="410">
        <v>400984057</v>
      </c>
      <c r="K1630" s="410">
        <v>55146902</v>
      </c>
      <c r="L1630" s="410" t="s">
        <v>874</v>
      </c>
      <c r="M1630" s="406">
        <f t="shared" si="321"/>
        <v>0</v>
      </c>
      <c r="U1630" s="406">
        <f t="shared" si="327"/>
        <v>1.76</v>
      </c>
    </row>
    <row r="1631" spans="1:21">
      <c r="A1631" s="407">
        <v>45646</v>
      </c>
      <c r="B1631" s="408">
        <v>0</v>
      </c>
      <c r="C1631" s="409">
        <v>3</v>
      </c>
      <c r="D1631" s="409">
        <v>0.2</v>
      </c>
      <c r="E1631" s="409">
        <f t="shared" si="320"/>
        <v>2.76</v>
      </c>
      <c r="F1631" s="409">
        <v>2.8</v>
      </c>
      <c r="G1631" s="409">
        <f t="shared" si="318"/>
        <v>0.04</v>
      </c>
      <c r="H1631" s="410" t="s">
        <v>872</v>
      </c>
      <c r="I1631" s="410" t="s">
        <v>906</v>
      </c>
      <c r="J1631" s="410">
        <v>1972274489</v>
      </c>
      <c r="K1631" s="410">
        <v>55139457</v>
      </c>
      <c r="L1631" s="410" t="s">
        <v>874</v>
      </c>
      <c r="M1631" s="406">
        <f t="shared" si="321"/>
        <v>0</v>
      </c>
      <c r="P1631" s="406">
        <f t="shared" ref="P1631:P1633" si="328">E1631</f>
        <v>2.76</v>
      </c>
      <c r="U1631" s="406"/>
    </row>
    <row r="1632" spans="1:21">
      <c r="A1632" s="407">
        <v>45646</v>
      </c>
      <c r="B1632" s="408">
        <v>0</v>
      </c>
      <c r="C1632" s="409">
        <v>6</v>
      </c>
      <c r="D1632" s="409">
        <v>0.22</v>
      </c>
      <c r="E1632" s="409">
        <f t="shared" si="320"/>
        <v>5.78</v>
      </c>
      <c r="F1632" s="409">
        <v>5.78</v>
      </c>
      <c r="G1632" s="409">
        <f t="shared" si="318"/>
        <v>0</v>
      </c>
      <c r="H1632" s="410" t="s">
        <v>872</v>
      </c>
      <c r="I1632" s="410" t="s">
        <v>906</v>
      </c>
      <c r="J1632" s="410">
        <v>1972274489</v>
      </c>
      <c r="K1632" s="410">
        <v>55139459</v>
      </c>
      <c r="L1632" s="410" t="s">
        <v>874</v>
      </c>
      <c r="M1632" s="406">
        <f t="shared" si="321"/>
        <v>0</v>
      </c>
      <c r="P1632" s="406">
        <f t="shared" si="328"/>
        <v>5.78</v>
      </c>
      <c r="T1632" s="406"/>
    </row>
    <row r="1633" spans="1:21">
      <c r="A1633" s="407">
        <v>45646</v>
      </c>
      <c r="B1633" s="408">
        <v>0</v>
      </c>
      <c r="C1633" s="409">
        <v>3</v>
      </c>
      <c r="D1633" s="409">
        <v>0.2</v>
      </c>
      <c r="E1633" s="409">
        <f t="shared" si="320"/>
        <v>2.76</v>
      </c>
      <c r="F1633" s="409">
        <v>2.8</v>
      </c>
      <c r="G1633" s="409">
        <f t="shared" si="318"/>
        <v>0.04</v>
      </c>
      <c r="H1633" s="410" t="s">
        <v>872</v>
      </c>
      <c r="I1633" s="410" t="s">
        <v>906</v>
      </c>
      <c r="J1633" s="410">
        <v>1972274489</v>
      </c>
      <c r="K1633" s="410">
        <v>55139460</v>
      </c>
      <c r="L1633" s="410" t="s">
        <v>874</v>
      </c>
      <c r="M1633" s="406">
        <f t="shared" si="321"/>
        <v>0</v>
      </c>
      <c r="P1633" s="406">
        <f t="shared" si="328"/>
        <v>2.76</v>
      </c>
      <c r="U1633" s="406"/>
    </row>
    <row r="1634" spans="1:21">
      <c r="A1634" s="407">
        <v>45646</v>
      </c>
      <c r="B1634" s="408">
        <v>0</v>
      </c>
      <c r="C1634" s="409">
        <v>30</v>
      </c>
      <c r="D1634" s="409">
        <v>1.08</v>
      </c>
      <c r="E1634" s="409">
        <f t="shared" si="320"/>
        <v>28.92</v>
      </c>
      <c r="F1634" s="409">
        <v>28.92</v>
      </c>
      <c r="G1634" s="409">
        <f t="shared" si="318"/>
        <v>0</v>
      </c>
      <c r="H1634" s="410" t="s">
        <v>872</v>
      </c>
      <c r="I1634" s="410" t="s">
        <v>907</v>
      </c>
      <c r="J1634" s="410">
        <v>1972274489</v>
      </c>
      <c r="K1634" s="410">
        <v>55139462</v>
      </c>
      <c r="L1634" s="410" t="s">
        <v>874</v>
      </c>
      <c r="M1634" s="406">
        <f t="shared" si="321"/>
        <v>0</v>
      </c>
      <c r="O1634" s="406">
        <f t="shared" ref="O1634:O1635" si="329">E1634</f>
        <v>28.92</v>
      </c>
      <c r="U1634" s="406"/>
    </row>
    <row r="1635" spans="1:21">
      <c r="A1635" s="407">
        <v>45646</v>
      </c>
      <c r="B1635" s="408">
        <v>0</v>
      </c>
      <c r="C1635" s="409">
        <v>60</v>
      </c>
      <c r="D1635" s="409">
        <v>2.16</v>
      </c>
      <c r="E1635" s="409">
        <f t="shared" si="320"/>
        <v>57.84</v>
      </c>
      <c r="F1635" s="409">
        <v>57.84</v>
      </c>
      <c r="G1635" s="409">
        <f t="shared" si="318"/>
        <v>0</v>
      </c>
      <c r="H1635" s="410" t="s">
        <v>872</v>
      </c>
      <c r="I1635" s="410" t="s">
        <v>903</v>
      </c>
      <c r="J1635" s="410">
        <v>1972274489</v>
      </c>
      <c r="K1635" s="410">
        <v>55139461</v>
      </c>
      <c r="L1635" s="410" t="s">
        <v>874</v>
      </c>
      <c r="M1635" s="406">
        <f t="shared" si="321"/>
        <v>0</v>
      </c>
      <c r="N1635" s="406"/>
      <c r="O1635" s="406">
        <f t="shared" si="329"/>
        <v>57.84</v>
      </c>
    </row>
    <row r="1636" spans="1:21">
      <c r="A1636" s="407">
        <v>45646</v>
      </c>
      <c r="B1636" s="408">
        <v>0</v>
      </c>
      <c r="C1636" s="409">
        <v>26</v>
      </c>
      <c r="D1636" s="409">
        <v>0.94</v>
      </c>
      <c r="E1636" s="409">
        <f t="shared" si="320"/>
        <v>25.06</v>
      </c>
      <c r="F1636" s="409">
        <v>25.06</v>
      </c>
      <c r="G1636" s="409">
        <f t="shared" si="318"/>
        <v>0</v>
      </c>
      <c r="H1636" s="410" t="s">
        <v>872</v>
      </c>
      <c r="I1636" s="410" t="s">
        <v>900</v>
      </c>
      <c r="J1636" s="410">
        <v>1972274489</v>
      </c>
      <c r="K1636" s="410">
        <v>55139463</v>
      </c>
      <c r="L1636" s="410" t="s">
        <v>874</v>
      </c>
      <c r="M1636" s="406">
        <f t="shared" si="321"/>
        <v>0</v>
      </c>
      <c r="N1636" s="406">
        <f>E1636</f>
        <v>25.06</v>
      </c>
      <c r="T1636" s="406"/>
    </row>
    <row r="1637" spans="1:21">
      <c r="A1637" s="407">
        <v>45646</v>
      </c>
      <c r="B1637" s="408">
        <v>0</v>
      </c>
      <c r="C1637" s="409">
        <v>3</v>
      </c>
      <c r="D1637" s="409">
        <v>0.2</v>
      </c>
      <c r="E1637" s="409">
        <f t="shared" si="320"/>
        <v>2.76</v>
      </c>
      <c r="F1637" s="409">
        <v>2.8</v>
      </c>
      <c r="G1637" s="409">
        <f t="shared" si="318"/>
        <v>0.04</v>
      </c>
      <c r="H1637" s="410" t="s">
        <v>872</v>
      </c>
      <c r="I1637" s="410" t="s">
        <v>906</v>
      </c>
      <c r="J1637" s="410">
        <v>1972274489</v>
      </c>
      <c r="K1637" s="410">
        <v>55139458</v>
      </c>
      <c r="L1637" s="410" t="s">
        <v>874</v>
      </c>
      <c r="M1637" s="406">
        <f t="shared" si="321"/>
        <v>0</v>
      </c>
      <c r="O1637" s="406"/>
      <c r="P1637" s="406">
        <f>E1637</f>
        <v>2.76</v>
      </c>
    </row>
    <row r="1638" spans="1:21">
      <c r="A1638" s="407">
        <v>45646</v>
      </c>
      <c r="B1638" s="408">
        <v>0</v>
      </c>
      <c r="C1638" s="409">
        <v>60</v>
      </c>
      <c r="D1638" s="409">
        <v>2.16</v>
      </c>
      <c r="E1638" s="409">
        <f t="shared" si="320"/>
        <v>57.84</v>
      </c>
      <c r="F1638" s="409">
        <v>57.84</v>
      </c>
      <c r="G1638" s="409">
        <f t="shared" si="318"/>
        <v>0</v>
      </c>
      <c r="H1638" s="410" t="s">
        <v>872</v>
      </c>
      <c r="I1638" s="410" t="s">
        <v>903</v>
      </c>
      <c r="J1638" s="410">
        <v>1972274489</v>
      </c>
      <c r="K1638" s="410">
        <v>55139464</v>
      </c>
      <c r="L1638" s="410" t="s">
        <v>874</v>
      </c>
      <c r="M1638" s="406">
        <f t="shared" si="321"/>
        <v>0</v>
      </c>
      <c r="O1638" s="406">
        <f>E1638</f>
        <v>57.84</v>
      </c>
      <c r="T1638" s="406"/>
    </row>
    <row r="1639" spans="1:21">
      <c r="A1639" s="407">
        <v>45646</v>
      </c>
      <c r="B1639" s="408">
        <v>0</v>
      </c>
      <c r="C1639" s="409">
        <v>2</v>
      </c>
      <c r="D1639" s="409">
        <v>0.2</v>
      </c>
      <c r="E1639" s="409">
        <f t="shared" si="320"/>
        <v>1.76</v>
      </c>
      <c r="F1639" s="409">
        <v>1.8</v>
      </c>
      <c r="G1639" s="409">
        <f t="shared" si="318"/>
        <v>0.04</v>
      </c>
      <c r="H1639" s="410" t="s">
        <v>872</v>
      </c>
      <c r="I1639" s="410" t="s">
        <v>873</v>
      </c>
      <c r="J1639" s="410">
        <v>1972274489</v>
      </c>
      <c r="K1639" s="410">
        <v>55139465</v>
      </c>
      <c r="L1639" s="410" t="s">
        <v>874</v>
      </c>
      <c r="M1639" s="406">
        <f t="shared" si="321"/>
        <v>0</v>
      </c>
      <c r="P1639" s="406"/>
      <c r="U1639" s="406">
        <f>E1639</f>
        <v>1.76</v>
      </c>
    </row>
    <row r="1640" spans="1:21">
      <c r="A1640" s="407">
        <v>45645</v>
      </c>
      <c r="B1640" s="408">
        <v>0</v>
      </c>
      <c r="C1640" s="409">
        <v>60</v>
      </c>
      <c r="D1640" s="409">
        <v>2.16</v>
      </c>
      <c r="E1640" s="409">
        <f t="shared" si="320"/>
        <v>57.84</v>
      </c>
      <c r="F1640" s="409">
        <v>57.84</v>
      </c>
      <c r="G1640" s="409">
        <f t="shared" si="318"/>
        <v>0</v>
      </c>
      <c r="H1640" s="410" t="s">
        <v>872</v>
      </c>
      <c r="I1640" s="410" t="s">
        <v>903</v>
      </c>
      <c r="J1640" s="410">
        <v>1900546805</v>
      </c>
      <c r="K1640" s="410">
        <v>55129977</v>
      </c>
      <c r="L1640" s="410" t="s">
        <v>874</v>
      </c>
      <c r="M1640" s="406">
        <f t="shared" si="321"/>
        <v>0</v>
      </c>
      <c r="O1640" s="406">
        <f>E1640</f>
        <v>57.84</v>
      </c>
      <c r="T1640" s="406"/>
    </row>
    <row r="1641" spans="1:21">
      <c r="A1641" s="407">
        <v>45644</v>
      </c>
      <c r="B1641" s="408">
        <v>0</v>
      </c>
      <c r="C1641" s="409">
        <v>17.5</v>
      </c>
      <c r="D1641" s="409">
        <v>0.63</v>
      </c>
      <c r="E1641" s="409">
        <f t="shared" si="320"/>
        <v>16.87</v>
      </c>
      <c r="F1641" s="409">
        <v>16.87</v>
      </c>
      <c r="G1641" s="409">
        <f t="shared" si="318"/>
        <v>0</v>
      </c>
      <c r="H1641" s="410" t="s">
        <v>872</v>
      </c>
      <c r="I1641" s="410" t="s">
        <v>879</v>
      </c>
      <c r="J1641" s="410">
        <v>108705506</v>
      </c>
      <c r="K1641" s="410">
        <v>55078372</v>
      </c>
      <c r="L1641" s="410" t="s">
        <v>874</v>
      </c>
      <c r="M1641" s="406">
        <f t="shared" si="321"/>
        <v>0</v>
      </c>
      <c r="T1641" s="406">
        <f>E1641</f>
        <v>16.87</v>
      </c>
    </row>
    <row r="1642" spans="1:21">
      <c r="A1642" s="407">
        <v>45644</v>
      </c>
      <c r="B1642" s="408">
        <v>0</v>
      </c>
      <c r="C1642" s="409">
        <v>60</v>
      </c>
      <c r="D1642" s="409">
        <v>2.16</v>
      </c>
      <c r="E1642" s="409">
        <f t="shared" si="320"/>
        <v>57.84</v>
      </c>
      <c r="F1642" s="409">
        <v>57.84</v>
      </c>
      <c r="G1642" s="409">
        <f t="shared" si="318"/>
        <v>0</v>
      </c>
      <c r="H1642" s="410" t="s">
        <v>872</v>
      </c>
      <c r="I1642" s="410" t="s">
        <v>903</v>
      </c>
      <c r="J1642" s="410">
        <v>108705506</v>
      </c>
      <c r="K1642" s="410">
        <v>55078373</v>
      </c>
      <c r="L1642" s="410" t="s">
        <v>874</v>
      </c>
      <c r="M1642" s="406">
        <f t="shared" si="321"/>
        <v>0</v>
      </c>
      <c r="O1642" s="406">
        <f>E1642</f>
        <v>57.84</v>
      </c>
    </row>
    <row r="1643" spans="1:21">
      <c r="A1643" s="407">
        <v>45644</v>
      </c>
      <c r="B1643" s="408">
        <v>0</v>
      </c>
      <c r="C1643" s="409">
        <v>2</v>
      </c>
      <c r="D1643" s="409">
        <v>0.2</v>
      </c>
      <c r="E1643" s="409">
        <f t="shared" si="320"/>
        <v>1.76</v>
      </c>
      <c r="F1643" s="409">
        <v>1.8</v>
      </c>
      <c r="G1643" s="409">
        <f t="shared" si="318"/>
        <v>0.04</v>
      </c>
      <c r="H1643" s="410" t="s">
        <v>872</v>
      </c>
      <c r="I1643" s="410" t="s">
        <v>873</v>
      </c>
      <c r="J1643" s="410">
        <v>108705506</v>
      </c>
      <c r="K1643" s="410">
        <v>55078374</v>
      </c>
      <c r="L1643" s="410" t="s">
        <v>874</v>
      </c>
      <c r="M1643" s="406">
        <f t="shared" si="321"/>
        <v>0</v>
      </c>
      <c r="U1643" s="406">
        <f>E1643</f>
        <v>1.76</v>
      </c>
    </row>
    <row r="1644" spans="1:21">
      <c r="A1644" s="407">
        <v>45643</v>
      </c>
      <c r="B1644" s="408">
        <v>0</v>
      </c>
      <c r="C1644" s="409">
        <v>26</v>
      </c>
      <c r="D1644" s="409">
        <v>0.94</v>
      </c>
      <c r="E1644" s="409">
        <f t="shared" si="320"/>
        <v>25.06</v>
      </c>
      <c r="F1644" s="409">
        <v>25.06</v>
      </c>
      <c r="G1644" s="409">
        <f t="shared" si="318"/>
        <v>0</v>
      </c>
      <c r="H1644" s="410" t="s">
        <v>872</v>
      </c>
      <c r="I1644" s="410" t="s">
        <v>900</v>
      </c>
      <c r="J1644" s="410">
        <v>901066761</v>
      </c>
      <c r="K1644" s="410">
        <v>55067736</v>
      </c>
      <c r="L1644" s="410" t="s">
        <v>874</v>
      </c>
      <c r="M1644" s="406">
        <f t="shared" si="321"/>
        <v>0</v>
      </c>
      <c r="N1644" s="406">
        <f>E1644</f>
        <v>25.06</v>
      </c>
      <c r="P1644" s="406"/>
    </row>
    <row r="1645" spans="1:21">
      <c r="A1645" s="407">
        <v>45643</v>
      </c>
      <c r="B1645" s="408">
        <v>0</v>
      </c>
      <c r="C1645" s="409">
        <v>12.5</v>
      </c>
      <c r="D1645" s="409">
        <v>0.45</v>
      </c>
      <c r="E1645" s="409">
        <f t="shared" si="320"/>
        <v>12.05</v>
      </c>
      <c r="F1645" s="409">
        <v>12.05</v>
      </c>
      <c r="G1645" s="409">
        <f t="shared" si="318"/>
        <v>0</v>
      </c>
      <c r="H1645" s="410" t="s">
        <v>872</v>
      </c>
      <c r="I1645" s="410" t="s">
        <v>876</v>
      </c>
      <c r="J1645" s="410">
        <v>901066761</v>
      </c>
      <c r="K1645" s="410">
        <v>55067740</v>
      </c>
      <c r="L1645" s="410" t="s">
        <v>874</v>
      </c>
      <c r="M1645" s="406">
        <f t="shared" si="321"/>
        <v>0</v>
      </c>
      <c r="T1645" s="406">
        <f t="shared" ref="T1645:T1646" si="330">E1645</f>
        <v>12.05</v>
      </c>
    </row>
    <row r="1646" spans="1:21">
      <c r="A1646" s="407">
        <v>45643</v>
      </c>
      <c r="B1646" s="408">
        <v>0</v>
      </c>
      <c r="C1646" s="409">
        <v>12.5</v>
      </c>
      <c r="D1646" s="409">
        <v>0.45</v>
      </c>
      <c r="E1646" s="409">
        <f t="shared" si="320"/>
        <v>12.05</v>
      </c>
      <c r="F1646" s="409">
        <v>12.05</v>
      </c>
      <c r="G1646" s="409">
        <f t="shared" si="318"/>
        <v>0</v>
      </c>
      <c r="H1646" s="410" t="s">
        <v>872</v>
      </c>
      <c r="I1646" s="410" t="s">
        <v>876</v>
      </c>
      <c r="J1646" s="410">
        <v>901066761</v>
      </c>
      <c r="K1646" s="410">
        <v>55067740</v>
      </c>
      <c r="L1646" s="410" t="s">
        <v>874</v>
      </c>
      <c r="M1646" s="406">
        <f t="shared" si="321"/>
        <v>0</v>
      </c>
      <c r="T1646" s="406">
        <f t="shared" si="330"/>
        <v>12.05</v>
      </c>
      <c r="U1646" s="406"/>
    </row>
    <row r="1647" spans="1:21">
      <c r="A1647" s="407">
        <v>45643</v>
      </c>
      <c r="B1647" s="408">
        <v>0</v>
      </c>
      <c r="C1647" s="409">
        <v>60</v>
      </c>
      <c r="D1647" s="409">
        <v>2.16</v>
      </c>
      <c r="E1647" s="409">
        <f t="shared" si="320"/>
        <v>57.84</v>
      </c>
      <c r="F1647" s="409">
        <v>57.84</v>
      </c>
      <c r="G1647" s="409">
        <f t="shared" si="318"/>
        <v>0</v>
      </c>
      <c r="H1647" s="410" t="s">
        <v>872</v>
      </c>
      <c r="I1647" s="410" t="s">
        <v>903</v>
      </c>
      <c r="J1647" s="410">
        <v>901066761</v>
      </c>
      <c r="K1647" s="410">
        <v>55067741</v>
      </c>
      <c r="L1647" s="410" t="s">
        <v>874</v>
      </c>
      <c r="M1647" s="406">
        <f t="shared" si="321"/>
        <v>0</v>
      </c>
      <c r="O1647" s="406">
        <f t="shared" ref="O1647:O1648" si="331">E1647</f>
        <v>57.84</v>
      </c>
      <c r="T1647" s="406"/>
    </row>
    <row r="1648" spans="1:21">
      <c r="A1648" s="407">
        <v>45643</v>
      </c>
      <c r="B1648" s="408">
        <v>0</v>
      </c>
      <c r="C1648" s="409">
        <v>24</v>
      </c>
      <c r="D1648" s="409">
        <v>0.86</v>
      </c>
      <c r="E1648" s="409">
        <f t="shared" si="320"/>
        <v>23.14</v>
      </c>
      <c r="F1648" s="409">
        <v>23.14</v>
      </c>
      <c r="G1648" s="409">
        <f t="shared" si="318"/>
        <v>0</v>
      </c>
      <c r="H1648" s="410" t="s">
        <v>872</v>
      </c>
      <c r="I1648" s="410" t="s">
        <v>907</v>
      </c>
      <c r="J1648" s="410">
        <v>901066761</v>
      </c>
      <c r="K1648" s="410">
        <v>55067744</v>
      </c>
      <c r="L1648" s="410" t="s">
        <v>874</v>
      </c>
      <c r="M1648" s="406">
        <f t="shared" si="321"/>
        <v>0</v>
      </c>
      <c r="O1648" s="406">
        <f t="shared" si="331"/>
        <v>23.14</v>
      </c>
      <c r="U1648" s="406"/>
    </row>
    <row r="1649" spans="1:25">
      <c r="A1649" s="407">
        <v>45643</v>
      </c>
      <c r="B1649" s="408">
        <v>0</v>
      </c>
      <c r="C1649" s="409">
        <v>2</v>
      </c>
      <c r="D1649" s="409">
        <v>0.2</v>
      </c>
      <c r="E1649" s="409">
        <f t="shared" si="320"/>
        <v>1.76</v>
      </c>
      <c r="F1649" s="409">
        <v>1.8</v>
      </c>
      <c r="G1649" s="409">
        <f t="shared" si="318"/>
        <v>0.04</v>
      </c>
      <c r="H1649" s="410" t="s">
        <v>872</v>
      </c>
      <c r="I1649" s="410" t="s">
        <v>873</v>
      </c>
      <c r="J1649" s="410">
        <v>901066761</v>
      </c>
      <c r="K1649" s="410">
        <v>55067747</v>
      </c>
      <c r="L1649" s="410" t="s">
        <v>874</v>
      </c>
      <c r="M1649" s="406">
        <f t="shared" si="321"/>
        <v>0</v>
      </c>
      <c r="U1649" s="406">
        <f>E1649</f>
        <v>1.76</v>
      </c>
    </row>
    <row r="1650" spans="1:25">
      <c r="A1650" s="407">
        <v>45643</v>
      </c>
      <c r="B1650" s="408">
        <v>0</v>
      </c>
      <c r="C1650" s="409">
        <v>26</v>
      </c>
      <c r="D1650" s="409">
        <v>0.94</v>
      </c>
      <c r="E1650" s="409">
        <f t="shared" si="320"/>
        <v>25.06</v>
      </c>
      <c r="F1650" s="409">
        <v>25.06</v>
      </c>
      <c r="G1650" s="409">
        <f t="shared" si="318"/>
        <v>0</v>
      </c>
      <c r="H1650" s="410" t="s">
        <v>872</v>
      </c>
      <c r="I1650" s="410" t="s">
        <v>900</v>
      </c>
      <c r="J1650" s="410">
        <v>901066761</v>
      </c>
      <c r="K1650" s="410">
        <v>55067738</v>
      </c>
      <c r="L1650" s="410" t="s">
        <v>874</v>
      </c>
      <c r="M1650" s="406">
        <f t="shared" si="321"/>
        <v>0</v>
      </c>
      <c r="N1650" s="406">
        <f>E1650</f>
        <v>25.06</v>
      </c>
      <c r="P1650" s="406"/>
    </row>
    <row r="1651" spans="1:25">
      <c r="A1651" s="407">
        <v>45643</v>
      </c>
      <c r="B1651" s="408">
        <v>0</v>
      </c>
      <c r="C1651" s="409">
        <v>50</v>
      </c>
      <c r="D1651" s="409">
        <v>1.8</v>
      </c>
      <c r="E1651" s="409">
        <f t="shared" si="320"/>
        <v>48.2</v>
      </c>
      <c r="F1651" s="409">
        <v>48.2</v>
      </c>
      <c r="G1651" s="409">
        <f t="shared" si="318"/>
        <v>0</v>
      </c>
      <c r="H1651" s="410" t="s">
        <v>872</v>
      </c>
      <c r="I1651" s="410" t="s">
        <v>907</v>
      </c>
      <c r="J1651" s="410">
        <v>901066761</v>
      </c>
      <c r="K1651" s="410">
        <v>55067738</v>
      </c>
      <c r="L1651" s="410" t="s">
        <v>874</v>
      </c>
      <c r="M1651" s="406">
        <f t="shared" si="321"/>
        <v>0</v>
      </c>
      <c r="O1651" s="406">
        <f>E1651</f>
        <v>48.2</v>
      </c>
    </row>
    <row r="1652" spans="1:25">
      <c r="A1652" s="407">
        <v>45643</v>
      </c>
      <c r="B1652" s="408">
        <v>0</v>
      </c>
      <c r="C1652" s="409">
        <v>26</v>
      </c>
      <c r="D1652" s="409">
        <v>0.94</v>
      </c>
      <c r="E1652" s="409">
        <f t="shared" si="320"/>
        <v>25.06</v>
      </c>
      <c r="F1652" s="409">
        <v>25.06</v>
      </c>
      <c r="G1652" s="409">
        <f t="shared" si="318"/>
        <v>0</v>
      </c>
      <c r="H1652" s="410" t="s">
        <v>872</v>
      </c>
      <c r="I1652" s="410" t="s">
        <v>900</v>
      </c>
      <c r="J1652" s="410">
        <v>901066761</v>
      </c>
      <c r="K1652" s="410">
        <v>55067743</v>
      </c>
      <c r="L1652" s="410" t="s">
        <v>874</v>
      </c>
      <c r="M1652" s="406">
        <f t="shared" si="321"/>
        <v>0</v>
      </c>
      <c r="N1652" s="406">
        <f>E1652</f>
        <v>25.06</v>
      </c>
      <c r="T1652" s="406"/>
    </row>
    <row r="1653" spans="1:25">
      <c r="A1653" s="407">
        <v>45643</v>
      </c>
      <c r="B1653" s="408">
        <v>0</v>
      </c>
      <c r="C1653" s="409">
        <v>2</v>
      </c>
      <c r="D1653" s="409">
        <v>0.2</v>
      </c>
      <c r="E1653" s="409">
        <f t="shared" si="320"/>
        <v>1.76</v>
      </c>
      <c r="F1653" s="409">
        <v>1.8</v>
      </c>
      <c r="G1653" s="409">
        <f t="shared" si="318"/>
        <v>0.04</v>
      </c>
      <c r="H1653" s="410" t="s">
        <v>872</v>
      </c>
      <c r="I1653" s="410" t="s">
        <v>873</v>
      </c>
      <c r="J1653" s="410">
        <v>901066761</v>
      </c>
      <c r="K1653" s="410">
        <v>55067745</v>
      </c>
      <c r="L1653" s="410" t="s">
        <v>874</v>
      </c>
      <c r="M1653" s="406">
        <f t="shared" si="321"/>
        <v>0</v>
      </c>
      <c r="O1653" s="406"/>
      <c r="U1653" s="406">
        <f t="shared" ref="U1653:U1655" si="332">E1653</f>
        <v>1.76</v>
      </c>
    </row>
    <row r="1654" spans="1:25">
      <c r="A1654" s="407">
        <v>45643</v>
      </c>
      <c r="B1654" s="408">
        <v>0</v>
      </c>
      <c r="C1654" s="409">
        <v>4</v>
      </c>
      <c r="D1654" s="409">
        <v>0.2</v>
      </c>
      <c r="E1654" s="409">
        <f t="shared" si="320"/>
        <v>3.76</v>
      </c>
      <c r="F1654" s="409">
        <v>3.8</v>
      </c>
      <c r="G1654" s="409">
        <f t="shared" si="318"/>
        <v>0.04</v>
      </c>
      <c r="H1654" s="410" t="s">
        <v>872</v>
      </c>
      <c r="I1654" s="410" t="s">
        <v>873</v>
      </c>
      <c r="J1654" s="410">
        <v>901066761</v>
      </c>
      <c r="K1654" s="410">
        <v>55067746</v>
      </c>
      <c r="L1654" s="410" t="s">
        <v>874</v>
      </c>
      <c r="M1654" s="406">
        <f t="shared" si="321"/>
        <v>0</v>
      </c>
      <c r="T1654" s="406"/>
      <c r="U1654" s="406">
        <f t="shared" si="332"/>
        <v>3.76</v>
      </c>
    </row>
    <row r="1655" spans="1:25">
      <c r="A1655" s="407">
        <v>45643</v>
      </c>
      <c r="B1655" s="408">
        <v>0</v>
      </c>
      <c r="C1655" s="409">
        <v>2</v>
      </c>
      <c r="D1655" s="409">
        <v>0.2</v>
      </c>
      <c r="E1655" s="409">
        <f t="shared" si="320"/>
        <v>1.76</v>
      </c>
      <c r="F1655" s="409">
        <v>1.8</v>
      </c>
      <c r="G1655" s="409">
        <f t="shared" si="318"/>
        <v>0.04</v>
      </c>
      <c r="H1655" s="410" t="s">
        <v>872</v>
      </c>
      <c r="I1655" s="410" t="s">
        <v>873</v>
      </c>
      <c r="J1655" s="410">
        <v>901066761</v>
      </c>
      <c r="K1655" s="410">
        <v>55067739</v>
      </c>
      <c r="L1655" s="410" t="s">
        <v>874</v>
      </c>
      <c r="M1655" s="406">
        <f t="shared" si="321"/>
        <v>0</v>
      </c>
      <c r="T1655" s="406"/>
      <c r="U1655" s="406">
        <f t="shared" si="332"/>
        <v>1.76</v>
      </c>
    </row>
    <row r="1656" spans="1:25">
      <c r="A1656" s="407">
        <v>45643</v>
      </c>
      <c r="B1656" s="408">
        <v>0</v>
      </c>
      <c r="C1656" s="409">
        <v>60</v>
      </c>
      <c r="D1656" s="409">
        <v>2.16</v>
      </c>
      <c r="E1656" s="409">
        <f t="shared" si="320"/>
        <v>57.84</v>
      </c>
      <c r="F1656" s="409">
        <v>57.84</v>
      </c>
      <c r="G1656" s="409">
        <f t="shared" si="318"/>
        <v>0</v>
      </c>
      <c r="H1656" s="410" t="s">
        <v>872</v>
      </c>
      <c r="I1656" s="410" t="s">
        <v>903</v>
      </c>
      <c r="J1656" s="410">
        <v>901066761</v>
      </c>
      <c r="K1656" s="410">
        <v>55067742</v>
      </c>
      <c r="L1656" s="410" t="s">
        <v>874</v>
      </c>
      <c r="M1656" s="406">
        <f t="shared" si="321"/>
        <v>0</v>
      </c>
      <c r="O1656" s="406">
        <f t="shared" ref="O1656:O1657" si="333">E1656</f>
        <v>57.84</v>
      </c>
    </row>
    <row r="1657" spans="1:25">
      <c r="A1657" s="407">
        <v>45643</v>
      </c>
      <c r="B1657" s="408">
        <v>0</v>
      </c>
      <c r="C1657" s="409">
        <v>27</v>
      </c>
      <c r="D1657" s="409">
        <v>0.97</v>
      </c>
      <c r="E1657" s="409">
        <f t="shared" si="320"/>
        <v>26.03</v>
      </c>
      <c r="F1657" s="409">
        <v>26.03</v>
      </c>
      <c r="G1657" s="409">
        <f t="shared" si="318"/>
        <v>0</v>
      </c>
      <c r="H1657" s="410" t="s">
        <v>872</v>
      </c>
      <c r="I1657" s="410" t="s">
        <v>907</v>
      </c>
      <c r="J1657" s="410">
        <v>901066761</v>
      </c>
      <c r="K1657" s="410">
        <v>55067737</v>
      </c>
      <c r="L1657" s="410" t="s">
        <v>874</v>
      </c>
      <c r="M1657" s="406">
        <f t="shared" si="321"/>
        <v>0</v>
      </c>
      <c r="O1657" s="406">
        <f t="shared" si="333"/>
        <v>26.03</v>
      </c>
    </row>
    <row r="1658" spans="1:25">
      <c r="A1658" s="407">
        <v>45642</v>
      </c>
      <c r="B1658" s="408">
        <v>0</v>
      </c>
      <c r="C1658" s="409">
        <v>26</v>
      </c>
      <c r="D1658" s="409">
        <v>0.94</v>
      </c>
      <c r="E1658" s="409">
        <f t="shared" si="320"/>
        <v>25.06</v>
      </c>
      <c r="F1658" s="409">
        <v>25.06</v>
      </c>
      <c r="G1658" s="409">
        <f t="shared" si="318"/>
        <v>0</v>
      </c>
      <c r="H1658" s="410" t="s">
        <v>872</v>
      </c>
      <c r="I1658" s="410" t="s">
        <v>900</v>
      </c>
      <c r="J1658" s="410">
        <v>229483520</v>
      </c>
      <c r="K1658" s="410">
        <v>55060426</v>
      </c>
      <c r="L1658" s="410" t="s">
        <v>874</v>
      </c>
      <c r="M1658" s="406">
        <f t="shared" si="321"/>
        <v>0</v>
      </c>
      <c r="N1658" s="406">
        <f>E1658</f>
        <v>25.06</v>
      </c>
      <c r="U1658" s="406"/>
    </row>
    <row r="1659" spans="1:25">
      <c r="A1659" s="407">
        <v>45642</v>
      </c>
      <c r="B1659" s="408">
        <v>0</v>
      </c>
      <c r="C1659" s="409">
        <v>60</v>
      </c>
      <c r="D1659" s="409">
        <v>2.16</v>
      </c>
      <c r="E1659" s="409">
        <f t="shared" si="320"/>
        <v>57.84</v>
      </c>
      <c r="F1659" s="409">
        <v>57.84</v>
      </c>
      <c r="G1659" s="409">
        <f t="shared" si="318"/>
        <v>0</v>
      </c>
      <c r="H1659" s="410" t="s">
        <v>872</v>
      </c>
      <c r="I1659" s="410" t="s">
        <v>903</v>
      </c>
      <c r="J1659" s="410">
        <v>229483520</v>
      </c>
      <c r="K1659" s="410">
        <v>55060425</v>
      </c>
      <c r="L1659" s="410" t="s">
        <v>874</v>
      </c>
      <c r="M1659" s="406">
        <f t="shared" si="321"/>
        <v>0</v>
      </c>
      <c r="O1659" s="406">
        <f>E1659</f>
        <v>57.84</v>
      </c>
      <c r="U1659" s="406"/>
    </row>
    <row r="1660" spans="1:25">
      <c r="A1660" s="407">
        <v>45639</v>
      </c>
      <c r="B1660" s="408">
        <v>0</v>
      </c>
      <c r="C1660" s="409">
        <v>3</v>
      </c>
      <c r="D1660" s="409">
        <v>0.2</v>
      </c>
      <c r="E1660" s="409">
        <f t="shared" si="320"/>
        <v>2.76</v>
      </c>
      <c r="F1660" s="409">
        <v>2.8</v>
      </c>
      <c r="G1660" s="409">
        <f t="shared" si="318"/>
        <v>0.04</v>
      </c>
      <c r="H1660" s="410" t="s">
        <v>872</v>
      </c>
      <c r="I1660" s="410" t="s">
        <v>906</v>
      </c>
      <c r="J1660" s="410">
        <v>1641235255</v>
      </c>
      <c r="K1660" s="410">
        <v>55042336</v>
      </c>
      <c r="L1660" s="410" t="s">
        <v>874</v>
      </c>
      <c r="M1660" s="406">
        <f t="shared" si="321"/>
        <v>0</v>
      </c>
      <c r="P1660" s="406">
        <f>E1660</f>
        <v>2.76</v>
      </c>
      <c r="T1660" s="406"/>
    </row>
    <row r="1661" spans="1:25">
      <c r="A1661" s="407">
        <v>45639</v>
      </c>
      <c r="B1661" s="408">
        <v>0</v>
      </c>
      <c r="C1661" s="409">
        <v>17.5</v>
      </c>
      <c r="D1661" s="409">
        <v>0.63</v>
      </c>
      <c r="E1661" s="409">
        <f t="shared" si="320"/>
        <v>16.87</v>
      </c>
      <c r="F1661" s="409">
        <v>16.87</v>
      </c>
      <c r="G1661" s="409">
        <f t="shared" si="318"/>
        <v>0</v>
      </c>
      <c r="H1661" s="410" t="s">
        <v>872</v>
      </c>
      <c r="I1661" s="410" t="s">
        <v>879</v>
      </c>
      <c r="J1661" s="410">
        <v>1641235255</v>
      </c>
      <c r="K1661" s="410">
        <v>55042332</v>
      </c>
      <c r="L1661" s="410" t="s">
        <v>874</v>
      </c>
      <c r="M1661" s="406">
        <f t="shared" si="321"/>
        <v>0</v>
      </c>
      <c r="T1661" s="406">
        <f>E1661</f>
        <v>16.87</v>
      </c>
    </row>
    <row r="1662" spans="1:25">
      <c r="A1662" s="407">
        <v>45639</v>
      </c>
      <c r="B1662" s="408">
        <v>0</v>
      </c>
      <c r="C1662" s="409">
        <v>3</v>
      </c>
      <c r="D1662" s="409">
        <v>0.2</v>
      </c>
      <c r="E1662" s="409">
        <f t="shared" si="320"/>
        <v>2.76</v>
      </c>
      <c r="F1662" s="409">
        <v>2.8</v>
      </c>
      <c r="G1662" s="409">
        <f t="shared" si="318"/>
        <v>0.04</v>
      </c>
      <c r="H1662" s="410" t="s">
        <v>872</v>
      </c>
      <c r="I1662" s="410" t="s">
        <v>906</v>
      </c>
      <c r="J1662" s="410">
        <v>1641235255</v>
      </c>
      <c r="K1662" s="410">
        <v>55042335</v>
      </c>
      <c r="L1662" s="410" t="s">
        <v>874</v>
      </c>
      <c r="M1662" s="406">
        <f t="shared" si="321"/>
        <v>0</v>
      </c>
      <c r="P1662" s="406">
        <f>E1662</f>
        <v>2.76</v>
      </c>
    </row>
    <row r="1663" spans="1:25">
      <c r="A1663" s="407">
        <v>45639</v>
      </c>
      <c r="B1663" s="408">
        <v>0</v>
      </c>
      <c r="C1663" s="409">
        <v>17.5</v>
      </c>
      <c r="D1663" s="409">
        <v>0.63</v>
      </c>
      <c r="E1663" s="409">
        <f t="shared" si="320"/>
        <v>16.87</v>
      </c>
      <c r="F1663" s="409">
        <v>16.87</v>
      </c>
      <c r="G1663" s="409">
        <f t="shared" si="318"/>
        <v>0</v>
      </c>
      <c r="H1663" s="410" t="s">
        <v>872</v>
      </c>
      <c r="I1663" s="410" t="s">
        <v>879</v>
      </c>
      <c r="J1663" s="410">
        <v>1641235255</v>
      </c>
      <c r="K1663" s="410">
        <v>55042333</v>
      </c>
      <c r="L1663" s="410" t="s">
        <v>874</v>
      </c>
      <c r="M1663" s="406">
        <f t="shared" si="321"/>
        <v>0</v>
      </c>
      <c r="P1663" s="406"/>
      <c r="T1663" s="406">
        <f>E1663</f>
        <v>16.87</v>
      </c>
    </row>
    <row r="1664" spans="1:25">
      <c r="A1664" s="407">
        <v>45639</v>
      </c>
      <c r="B1664" s="408">
        <v>0</v>
      </c>
      <c r="C1664" s="409">
        <v>2</v>
      </c>
      <c r="D1664" s="409">
        <v>0.2</v>
      </c>
      <c r="E1664" s="409">
        <f t="shared" si="320"/>
        <v>1.76</v>
      </c>
      <c r="F1664" s="409">
        <v>1.8</v>
      </c>
      <c r="G1664" s="409">
        <f t="shared" si="318"/>
        <v>0.04</v>
      </c>
      <c r="H1664" s="410" t="s">
        <v>872</v>
      </c>
      <c r="I1664" s="410" t="s">
        <v>873</v>
      </c>
      <c r="J1664" s="410">
        <v>1641235255</v>
      </c>
      <c r="K1664" s="410">
        <v>55042331</v>
      </c>
      <c r="L1664" s="410" t="s">
        <v>874</v>
      </c>
      <c r="M1664" s="406">
        <f t="shared" si="321"/>
        <v>0</v>
      </c>
      <c r="U1664" s="406">
        <f>E1664</f>
        <v>1.76</v>
      </c>
      <c r="X1664" s="406"/>
      <c r="Y1664" s="406"/>
    </row>
    <row r="1665" spans="1:24">
      <c r="A1665" s="407">
        <v>45639</v>
      </c>
      <c r="B1665" s="408">
        <v>0</v>
      </c>
      <c r="C1665" s="409">
        <v>30</v>
      </c>
      <c r="D1665" s="409">
        <v>1.08</v>
      </c>
      <c r="E1665" s="409">
        <f t="shared" si="320"/>
        <v>28.92</v>
      </c>
      <c r="F1665" s="409">
        <v>28.92</v>
      </c>
      <c r="G1665" s="409">
        <f t="shared" si="318"/>
        <v>0</v>
      </c>
      <c r="H1665" s="410" t="s">
        <v>872</v>
      </c>
      <c r="I1665" s="410" t="s">
        <v>907</v>
      </c>
      <c r="J1665" s="410">
        <v>1641235255</v>
      </c>
      <c r="K1665" s="410">
        <v>55042337</v>
      </c>
      <c r="L1665" s="410" t="s">
        <v>874</v>
      </c>
      <c r="M1665" s="406">
        <f t="shared" si="321"/>
        <v>0</v>
      </c>
      <c r="O1665" s="406">
        <f>E1665</f>
        <v>28.92</v>
      </c>
      <c r="P1665" s="406"/>
    </row>
    <row r="1666" spans="1:24">
      <c r="A1666" s="407">
        <v>45639</v>
      </c>
      <c r="B1666" s="408">
        <v>0</v>
      </c>
      <c r="C1666" s="409">
        <v>26</v>
      </c>
      <c r="D1666" s="409">
        <v>0.94</v>
      </c>
      <c r="E1666" s="409">
        <f t="shared" si="320"/>
        <v>25.06</v>
      </c>
      <c r="F1666" s="409">
        <v>25.06</v>
      </c>
      <c r="G1666" s="409">
        <f t="shared" si="318"/>
        <v>0</v>
      </c>
      <c r="H1666" s="410" t="s">
        <v>872</v>
      </c>
      <c r="I1666" s="410" t="s">
        <v>900</v>
      </c>
      <c r="J1666" s="410">
        <v>1641235255</v>
      </c>
      <c r="K1666" s="410">
        <v>55042337</v>
      </c>
      <c r="L1666" s="410" t="s">
        <v>874</v>
      </c>
      <c r="M1666" s="406">
        <f t="shared" si="321"/>
        <v>0</v>
      </c>
      <c r="N1666" s="406">
        <f>E1666</f>
        <v>25.06</v>
      </c>
      <c r="U1666" s="406"/>
    </row>
    <row r="1667" spans="1:24">
      <c r="A1667" s="407">
        <v>45639</v>
      </c>
      <c r="B1667" s="408">
        <v>0</v>
      </c>
      <c r="C1667" s="409">
        <v>3</v>
      </c>
      <c r="D1667" s="409">
        <v>0.2</v>
      </c>
      <c r="E1667" s="409">
        <f t="shared" si="320"/>
        <v>2.76</v>
      </c>
      <c r="F1667" s="409">
        <v>2.8</v>
      </c>
      <c r="G1667" s="409">
        <f t="shared" ref="G1667:G1730" si="334">IF(D1667&gt;0.2,0,0.04)</f>
        <v>0.04</v>
      </c>
      <c r="H1667" s="410" t="s">
        <v>872</v>
      </c>
      <c r="I1667" s="410" t="s">
        <v>906</v>
      </c>
      <c r="J1667" s="410">
        <v>1641235255</v>
      </c>
      <c r="K1667" s="410">
        <v>55042339</v>
      </c>
      <c r="L1667" s="410" t="s">
        <v>874</v>
      </c>
      <c r="M1667" s="406">
        <f t="shared" si="321"/>
        <v>0</v>
      </c>
      <c r="O1667" s="406"/>
      <c r="P1667" s="406">
        <f t="shared" ref="P1667:P1668" si="335">E1667</f>
        <v>2.76</v>
      </c>
    </row>
    <row r="1668" spans="1:24">
      <c r="A1668" s="407">
        <v>45639</v>
      </c>
      <c r="B1668" s="408">
        <v>0</v>
      </c>
      <c r="C1668" s="409">
        <v>3</v>
      </c>
      <c r="D1668" s="409">
        <v>0.2</v>
      </c>
      <c r="E1668" s="409">
        <f t="shared" ref="E1668:E1731" si="336">C1668-D1668-G1668</f>
        <v>2.76</v>
      </c>
      <c r="F1668" s="409">
        <v>2.8</v>
      </c>
      <c r="G1668" s="409">
        <f t="shared" si="334"/>
        <v>0.04</v>
      </c>
      <c r="H1668" s="410" t="s">
        <v>872</v>
      </c>
      <c r="I1668" s="410" t="s">
        <v>906</v>
      </c>
      <c r="J1668" s="410">
        <v>1641235255</v>
      </c>
      <c r="K1668" s="410">
        <v>55042338</v>
      </c>
      <c r="L1668" s="410" t="s">
        <v>874</v>
      </c>
      <c r="M1668" s="406">
        <f t="shared" ref="M1668:M1731" si="337">SUM(N1668:AA1668)-E1668</f>
        <v>0</v>
      </c>
      <c r="P1668" s="406">
        <f t="shared" si="335"/>
        <v>2.76</v>
      </c>
      <c r="T1668" s="406"/>
    </row>
    <row r="1669" spans="1:24">
      <c r="A1669" s="407">
        <v>45638</v>
      </c>
      <c r="B1669" s="408">
        <v>0</v>
      </c>
      <c r="C1669" s="409">
        <v>2</v>
      </c>
      <c r="D1669" s="409">
        <v>0.2</v>
      </c>
      <c r="E1669" s="409">
        <f t="shared" si="336"/>
        <v>1.76</v>
      </c>
      <c r="F1669" s="409">
        <v>1.8</v>
      </c>
      <c r="G1669" s="409">
        <f t="shared" si="334"/>
        <v>0.04</v>
      </c>
      <c r="H1669" s="410" t="s">
        <v>872</v>
      </c>
      <c r="I1669" s="410" t="s">
        <v>873</v>
      </c>
      <c r="J1669" s="410">
        <v>236757873</v>
      </c>
      <c r="K1669" s="410">
        <v>55036185</v>
      </c>
      <c r="L1669" s="410" t="s">
        <v>874</v>
      </c>
      <c r="M1669" s="406">
        <f t="shared" si="337"/>
        <v>0</v>
      </c>
      <c r="T1669" s="406"/>
      <c r="U1669" s="406">
        <f>E1669</f>
        <v>1.76</v>
      </c>
    </row>
    <row r="1670" spans="1:24">
      <c r="A1670" s="407">
        <v>45638</v>
      </c>
      <c r="B1670" s="408">
        <v>0</v>
      </c>
      <c r="C1670" s="409">
        <v>6</v>
      </c>
      <c r="D1670" s="409">
        <v>0.22</v>
      </c>
      <c r="E1670" s="409">
        <f t="shared" si="336"/>
        <v>5.78</v>
      </c>
      <c r="F1670" s="409">
        <v>5.78</v>
      </c>
      <c r="G1670" s="409">
        <f t="shared" si="334"/>
        <v>0</v>
      </c>
      <c r="H1670" s="410" t="s">
        <v>872</v>
      </c>
      <c r="I1670" s="410" t="s">
        <v>906</v>
      </c>
      <c r="J1670" s="410">
        <v>236757873</v>
      </c>
      <c r="K1670" s="410">
        <v>55036188</v>
      </c>
      <c r="L1670" s="410" t="s">
        <v>874</v>
      </c>
      <c r="M1670" s="406">
        <f t="shared" si="337"/>
        <v>0</v>
      </c>
      <c r="O1670" s="406"/>
      <c r="P1670" s="406">
        <f t="shared" ref="P1670:P1672" si="338">E1670</f>
        <v>5.78</v>
      </c>
    </row>
    <row r="1671" spans="1:24">
      <c r="A1671" s="407">
        <v>45638</v>
      </c>
      <c r="B1671" s="408">
        <v>0</v>
      </c>
      <c r="C1671" s="409">
        <v>3</v>
      </c>
      <c r="D1671" s="409">
        <v>0.2</v>
      </c>
      <c r="E1671" s="409">
        <f t="shared" si="336"/>
        <v>2.76</v>
      </c>
      <c r="F1671" s="409">
        <v>2.8</v>
      </c>
      <c r="G1671" s="409">
        <f t="shared" si="334"/>
        <v>0.04</v>
      </c>
      <c r="H1671" s="410" t="s">
        <v>872</v>
      </c>
      <c r="I1671" s="410" t="s">
        <v>906</v>
      </c>
      <c r="J1671" s="410">
        <v>236757873</v>
      </c>
      <c r="K1671" s="410">
        <v>55036187</v>
      </c>
      <c r="L1671" s="410" t="s">
        <v>874</v>
      </c>
      <c r="M1671" s="406">
        <f t="shared" si="337"/>
        <v>0</v>
      </c>
      <c r="P1671" s="406">
        <f t="shared" si="338"/>
        <v>2.76</v>
      </c>
      <c r="U1671" s="406"/>
    </row>
    <row r="1672" spans="1:24">
      <c r="A1672" s="407">
        <v>45638</v>
      </c>
      <c r="B1672" s="408">
        <v>0</v>
      </c>
      <c r="C1672" s="409">
        <v>3</v>
      </c>
      <c r="D1672" s="409">
        <v>0.2</v>
      </c>
      <c r="E1672" s="409">
        <f t="shared" si="336"/>
        <v>2.76</v>
      </c>
      <c r="F1672" s="409">
        <v>2.8</v>
      </c>
      <c r="G1672" s="409">
        <f t="shared" si="334"/>
        <v>0.04</v>
      </c>
      <c r="H1672" s="410" t="s">
        <v>872</v>
      </c>
      <c r="I1672" s="410" t="s">
        <v>906</v>
      </c>
      <c r="J1672" s="410">
        <v>236757873</v>
      </c>
      <c r="K1672" s="410">
        <v>55036186</v>
      </c>
      <c r="L1672" s="410" t="s">
        <v>874</v>
      </c>
      <c r="M1672" s="406">
        <f t="shared" si="337"/>
        <v>0</v>
      </c>
      <c r="P1672" s="406">
        <f t="shared" si="338"/>
        <v>2.76</v>
      </c>
    </row>
    <row r="1673" spans="1:24">
      <c r="A1673" s="407">
        <v>45637</v>
      </c>
      <c r="B1673" s="408">
        <v>0</v>
      </c>
      <c r="C1673" s="409">
        <v>2</v>
      </c>
      <c r="D1673" s="409">
        <v>0.2</v>
      </c>
      <c r="E1673" s="409">
        <f t="shared" si="336"/>
        <v>1.76</v>
      </c>
      <c r="F1673" s="409">
        <v>1.8</v>
      </c>
      <c r="G1673" s="409">
        <f t="shared" si="334"/>
        <v>0.04</v>
      </c>
      <c r="H1673" s="410" t="s">
        <v>872</v>
      </c>
      <c r="I1673" s="410" t="s">
        <v>873</v>
      </c>
      <c r="J1673" s="410">
        <v>1383046689</v>
      </c>
      <c r="K1673" s="410">
        <v>54990606</v>
      </c>
      <c r="L1673" s="410" t="s">
        <v>874</v>
      </c>
      <c r="M1673" s="406">
        <f t="shared" si="337"/>
        <v>0</v>
      </c>
      <c r="O1673" s="406"/>
      <c r="U1673" s="406">
        <f>E1673</f>
        <v>1.76</v>
      </c>
    </row>
    <row r="1674" spans="1:24">
      <c r="A1674" s="407">
        <v>45637</v>
      </c>
      <c r="B1674" s="408">
        <v>0</v>
      </c>
      <c r="C1674" s="409">
        <v>10</v>
      </c>
      <c r="D1674" s="409">
        <v>0.36</v>
      </c>
      <c r="E1674" s="409">
        <f t="shared" si="336"/>
        <v>9.64</v>
      </c>
      <c r="F1674" s="409">
        <v>9.64</v>
      </c>
      <c r="G1674" s="409">
        <f t="shared" si="334"/>
        <v>0</v>
      </c>
      <c r="H1674" s="410" t="s">
        <v>872</v>
      </c>
      <c r="I1674" s="410" t="s">
        <v>877</v>
      </c>
      <c r="J1674" s="410">
        <v>1383046689</v>
      </c>
      <c r="K1674" s="410">
        <v>54990607</v>
      </c>
      <c r="L1674" s="410" t="s">
        <v>874</v>
      </c>
      <c r="M1674" s="406">
        <f t="shared" si="337"/>
        <v>0</v>
      </c>
      <c r="O1674" s="406"/>
      <c r="X1674" s="406">
        <f>E1674</f>
        <v>9.64</v>
      </c>
    </row>
    <row r="1675" spans="1:24">
      <c r="A1675" s="407">
        <v>45637</v>
      </c>
      <c r="B1675" s="408">
        <v>0</v>
      </c>
      <c r="C1675" s="409">
        <v>2</v>
      </c>
      <c r="D1675" s="409">
        <v>0.2</v>
      </c>
      <c r="E1675" s="409">
        <f t="shared" si="336"/>
        <v>1.76</v>
      </c>
      <c r="F1675" s="409">
        <v>1.8</v>
      </c>
      <c r="G1675" s="409">
        <f t="shared" si="334"/>
        <v>0.04</v>
      </c>
      <c r="H1675" s="410" t="s">
        <v>872</v>
      </c>
      <c r="I1675" s="410" t="s">
        <v>873</v>
      </c>
      <c r="J1675" s="410">
        <v>1383046689</v>
      </c>
      <c r="K1675" s="410">
        <v>54990609</v>
      </c>
      <c r="L1675" s="410" t="s">
        <v>874</v>
      </c>
      <c r="M1675" s="406">
        <f t="shared" si="337"/>
        <v>0</v>
      </c>
      <c r="P1675" s="406"/>
      <c r="U1675" s="406">
        <f>E1675</f>
        <v>1.76</v>
      </c>
    </row>
    <row r="1676" spans="1:24">
      <c r="A1676" s="407">
        <v>45637</v>
      </c>
      <c r="B1676" s="408">
        <v>0</v>
      </c>
      <c r="C1676" s="409">
        <v>33</v>
      </c>
      <c r="D1676" s="409">
        <v>1.19</v>
      </c>
      <c r="E1676" s="409">
        <f t="shared" si="336"/>
        <v>31.81</v>
      </c>
      <c r="F1676" s="409">
        <v>31.81</v>
      </c>
      <c r="G1676" s="409">
        <f t="shared" si="334"/>
        <v>0</v>
      </c>
      <c r="H1676" s="410" t="s">
        <v>872</v>
      </c>
      <c r="I1676" s="410" t="s">
        <v>907</v>
      </c>
      <c r="J1676" s="410">
        <v>1383046689</v>
      </c>
      <c r="K1676" s="410">
        <v>54990608</v>
      </c>
      <c r="L1676" s="410" t="s">
        <v>874</v>
      </c>
      <c r="M1676" s="406">
        <f t="shared" si="337"/>
        <v>0</v>
      </c>
      <c r="O1676" s="406">
        <f>E1676</f>
        <v>31.81</v>
      </c>
    </row>
    <row r="1677" spans="1:24">
      <c r="A1677" s="407">
        <v>45636</v>
      </c>
      <c r="B1677" s="408">
        <v>0</v>
      </c>
      <c r="C1677" s="409">
        <v>4</v>
      </c>
      <c r="D1677" s="409">
        <v>0.2</v>
      </c>
      <c r="E1677" s="409">
        <f t="shared" si="336"/>
        <v>3.76</v>
      </c>
      <c r="F1677" s="409">
        <v>3.8</v>
      </c>
      <c r="G1677" s="409">
        <f t="shared" si="334"/>
        <v>0.04</v>
      </c>
      <c r="H1677" s="410" t="s">
        <v>872</v>
      </c>
      <c r="I1677" s="410" t="s">
        <v>873</v>
      </c>
      <c r="J1677" s="410">
        <v>1405427836</v>
      </c>
      <c r="K1677" s="410">
        <v>54943408</v>
      </c>
      <c r="L1677" s="410" t="s">
        <v>874</v>
      </c>
      <c r="M1677" s="406">
        <f t="shared" si="337"/>
        <v>0</v>
      </c>
      <c r="P1677" s="406"/>
      <c r="U1677" s="406">
        <f t="shared" ref="U1677:U1682" si="339">E1677</f>
        <v>3.76</v>
      </c>
    </row>
    <row r="1678" spans="1:24">
      <c r="A1678" s="407">
        <v>45636</v>
      </c>
      <c r="B1678" s="408">
        <v>0</v>
      </c>
      <c r="C1678" s="409">
        <v>2</v>
      </c>
      <c r="D1678" s="409">
        <v>0.2</v>
      </c>
      <c r="E1678" s="409">
        <f t="shared" si="336"/>
        <v>1.76</v>
      </c>
      <c r="F1678" s="409">
        <v>1.8</v>
      </c>
      <c r="G1678" s="409">
        <f t="shared" si="334"/>
        <v>0.04</v>
      </c>
      <c r="H1678" s="410" t="s">
        <v>872</v>
      </c>
      <c r="I1678" s="410" t="s">
        <v>873</v>
      </c>
      <c r="J1678" s="410">
        <v>1405427836</v>
      </c>
      <c r="K1678" s="410">
        <v>54943413</v>
      </c>
      <c r="L1678" s="410" t="s">
        <v>874</v>
      </c>
      <c r="M1678" s="406">
        <f t="shared" si="337"/>
        <v>0</v>
      </c>
      <c r="O1678" s="406"/>
      <c r="U1678" s="406">
        <f t="shared" si="339"/>
        <v>1.76</v>
      </c>
    </row>
    <row r="1679" spans="1:24">
      <c r="A1679" s="407">
        <v>45636</v>
      </c>
      <c r="B1679" s="408">
        <v>0</v>
      </c>
      <c r="C1679" s="409">
        <v>2</v>
      </c>
      <c r="D1679" s="409">
        <v>0.2</v>
      </c>
      <c r="E1679" s="409">
        <f t="shared" si="336"/>
        <v>1.76</v>
      </c>
      <c r="F1679" s="409">
        <v>1.8</v>
      </c>
      <c r="G1679" s="409">
        <f t="shared" si="334"/>
        <v>0.04</v>
      </c>
      <c r="H1679" s="410" t="s">
        <v>872</v>
      </c>
      <c r="I1679" s="410" t="s">
        <v>873</v>
      </c>
      <c r="J1679" s="410">
        <v>1405427836</v>
      </c>
      <c r="K1679" s="410">
        <v>54943409</v>
      </c>
      <c r="L1679" s="410" t="s">
        <v>874</v>
      </c>
      <c r="M1679" s="406">
        <f t="shared" si="337"/>
        <v>0</v>
      </c>
      <c r="O1679" s="406"/>
      <c r="U1679" s="406">
        <f t="shared" si="339"/>
        <v>1.76</v>
      </c>
    </row>
    <row r="1680" spans="1:24">
      <c r="A1680" s="407">
        <v>45636</v>
      </c>
      <c r="B1680" s="408">
        <v>0</v>
      </c>
      <c r="C1680" s="409">
        <v>2</v>
      </c>
      <c r="D1680" s="409">
        <v>0.2</v>
      </c>
      <c r="E1680" s="409">
        <f t="shared" si="336"/>
        <v>1.76</v>
      </c>
      <c r="F1680" s="409">
        <v>1.8</v>
      </c>
      <c r="G1680" s="409">
        <f t="shared" si="334"/>
        <v>0.04</v>
      </c>
      <c r="H1680" s="410" t="s">
        <v>872</v>
      </c>
      <c r="I1680" s="410" t="s">
        <v>873</v>
      </c>
      <c r="J1680" s="410">
        <v>1405427836</v>
      </c>
      <c r="K1680" s="410">
        <v>54943414</v>
      </c>
      <c r="L1680" s="410" t="s">
        <v>874</v>
      </c>
      <c r="M1680" s="406">
        <f t="shared" si="337"/>
        <v>0</v>
      </c>
      <c r="O1680" s="406"/>
      <c r="U1680" s="406">
        <f t="shared" si="339"/>
        <v>1.76</v>
      </c>
    </row>
    <row r="1681" spans="1:21">
      <c r="A1681" s="407">
        <v>45636</v>
      </c>
      <c r="B1681" s="408">
        <v>0</v>
      </c>
      <c r="C1681" s="409">
        <v>4</v>
      </c>
      <c r="D1681" s="409">
        <v>0.2</v>
      </c>
      <c r="E1681" s="409">
        <f t="shared" si="336"/>
        <v>3.76</v>
      </c>
      <c r="F1681" s="409">
        <v>3.8</v>
      </c>
      <c r="G1681" s="409">
        <f t="shared" si="334"/>
        <v>0.04</v>
      </c>
      <c r="H1681" s="410" t="s">
        <v>872</v>
      </c>
      <c r="I1681" s="410" t="s">
        <v>873</v>
      </c>
      <c r="J1681" s="410">
        <v>1405427836</v>
      </c>
      <c r="K1681" s="410">
        <v>54943412</v>
      </c>
      <c r="L1681" s="410" t="s">
        <v>874</v>
      </c>
      <c r="M1681" s="406">
        <f t="shared" si="337"/>
        <v>0</v>
      </c>
      <c r="O1681" s="406"/>
      <c r="U1681" s="406">
        <f t="shared" si="339"/>
        <v>3.76</v>
      </c>
    </row>
    <row r="1682" spans="1:21">
      <c r="A1682" s="407">
        <v>45636</v>
      </c>
      <c r="B1682" s="408">
        <v>0</v>
      </c>
      <c r="C1682" s="409">
        <v>2</v>
      </c>
      <c r="D1682" s="409">
        <v>0.2</v>
      </c>
      <c r="E1682" s="409">
        <f t="shared" si="336"/>
        <v>1.76</v>
      </c>
      <c r="F1682" s="409">
        <v>1.8</v>
      </c>
      <c r="G1682" s="409">
        <f t="shared" si="334"/>
        <v>0.04</v>
      </c>
      <c r="H1682" s="410" t="s">
        <v>872</v>
      </c>
      <c r="I1682" s="410" t="s">
        <v>873</v>
      </c>
      <c r="J1682" s="410">
        <v>1405427836</v>
      </c>
      <c r="K1682" s="410">
        <v>54943407</v>
      </c>
      <c r="L1682" s="410" t="s">
        <v>874</v>
      </c>
      <c r="M1682" s="406">
        <f t="shared" si="337"/>
        <v>0</v>
      </c>
      <c r="P1682" s="406"/>
      <c r="U1682" s="406">
        <f t="shared" si="339"/>
        <v>1.76</v>
      </c>
    </row>
    <row r="1683" spans="1:21">
      <c r="A1683" s="407">
        <v>45636</v>
      </c>
      <c r="B1683" s="408">
        <v>0</v>
      </c>
      <c r="C1683" s="409">
        <v>60</v>
      </c>
      <c r="D1683" s="409">
        <v>2.16</v>
      </c>
      <c r="E1683" s="409">
        <f t="shared" si="336"/>
        <v>57.84</v>
      </c>
      <c r="F1683" s="409">
        <v>57.84</v>
      </c>
      <c r="G1683" s="409">
        <f t="shared" si="334"/>
        <v>0</v>
      </c>
      <c r="H1683" s="410" t="s">
        <v>872</v>
      </c>
      <c r="I1683" s="410" t="s">
        <v>903</v>
      </c>
      <c r="J1683" s="410">
        <v>1405427836</v>
      </c>
      <c r="K1683" s="410">
        <v>54943411</v>
      </c>
      <c r="L1683" s="410" t="s">
        <v>874</v>
      </c>
      <c r="M1683" s="406">
        <f t="shared" si="337"/>
        <v>0</v>
      </c>
      <c r="O1683" s="406">
        <f>E1683</f>
        <v>57.84</v>
      </c>
    </row>
    <row r="1684" spans="1:21">
      <c r="A1684" s="407">
        <v>45636</v>
      </c>
      <c r="B1684" s="408">
        <v>0</v>
      </c>
      <c r="C1684" s="409">
        <v>26</v>
      </c>
      <c r="D1684" s="409">
        <v>0.94</v>
      </c>
      <c r="E1684" s="409">
        <f t="shared" si="336"/>
        <v>25.06</v>
      </c>
      <c r="F1684" s="409">
        <v>25.06</v>
      </c>
      <c r="G1684" s="409">
        <f t="shared" si="334"/>
        <v>0</v>
      </c>
      <c r="H1684" s="410" t="s">
        <v>872</v>
      </c>
      <c r="I1684" s="410" t="s">
        <v>899</v>
      </c>
      <c r="J1684" s="410">
        <v>1405427836</v>
      </c>
      <c r="K1684" s="410">
        <v>54943410</v>
      </c>
      <c r="L1684" s="410" t="s">
        <v>874</v>
      </c>
      <c r="M1684" s="406">
        <f t="shared" si="337"/>
        <v>0</v>
      </c>
      <c r="N1684" s="406">
        <f>E1684</f>
        <v>25.06</v>
      </c>
      <c r="O1684" s="406"/>
    </row>
    <row r="1685" spans="1:21">
      <c r="A1685" s="407">
        <v>45635</v>
      </c>
      <c r="B1685" s="408">
        <v>0</v>
      </c>
      <c r="C1685" s="409">
        <v>4</v>
      </c>
      <c r="D1685" s="409">
        <v>0.2</v>
      </c>
      <c r="E1685" s="409">
        <f t="shared" si="336"/>
        <v>3.76</v>
      </c>
      <c r="F1685" s="409">
        <v>3.8</v>
      </c>
      <c r="G1685" s="409">
        <f t="shared" si="334"/>
        <v>0.04</v>
      </c>
      <c r="H1685" s="410" t="s">
        <v>872</v>
      </c>
      <c r="I1685" s="410" t="s">
        <v>873</v>
      </c>
      <c r="J1685" s="410">
        <v>1420973117</v>
      </c>
      <c r="K1685" s="410">
        <v>54915391</v>
      </c>
      <c r="L1685" s="410" t="s">
        <v>874</v>
      </c>
      <c r="M1685" s="406">
        <f t="shared" si="337"/>
        <v>0</v>
      </c>
      <c r="U1685" s="406">
        <f>E1685</f>
        <v>3.76</v>
      </c>
    </row>
    <row r="1686" spans="1:21">
      <c r="A1686" s="407">
        <v>45635</v>
      </c>
      <c r="B1686" s="408">
        <v>0</v>
      </c>
      <c r="C1686" s="409">
        <v>60</v>
      </c>
      <c r="D1686" s="409">
        <v>2.16</v>
      </c>
      <c r="E1686" s="409">
        <f t="shared" si="336"/>
        <v>57.84</v>
      </c>
      <c r="F1686" s="409">
        <v>57.84</v>
      </c>
      <c r="G1686" s="409">
        <f t="shared" si="334"/>
        <v>0</v>
      </c>
      <c r="H1686" s="410" t="s">
        <v>872</v>
      </c>
      <c r="I1686" s="410" t="s">
        <v>903</v>
      </c>
      <c r="J1686" s="410">
        <v>1420973117</v>
      </c>
      <c r="K1686" s="410">
        <v>54915388</v>
      </c>
      <c r="L1686" s="410" t="s">
        <v>874</v>
      </c>
      <c r="M1686" s="406">
        <f t="shared" si="337"/>
        <v>0</v>
      </c>
      <c r="O1686" s="406">
        <f t="shared" ref="O1686:O1688" si="340">E1686</f>
        <v>57.84</v>
      </c>
    </row>
    <row r="1687" spans="1:21">
      <c r="A1687" s="407">
        <v>45635</v>
      </c>
      <c r="B1687" s="408">
        <v>0</v>
      </c>
      <c r="C1687" s="409">
        <v>60</v>
      </c>
      <c r="D1687" s="409">
        <v>2.16</v>
      </c>
      <c r="E1687" s="409">
        <f t="shared" si="336"/>
        <v>57.84</v>
      </c>
      <c r="F1687" s="409">
        <v>57.84</v>
      </c>
      <c r="G1687" s="409">
        <f t="shared" si="334"/>
        <v>0</v>
      </c>
      <c r="H1687" s="410" t="s">
        <v>872</v>
      </c>
      <c r="I1687" s="410" t="s">
        <v>903</v>
      </c>
      <c r="J1687" s="410">
        <v>1420973117</v>
      </c>
      <c r="K1687" s="410">
        <v>54915390</v>
      </c>
      <c r="L1687" s="410" t="s">
        <v>874</v>
      </c>
      <c r="M1687" s="406">
        <f t="shared" si="337"/>
        <v>0</v>
      </c>
      <c r="O1687" s="406">
        <f t="shared" si="340"/>
        <v>57.84</v>
      </c>
    </row>
    <row r="1688" spans="1:21">
      <c r="A1688" s="407">
        <v>45635</v>
      </c>
      <c r="B1688" s="408">
        <v>0</v>
      </c>
      <c r="C1688" s="409">
        <v>30</v>
      </c>
      <c r="D1688" s="409">
        <v>1.08</v>
      </c>
      <c r="E1688" s="409">
        <f t="shared" si="336"/>
        <v>28.92</v>
      </c>
      <c r="F1688" s="409">
        <v>28.92</v>
      </c>
      <c r="G1688" s="409">
        <f t="shared" si="334"/>
        <v>0</v>
      </c>
      <c r="H1688" s="410" t="s">
        <v>872</v>
      </c>
      <c r="I1688" s="410" t="s">
        <v>907</v>
      </c>
      <c r="J1688" s="410">
        <v>1420973117</v>
      </c>
      <c r="K1688" s="410">
        <v>54915389</v>
      </c>
      <c r="L1688" s="410" t="s">
        <v>874</v>
      </c>
      <c r="M1688" s="406">
        <f t="shared" si="337"/>
        <v>0</v>
      </c>
      <c r="O1688" s="406">
        <f t="shared" si="340"/>
        <v>28.92</v>
      </c>
      <c r="T1688" s="406"/>
    </row>
    <row r="1689" spans="1:21">
      <c r="A1689" s="407">
        <v>45632</v>
      </c>
      <c r="B1689" s="408">
        <v>0</v>
      </c>
      <c r="C1689" s="409">
        <v>12.5</v>
      </c>
      <c r="D1689" s="409">
        <v>0.45</v>
      </c>
      <c r="E1689" s="409">
        <f t="shared" si="336"/>
        <v>12.05</v>
      </c>
      <c r="F1689" s="409">
        <v>12.05</v>
      </c>
      <c r="G1689" s="409">
        <f t="shared" si="334"/>
        <v>0</v>
      </c>
      <c r="H1689" s="410" t="s">
        <v>872</v>
      </c>
      <c r="I1689" s="410" t="s">
        <v>876</v>
      </c>
      <c r="J1689" s="410">
        <v>985362377</v>
      </c>
      <c r="K1689" s="410">
        <v>54905299</v>
      </c>
      <c r="L1689" s="410" t="s">
        <v>874</v>
      </c>
      <c r="M1689" s="406">
        <f t="shared" si="337"/>
        <v>0</v>
      </c>
      <c r="T1689" s="406">
        <f>E1689</f>
        <v>12.05</v>
      </c>
    </row>
    <row r="1690" spans="1:21">
      <c r="A1690" s="407">
        <v>45632</v>
      </c>
      <c r="B1690" s="408">
        <v>0</v>
      </c>
      <c r="C1690" s="409">
        <v>26</v>
      </c>
      <c r="D1690" s="409">
        <v>0.94</v>
      </c>
      <c r="E1690" s="409">
        <f t="shared" si="336"/>
        <v>25.06</v>
      </c>
      <c r="F1690" s="409">
        <v>25.06</v>
      </c>
      <c r="G1690" s="409">
        <f t="shared" si="334"/>
        <v>0</v>
      </c>
      <c r="H1690" s="410" t="s">
        <v>872</v>
      </c>
      <c r="I1690" s="410" t="s">
        <v>900</v>
      </c>
      <c r="J1690" s="410">
        <v>985362377</v>
      </c>
      <c r="K1690" s="410">
        <v>54905301</v>
      </c>
      <c r="L1690" s="410" t="s">
        <v>874</v>
      </c>
      <c r="M1690" s="406">
        <f t="shared" si="337"/>
        <v>0</v>
      </c>
      <c r="N1690" s="406">
        <f>E1690</f>
        <v>25.06</v>
      </c>
      <c r="U1690" s="406"/>
    </row>
    <row r="1691" spans="1:21">
      <c r="A1691" s="407">
        <v>45632</v>
      </c>
      <c r="B1691" s="408">
        <v>0</v>
      </c>
      <c r="C1691" s="409">
        <v>39</v>
      </c>
      <c r="D1691" s="409">
        <v>1.4</v>
      </c>
      <c r="E1691" s="409">
        <f t="shared" si="336"/>
        <v>37.6</v>
      </c>
      <c r="F1691" s="409">
        <v>37.6</v>
      </c>
      <c r="G1691" s="409">
        <f t="shared" si="334"/>
        <v>0</v>
      </c>
      <c r="H1691" s="410" t="s">
        <v>872</v>
      </c>
      <c r="I1691" s="410" t="s">
        <v>907</v>
      </c>
      <c r="J1691" s="410">
        <v>985362377</v>
      </c>
      <c r="K1691" s="410">
        <v>54905301</v>
      </c>
      <c r="L1691" s="410" t="s">
        <v>874</v>
      </c>
      <c r="M1691" s="406">
        <f t="shared" si="337"/>
        <v>0</v>
      </c>
      <c r="O1691" s="406">
        <f>E1691</f>
        <v>37.6</v>
      </c>
    </row>
    <row r="1692" spans="1:21">
      <c r="A1692" s="407">
        <v>45632</v>
      </c>
      <c r="B1692" s="408">
        <v>0</v>
      </c>
      <c r="C1692" s="409">
        <v>10</v>
      </c>
      <c r="D1692" s="409">
        <v>0.36</v>
      </c>
      <c r="E1692" s="409">
        <f t="shared" si="336"/>
        <v>9.64</v>
      </c>
      <c r="F1692" s="409">
        <v>9.64</v>
      </c>
      <c r="G1692" s="409">
        <f t="shared" si="334"/>
        <v>0</v>
      </c>
      <c r="H1692" s="410" t="s">
        <v>872</v>
      </c>
      <c r="I1692" s="410" t="s">
        <v>873</v>
      </c>
      <c r="J1692" s="410">
        <v>985362377</v>
      </c>
      <c r="K1692" s="410">
        <v>54905302</v>
      </c>
      <c r="L1692" s="410" t="s">
        <v>874</v>
      </c>
      <c r="M1692" s="406">
        <f t="shared" si="337"/>
        <v>0</v>
      </c>
      <c r="U1692" s="406">
        <f t="shared" ref="U1692:U1693" si="341">E1692</f>
        <v>9.64</v>
      </c>
    </row>
    <row r="1693" spans="1:21">
      <c r="A1693" s="407">
        <v>45632</v>
      </c>
      <c r="B1693" s="408">
        <v>0</v>
      </c>
      <c r="C1693" s="409">
        <v>2</v>
      </c>
      <c r="D1693" s="409">
        <v>0.2</v>
      </c>
      <c r="E1693" s="409">
        <f t="shared" si="336"/>
        <v>1.76</v>
      </c>
      <c r="F1693" s="409">
        <v>1.8</v>
      </c>
      <c r="G1693" s="409">
        <f t="shared" si="334"/>
        <v>0.04</v>
      </c>
      <c r="H1693" s="410" t="s">
        <v>872</v>
      </c>
      <c r="I1693" s="410" t="s">
        <v>873</v>
      </c>
      <c r="J1693" s="410">
        <v>985362377</v>
      </c>
      <c r="K1693" s="410">
        <v>54905305</v>
      </c>
      <c r="L1693" s="410" t="s">
        <v>874</v>
      </c>
      <c r="M1693" s="406">
        <f t="shared" si="337"/>
        <v>0</v>
      </c>
      <c r="P1693" s="406"/>
      <c r="U1693" s="406">
        <f t="shared" si="341"/>
        <v>1.76</v>
      </c>
    </row>
    <row r="1694" spans="1:21">
      <c r="A1694" s="407">
        <v>45632</v>
      </c>
      <c r="B1694" s="408">
        <v>0</v>
      </c>
      <c r="C1694" s="409">
        <v>3</v>
      </c>
      <c r="D1694" s="409">
        <v>0.2</v>
      </c>
      <c r="E1694" s="409">
        <f t="shared" si="336"/>
        <v>2.76</v>
      </c>
      <c r="F1694" s="409">
        <v>2.8</v>
      </c>
      <c r="G1694" s="409">
        <f t="shared" si="334"/>
        <v>0.04</v>
      </c>
      <c r="H1694" s="410" t="s">
        <v>872</v>
      </c>
      <c r="I1694" s="410" t="s">
        <v>906</v>
      </c>
      <c r="J1694" s="410">
        <v>985362377</v>
      </c>
      <c r="K1694" s="410">
        <v>54905297</v>
      </c>
      <c r="L1694" s="410" t="s">
        <v>874</v>
      </c>
      <c r="M1694" s="406">
        <f t="shared" si="337"/>
        <v>0</v>
      </c>
      <c r="P1694" s="406">
        <f t="shared" ref="P1694:P1695" si="342">E1694</f>
        <v>2.76</v>
      </c>
      <c r="U1694" s="406"/>
    </row>
    <row r="1695" spans="1:21">
      <c r="A1695" s="407">
        <v>45632</v>
      </c>
      <c r="B1695" s="408">
        <v>0</v>
      </c>
      <c r="C1695" s="409">
        <v>3</v>
      </c>
      <c r="D1695" s="409">
        <v>0.2</v>
      </c>
      <c r="E1695" s="409">
        <f t="shared" si="336"/>
        <v>2.76</v>
      </c>
      <c r="F1695" s="409">
        <v>2.8</v>
      </c>
      <c r="G1695" s="409">
        <f t="shared" si="334"/>
        <v>0.04</v>
      </c>
      <c r="H1695" s="410" t="s">
        <v>872</v>
      </c>
      <c r="I1695" s="410" t="s">
        <v>906</v>
      </c>
      <c r="J1695" s="410">
        <v>985362377</v>
      </c>
      <c r="K1695" s="410">
        <v>54905296</v>
      </c>
      <c r="L1695" s="410" t="s">
        <v>874</v>
      </c>
      <c r="M1695" s="406">
        <f t="shared" si="337"/>
        <v>0</v>
      </c>
      <c r="P1695" s="406">
        <f t="shared" si="342"/>
        <v>2.76</v>
      </c>
    </row>
    <row r="1696" spans="1:21">
      <c r="A1696" s="407">
        <v>45632</v>
      </c>
      <c r="B1696" s="408">
        <v>0</v>
      </c>
      <c r="C1696" s="409">
        <v>2</v>
      </c>
      <c r="D1696" s="409">
        <v>0.2</v>
      </c>
      <c r="E1696" s="409">
        <f t="shared" si="336"/>
        <v>1.76</v>
      </c>
      <c r="F1696" s="409">
        <v>1.8</v>
      </c>
      <c r="G1696" s="409">
        <f t="shared" si="334"/>
        <v>0.04</v>
      </c>
      <c r="H1696" s="410" t="s">
        <v>872</v>
      </c>
      <c r="I1696" s="410" t="s">
        <v>873</v>
      </c>
      <c r="J1696" s="410">
        <v>985362377</v>
      </c>
      <c r="K1696" s="410">
        <v>54905294</v>
      </c>
      <c r="L1696" s="410" t="s">
        <v>874</v>
      </c>
      <c r="M1696" s="406">
        <f t="shared" si="337"/>
        <v>0</v>
      </c>
      <c r="T1696" s="406"/>
      <c r="U1696" s="406">
        <f>E1696</f>
        <v>1.76</v>
      </c>
    </row>
    <row r="1697" spans="1:21">
      <c r="A1697" s="407">
        <v>45632</v>
      </c>
      <c r="B1697" s="408">
        <v>0</v>
      </c>
      <c r="C1697" s="409">
        <v>3</v>
      </c>
      <c r="D1697" s="409">
        <v>0.2</v>
      </c>
      <c r="E1697" s="409">
        <f t="shared" si="336"/>
        <v>2.76</v>
      </c>
      <c r="F1697" s="409">
        <v>2.8</v>
      </c>
      <c r="G1697" s="409">
        <f t="shared" si="334"/>
        <v>0.04</v>
      </c>
      <c r="H1697" s="410" t="s">
        <v>872</v>
      </c>
      <c r="I1697" s="410" t="s">
        <v>906</v>
      </c>
      <c r="J1697" s="410">
        <v>985362377</v>
      </c>
      <c r="K1697" s="410">
        <v>54905303</v>
      </c>
      <c r="L1697" s="410" t="s">
        <v>874</v>
      </c>
      <c r="M1697" s="406">
        <f t="shared" si="337"/>
        <v>0</v>
      </c>
      <c r="P1697" s="406">
        <f t="shared" ref="P1697:P1699" si="343">E1697</f>
        <v>2.76</v>
      </c>
      <c r="U1697" s="406"/>
    </row>
    <row r="1698" spans="1:21">
      <c r="A1698" s="407">
        <v>45632</v>
      </c>
      <c r="B1698" s="408">
        <v>0</v>
      </c>
      <c r="C1698" s="409">
        <v>3</v>
      </c>
      <c r="D1698" s="409">
        <v>0.2</v>
      </c>
      <c r="E1698" s="409">
        <f t="shared" si="336"/>
        <v>2.76</v>
      </c>
      <c r="F1698" s="409">
        <v>2.8</v>
      </c>
      <c r="G1698" s="409">
        <f t="shared" si="334"/>
        <v>0.04</v>
      </c>
      <c r="H1698" s="410" t="s">
        <v>872</v>
      </c>
      <c r="I1698" s="410" t="s">
        <v>906</v>
      </c>
      <c r="J1698" s="410">
        <v>985362377</v>
      </c>
      <c r="K1698" s="410">
        <v>54905304</v>
      </c>
      <c r="L1698" s="410" t="s">
        <v>874</v>
      </c>
      <c r="M1698" s="406">
        <f t="shared" si="337"/>
        <v>0</v>
      </c>
      <c r="P1698" s="406">
        <f t="shared" si="343"/>
        <v>2.76</v>
      </c>
      <c r="U1698" s="406"/>
    </row>
    <row r="1699" spans="1:21">
      <c r="A1699" s="407">
        <v>45632</v>
      </c>
      <c r="B1699" s="408">
        <v>0</v>
      </c>
      <c r="C1699" s="409">
        <v>3</v>
      </c>
      <c r="D1699" s="409">
        <v>0.2</v>
      </c>
      <c r="E1699" s="409">
        <f t="shared" si="336"/>
        <v>2.76</v>
      </c>
      <c r="F1699" s="409">
        <v>2.8</v>
      </c>
      <c r="G1699" s="409">
        <f t="shared" si="334"/>
        <v>0.04</v>
      </c>
      <c r="H1699" s="410" t="s">
        <v>872</v>
      </c>
      <c r="I1699" s="410" t="s">
        <v>906</v>
      </c>
      <c r="J1699" s="410">
        <v>985362377</v>
      </c>
      <c r="K1699" s="410">
        <v>54905298</v>
      </c>
      <c r="L1699" s="410" t="s">
        <v>874</v>
      </c>
      <c r="M1699" s="406">
        <f t="shared" si="337"/>
        <v>0</v>
      </c>
      <c r="P1699" s="406">
        <f t="shared" si="343"/>
        <v>2.76</v>
      </c>
    </row>
    <row r="1700" spans="1:21">
      <c r="A1700" s="407">
        <v>45632</v>
      </c>
      <c r="B1700" s="408">
        <v>0</v>
      </c>
      <c r="C1700" s="409">
        <v>4</v>
      </c>
      <c r="D1700" s="409">
        <v>0.2</v>
      </c>
      <c r="E1700" s="409">
        <f t="shared" si="336"/>
        <v>3.76</v>
      </c>
      <c r="F1700" s="409">
        <v>3.8</v>
      </c>
      <c r="G1700" s="409">
        <f t="shared" si="334"/>
        <v>0.04</v>
      </c>
      <c r="H1700" s="410" t="s">
        <v>872</v>
      </c>
      <c r="I1700" s="410" t="s">
        <v>873</v>
      </c>
      <c r="J1700" s="410">
        <v>985362377</v>
      </c>
      <c r="K1700" s="410">
        <v>54905295</v>
      </c>
      <c r="L1700" s="410" t="s">
        <v>874</v>
      </c>
      <c r="M1700" s="406">
        <f t="shared" si="337"/>
        <v>0</v>
      </c>
      <c r="P1700" s="406"/>
      <c r="U1700" s="406">
        <f>E1700</f>
        <v>3.76</v>
      </c>
    </row>
    <row r="1701" spans="1:21">
      <c r="A1701" s="407">
        <v>45632</v>
      </c>
      <c r="B1701" s="408">
        <v>0</v>
      </c>
      <c r="C1701" s="409">
        <v>4</v>
      </c>
      <c r="D1701" s="409">
        <v>0.2</v>
      </c>
      <c r="E1701" s="409">
        <f t="shared" si="336"/>
        <v>3.76</v>
      </c>
      <c r="F1701" s="409">
        <v>3.8</v>
      </c>
      <c r="G1701" s="409">
        <f t="shared" si="334"/>
        <v>0.04</v>
      </c>
      <c r="H1701" s="410" t="s">
        <v>872</v>
      </c>
      <c r="I1701" s="410" t="s">
        <v>908</v>
      </c>
      <c r="J1701" s="410">
        <v>985362377</v>
      </c>
      <c r="K1701" s="410">
        <v>54905300</v>
      </c>
      <c r="L1701" s="410" t="s">
        <v>874</v>
      </c>
      <c r="M1701" s="406">
        <f t="shared" si="337"/>
        <v>0</v>
      </c>
      <c r="T1701" s="406">
        <f>E1701</f>
        <v>3.76</v>
      </c>
    </row>
    <row r="1702" spans="1:21">
      <c r="A1702" s="407">
        <v>45631</v>
      </c>
      <c r="B1702" s="408">
        <v>0</v>
      </c>
      <c r="C1702" s="409">
        <v>15</v>
      </c>
      <c r="D1702" s="409">
        <v>0.54</v>
      </c>
      <c r="E1702" s="409">
        <f t="shared" si="336"/>
        <v>14.46</v>
      </c>
      <c r="F1702" s="409">
        <v>14.46</v>
      </c>
      <c r="G1702" s="409">
        <f t="shared" si="334"/>
        <v>0</v>
      </c>
      <c r="H1702" s="410" t="s">
        <v>872</v>
      </c>
      <c r="I1702" s="410" t="s">
        <v>906</v>
      </c>
      <c r="J1702" s="410">
        <v>1106808013</v>
      </c>
      <c r="K1702" s="410">
        <v>54886607</v>
      </c>
      <c r="L1702" s="410" t="s">
        <v>874</v>
      </c>
      <c r="M1702" s="406">
        <f t="shared" si="337"/>
        <v>0</v>
      </c>
      <c r="P1702" s="406">
        <f>E1702</f>
        <v>14.46</v>
      </c>
      <c r="U1702" s="406"/>
    </row>
    <row r="1703" spans="1:21">
      <c r="A1703" s="407">
        <v>45631</v>
      </c>
      <c r="B1703" s="408">
        <v>0</v>
      </c>
      <c r="C1703" s="409">
        <v>4</v>
      </c>
      <c r="D1703" s="409">
        <v>0.2</v>
      </c>
      <c r="E1703" s="409">
        <f t="shared" si="336"/>
        <v>3.76</v>
      </c>
      <c r="F1703" s="409">
        <v>3.8</v>
      </c>
      <c r="G1703" s="409">
        <f t="shared" si="334"/>
        <v>0.04</v>
      </c>
      <c r="H1703" s="410" t="s">
        <v>872</v>
      </c>
      <c r="I1703" s="410" t="s">
        <v>908</v>
      </c>
      <c r="J1703" s="410">
        <v>1106808013</v>
      </c>
      <c r="K1703" s="410">
        <v>54886603</v>
      </c>
      <c r="L1703" s="410" t="s">
        <v>874</v>
      </c>
      <c r="M1703" s="406">
        <f t="shared" si="337"/>
        <v>0</v>
      </c>
      <c r="O1703" s="406"/>
      <c r="T1703" s="406">
        <f>E1703</f>
        <v>3.76</v>
      </c>
    </row>
    <row r="1704" spans="1:21">
      <c r="A1704" s="407">
        <v>45631</v>
      </c>
      <c r="B1704" s="408">
        <v>0</v>
      </c>
      <c r="C1704" s="409">
        <v>3</v>
      </c>
      <c r="D1704" s="409">
        <v>0.2</v>
      </c>
      <c r="E1704" s="409">
        <f t="shared" si="336"/>
        <v>2.76</v>
      </c>
      <c r="F1704" s="409">
        <v>2.8</v>
      </c>
      <c r="G1704" s="409">
        <f t="shared" si="334"/>
        <v>0.04</v>
      </c>
      <c r="H1704" s="410" t="s">
        <v>872</v>
      </c>
      <c r="I1704" s="410" t="s">
        <v>906</v>
      </c>
      <c r="J1704" s="410">
        <v>1106808013</v>
      </c>
      <c r="K1704" s="410">
        <v>54886602</v>
      </c>
      <c r="L1704" s="410" t="s">
        <v>874</v>
      </c>
      <c r="M1704" s="406">
        <f t="shared" si="337"/>
        <v>0</v>
      </c>
      <c r="P1704" s="406">
        <f>E1704</f>
        <v>2.76</v>
      </c>
      <c r="U1704" s="406"/>
    </row>
    <row r="1705" spans="1:21">
      <c r="A1705" s="407">
        <v>45631</v>
      </c>
      <c r="B1705" s="408">
        <v>0</v>
      </c>
      <c r="C1705" s="409">
        <v>12.5</v>
      </c>
      <c r="D1705" s="409">
        <v>0.45</v>
      </c>
      <c r="E1705" s="409">
        <f t="shared" si="336"/>
        <v>12.05</v>
      </c>
      <c r="F1705" s="409">
        <v>12.05</v>
      </c>
      <c r="G1705" s="409">
        <f t="shared" si="334"/>
        <v>0</v>
      </c>
      <c r="H1705" s="410" t="s">
        <v>872</v>
      </c>
      <c r="I1705" s="410" t="s">
        <v>876</v>
      </c>
      <c r="J1705" s="410">
        <v>1106808013</v>
      </c>
      <c r="K1705" s="410">
        <v>54886604</v>
      </c>
      <c r="L1705" s="410" t="s">
        <v>874</v>
      </c>
      <c r="M1705" s="406">
        <f t="shared" si="337"/>
        <v>0</v>
      </c>
      <c r="O1705" s="406"/>
      <c r="T1705" s="406">
        <f>E1705</f>
        <v>12.05</v>
      </c>
    </row>
    <row r="1706" spans="1:21">
      <c r="A1706" s="407">
        <v>45631</v>
      </c>
      <c r="B1706" s="408">
        <v>0</v>
      </c>
      <c r="C1706" s="409">
        <v>3</v>
      </c>
      <c r="D1706" s="409">
        <v>0.2</v>
      </c>
      <c r="E1706" s="409">
        <f t="shared" si="336"/>
        <v>2.76</v>
      </c>
      <c r="F1706" s="409">
        <v>2.8</v>
      </c>
      <c r="G1706" s="409">
        <f t="shared" si="334"/>
        <v>0.04</v>
      </c>
      <c r="H1706" s="410" t="s">
        <v>872</v>
      </c>
      <c r="I1706" s="410" t="s">
        <v>906</v>
      </c>
      <c r="J1706" s="410">
        <v>1106808013</v>
      </c>
      <c r="K1706" s="410">
        <v>54886605</v>
      </c>
      <c r="L1706" s="410" t="s">
        <v>874</v>
      </c>
      <c r="M1706" s="406">
        <f t="shared" si="337"/>
        <v>0</v>
      </c>
      <c r="P1706" s="406">
        <f t="shared" ref="P1706:P1707" si="344">E1706</f>
        <v>2.76</v>
      </c>
      <c r="T1706" s="406"/>
    </row>
    <row r="1707" spans="1:21">
      <c r="A1707" s="407">
        <v>45631</v>
      </c>
      <c r="B1707" s="408">
        <v>0</v>
      </c>
      <c r="C1707" s="409">
        <v>3</v>
      </c>
      <c r="D1707" s="409">
        <v>0.2</v>
      </c>
      <c r="E1707" s="409">
        <f t="shared" si="336"/>
        <v>2.76</v>
      </c>
      <c r="F1707" s="409">
        <v>2.8</v>
      </c>
      <c r="G1707" s="409">
        <f t="shared" si="334"/>
        <v>0.04</v>
      </c>
      <c r="H1707" s="410" t="s">
        <v>872</v>
      </c>
      <c r="I1707" s="410" t="s">
        <v>906</v>
      </c>
      <c r="J1707" s="410">
        <v>1106808013</v>
      </c>
      <c r="K1707" s="410">
        <v>54886606</v>
      </c>
      <c r="L1707" s="410" t="s">
        <v>874</v>
      </c>
      <c r="M1707" s="406">
        <f t="shared" si="337"/>
        <v>0</v>
      </c>
      <c r="P1707" s="406">
        <f t="shared" si="344"/>
        <v>2.76</v>
      </c>
      <c r="T1707" s="406"/>
    </row>
    <row r="1708" spans="1:21">
      <c r="A1708" s="407">
        <v>45631</v>
      </c>
      <c r="B1708" s="408">
        <v>0</v>
      </c>
      <c r="C1708" s="409">
        <v>26</v>
      </c>
      <c r="D1708" s="409">
        <v>0.94</v>
      </c>
      <c r="E1708" s="409">
        <f t="shared" si="336"/>
        <v>25.06</v>
      </c>
      <c r="F1708" s="409">
        <v>25.06</v>
      </c>
      <c r="G1708" s="409">
        <f t="shared" si="334"/>
        <v>0</v>
      </c>
      <c r="H1708" s="410" t="s">
        <v>872</v>
      </c>
      <c r="I1708" s="410" t="s">
        <v>900</v>
      </c>
      <c r="J1708" s="410">
        <v>1106808013</v>
      </c>
      <c r="K1708" s="410">
        <v>54886608</v>
      </c>
      <c r="L1708" s="410" t="s">
        <v>874</v>
      </c>
      <c r="M1708" s="406">
        <f t="shared" si="337"/>
        <v>0</v>
      </c>
      <c r="N1708" s="406">
        <f>E1708</f>
        <v>25.06</v>
      </c>
      <c r="U1708" s="406"/>
    </row>
    <row r="1709" spans="1:21">
      <c r="A1709" s="407">
        <v>45631</v>
      </c>
      <c r="B1709" s="408">
        <v>0</v>
      </c>
      <c r="C1709" s="409">
        <v>6</v>
      </c>
      <c r="D1709" s="409">
        <v>0.22</v>
      </c>
      <c r="E1709" s="409">
        <f t="shared" si="336"/>
        <v>5.78</v>
      </c>
      <c r="F1709" s="409">
        <v>5.78</v>
      </c>
      <c r="G1709" s="409">
        <f t="shared" si="334"/>
        <v>0</v>
      </c>
      <c r="H1709" s="410" t="s">
        <v>872</v>
      </c>
      <c r="I1709" s="410" t="s">
        <v>906</v>
      </c>
      <c r="J1709" s="410">
        <v>1106808013</v>
      </c>
      <c r="K1709" s="410">
        <v>54886601</v>
      </c>
      <c r="L1709" s="410" t="s">
        <v>874</v>
      </c>
      <c r="M1709" s="406">
        <f t="shared" si="337"/>
        <v>0</v>
      </c>
      <c r="N1709" s="406"/>
      <c r="P1709" s="406">
        <f t="shared" ref="P1709:P1710" si="345">E1709</f>
        <v>5.78</v>
      </c>
    </row>
    <row r="1710" spans="1:21">
      <c r="A1710" s="407">
        <v>45631</v>
      </c>
      <c r="B1710" s="408">
        <v>0</v>
      </c>
      <c r="C1710" s="409">
        <v>3</v>
      </c>
      <c r="D1710" s="409">
        <v>0.2</v>
      </c>
      <c r="E1710" s="409">
        <f t="shared" si="336"/>
        <v>2.76</v>
      </c>
      <c r="F1710" s="409">
        <v>2.8</v>
      </c>
      <c r="G1710" s="409">
        <f t="shared" si="334"/>
        <v>0.04</v>
      </c>
      <c r="H1710" s="410" t="s">
        <v>872</v>
      </c>
      <c r="I1710" s="410" t="s">
        <v>906</v>
      </c>
      <c r="J1710" s="410">
        <v>1106808013</v>
      </c>
      <c r="K1710" s="410">
        <v>54886600</v>
      </c>
      <c r="L1710" s="410" t="s">
        <v>874</v>
      </c>
      <c r="M1710" s="406">
        <f t="shared" si="337"/>
        <v>0</v>
      </c>
      <c r="P1710" s="406">
        <f t="shared" si="345"/>
        <v>2.76</v>
      </c>
      <c r="T1710" s="406"/>
    </row>
    <row r="1711" spans="1:21">
      <c r="A1711" s="407">
        <v>45630</v>
      </c>
      <c r="B1711" s="408">
        <v>0</v>
      </c>
      <c r="C1711" s="409">
        <v>12.5</v>
      </c>
      <c r="D1711" s="409">
        <v>0.45</v>
      </c>
      <c r="E1711" s="409">
        <f t="shared" si="336"/>
        <v>12.05</v>
      </c>
      <c r="F1711" s="409">
        <v>12.05</v>
      </c>
      <c r="G1711" s="409">
        <f t="shared" si="334"/>
        <v>0</v>
      </c>
      <c r="H1711" s="410" t="s">
        <v>872</v>
      </c>
      <c r="I1711" s="410" t="s">
        <v>876</v>
      </c>
      <c r="J1711" s="410">
        <v>2116367996</v>
      </c>
      <c r="K1711" s="410">
        <v>54672161</v>
      </c>
      <c r="L1711" s="410" t="s">
        <v>874</v>
      </c>
      <c r="M1711" s="406">
        <f t="shared" si="337"/>
        <v>0</v>
      </c>
      <c r="N1711" s="406"/>
      <c r="T1711" s="406">
        <f>E1711</f>
        <v>12.05</v>
      </c>
    </row>
    <row r="1712" spans="1:21">
      <c r="A1712" s="407">
        <v>45630</v>
      </c>
      <c r="B1712" s="408">
        <v>0</v>
      </c>
      <c r="C1712" s="409">
        <v>2</v>
      </c>
      <c r="D1712" s="409">
        <v>0.2</v>
      </c>
      <c r="E1712" s="409">
        <f t="shared" si="336"/>
        <v>1.76</v>
      </c>
      <c r="F1712" s="409">
        <v>1.8</v>
      </c>
      <c r="G1712" s="409">
        <f t="shared" si="334"/>
        <v>0.04</v>
      </c>
      <c r="H1712" s="410" t="s">
        <v>872</v>
      </c>
      <c r="I1712" s="410" t="s">
        <v>873</v>
      </c>
      <c r="J1712" s="410">
        <v>2116367996</v>
      </c>
      <c r="K1712" s="410">
        <v>54672160</v>
      </c>
      <c r="L1712" s="410" t="s">
        <v>874</v>
      </c>
      <c r="M1712" s="406">
        <f t="shared" si="337"/>
        <v>0</v>
      </c>
      <c r="N1712" s="406"/>
      <c r="U1712" s="406">
        <f>E1712</f>
        <v>1.76</v>
      </c>
    </row>
    <row r="1713" spans="1:24">
      <c r="A1713" s="407">
        <v>45629</v>
      </c>
      <c r="B1713" s="408">
        <v>0</v>
      </c>
      <c r="C1713" s="409">
        <v>26</v>
      </c>
      <c r="D1713" s="409">
        <v>0.94</v>
      </c>
      <c r="E1713" s="409">
        <f t="shared" si="336"/>
        <v>25.06</v>
      </c>
      <c r="F1713" s="409">
        <v>25.06</v>
      </c>
      <c r="G1713" s="409">
        <f t="shared" si="334"/>
        <v>0</v>
      </c>
      <c r="H1713" s="410" t="s">
        <v>872</v>
      </c>
      <c r="I1713" s="410" t="s">
        <v>899</v>
      </c>
      <c r="J1713" s="410">
        <v>141374919</v>
      </c>
      <c r="K1713" s="410">
        <v>54645918</v>
      </c>
      <c r="L1713" s="410" t="s">
        <v>874</v>
      </c>
      <c r="M1713" s="406">
        <f t="shared" si="337"/>
        <v>0</v>
      </c>
      <c r="N1713" s="406">
        <f>E1713</f>
        <v>25.06</v>
      </c>
      <c r="O1713" s="406"/>
    </row>
    <row r="1714" spans="1:24">
      <c r="A1714" s="407">
        <v>45629</v>
      </c>
      <c r="B1714" s="408">
        <v>0</v>
      </c>
      <c r="C1714" s="409">
        <v>39</v>
      </c>
      <c r="D1714" s="409">
        <v>1.4</v>
      </c>
      <c r="E1714" s="409">
        <f t="shared" si="336"/>
        <v>37.6</v>
      </c>
      <c r="F1714" s="409">
        <v>37.6</v>
      </c>
      <c r="G1714" s="409">
        <f t="shared" si="334"/>
        <v>0</v>
      </c>
      <c r="H1714" s="410" t="s">
        <v>872</v>
      </c>
      <c r="I1714" s="410" t="s">
        <v>907</v>
      </c>
      <c r="J1714" s="410">
        <v>141374919</v>
      </c>
      <c r="K1714" s="410">
        <v>54645917</v>
      </c>
      <c r="L1714" s="410" t="s">
        <v>874</v>
      </c>
      <c r="M1714" s="406">
        <f t="shared" si="337"/>
        <v>0</v>
      </c>
      <c r="O1714" s="406">
        <f>E1714</f>
        <v>37.6</v>
      </c>
      <c r="T1714" s="406"/>
    </row>
    <row r="1715" spans="1:24">
      <c r="A1715" s="407">
        <v>45629</v>
      </c>
      <c r="B1715" s="408">
        <v>0</v>
      </c>
      <c r="C1715" s="409">
        <v>5</v>
      </c>
      <c r="D1715" s="409">
        <v>0.2</v>
      </c>
      <c r="E1715" s="409">
        <f t="shared" si="336"/>
        <v>4.76</v>
      </c>
      <c r="F1715" s="409">
        <v>4.8</v>
      </c>
      <c r="G1715" s="409">
        <f t="shared" si="334"/>
        <v>0.04</v>
      </c>
      <c r="H1715" s="410" t="s">
        <v>872</v>
      </c>
      <c r="I1715" s="410" t="s">
        <v>909</v>
      </c>
      <c r="J1715" s="410">
        <v>141374919</v>
      </c>
      <c r="K1715" s="410">
        <v>54645908</v>
      </c>
      <c r="L1715" s="410" t="s">
        <v>874</v>
      </c>
      <c r="M1715" s="406">
        <f t="shared" si="337"/>
        <v>0</v>
      </c>
      <c r="R1715" s="406">
        <f>E1715</f>
        <v>4.76</v>
      </c>
      <c r="U1715" s="406"/>
    </row>
    <row r="1716" spans="1:24">
      <c r="A1716" s="407">
        <v>45629</v>
      </c>
      <c r="B1716" s="408">
        <v>0</v>
      </c>
      <c r="C1716" s="409">
        <v>30</v>
      </c>
      <c r="D1716" s="409">
        <v>1.08</v>
      </c>
      <c r="E1716" s="409">
        <f t="shared" si="336"/>
        <v>28.92</v>
      </c>
      <c r="F1716" s="409">
        <v>28.92</v>
      </c>
      <c r="G1716" s="409">
        <f t="shared" si="334"/>
        <v>0</v>
      </c>
      <c r="H1716" s="410" t="s">
        <v>872</v>
      </c>
      <c r="I1716" s="410" t="s">
        <v>907</v>
      </c>
      <c r="J1716" s="410">
        <v>141374919</v>
      </c>
      <c r="K1716" s="410">
        <v>54645913</v>
      </c>
      <c r="L1716" s="410" t="s">
        <v>874</v>
      </c>
      <c r="M1716" s="406">
        <f t="shared" si="337"/>
        <v>0</v>
      </c>
      <c r="O1716" s="406">
        <f>E1716</f>
        <v>28.92</v>
      </c>
    </row>
    <row r="1717" spans="1:24">
      <c r="A1717" s="407">
        <v>45629</v>
      </c>
      <c r="B1717" s="408">
        <v>0</v>
      </c>
      <c r="C1717" s="409">
        <v>26</v>
      </c>
      <c r="D1717" s="409">
        <v>0.94</v>
      </c>
      <c r="E1717" s="409">
        <f t="shared" si="336"/>
        <v>25.06</v>
      </c>
      <c r="F1717" s="409">
        <v>25.06</v>
      </c>
      <c r="G1717" s="409">
        <f t="shared" si="334"/>
        <v>0</v>
      </c>
      <c r="H1717" s="410" t="s">
        <v>872</v>
      </c>
      <c r="I1717" s="410" t="s">
        <v>900</v>
      </c>
      <c r="J1717" s="410">
        <v>141374919</v>
      </c>
      <c r="K1717" s="410">
        <v>54645916</v>
      </c>
      <c r="L1717" s="410" t="s">
        <v>874</v>
      </c>
      <c r="M1717" s="406">
        <f t="shared" si="337"/>
        <v>0</v>
      </c>
      <c r="N1717" s="406">
        <f>E1717</f>
        <v>25.06</v>
      </c>
    </row>
    <row r="1718" spans="1:24">
      <c r="A1718" s="407">
        <v>45629</v>
      </c>
      <c r="B1718" s="408">
        <v>0</v>
      </c>
      <c r="C1718" s="409">
        <v>25</v>
      </c>
      <c r="D1718" s="409">
        <v>0.9</v>
      </c>
      <c r="E1718" s="409">
        <f t="shared" si="336"/>
        <v>24.1</v>
      </c>
      <c r="F1718" s="409">
        <v>24.1</v>
      </c>
      <c r="G1718" s="409">
        <f t="shared" si="334"/>
        <v>0</v>
      </c>
      <c r="H1718" s="410" t="s">
        <v>872</v>
      </c>
      <c r="I1718" s="410" t="s">
        <v>877</v>
      </c>
      <c r="J1718" s="410">
        <v>141374919</v>
      </c>
      <c r="K1718" s="410">
        <v>54645920</v>
      </c>
      <c r="L1718" s="410" t="s">
        <v>874</v>
      </c>
      <c r="M1718" s="406">
        <f t="shared" si="337"/>
        <v>0</v>
      </c>
      <c r="O1718" s="406"/>
      <c r="X1718" s="406">
        <f>E1718</f>
        <v>24.1</v>
      </c>
    </row>
    <row r="1719" spans="1:24">
      <c r="A1719" s="407">
        <v>45629</v>
      </c>
      <c r="B1719" s="408">
        <v>0</v>
      </c>
      <c r="C1719" s="409">
        <v>10</v>
      </c>
      <c r="D1719" s="409">
        <v>0.36</v>
      </c>
      <c r="E1719" s="409">
        <f t="shared" si="336"/>
        <v>9.64</v>
      </c>
      <c r="F1719" s="409">
        <v>9.64</v>
      </c>
      <c r="G1719" s="409">
        <f t="shared" si="334"/>
        <v>0</v>
      </c>
      <c r="H1719" s="410" t="s">
        <v>872</v>
      </c>
      <c r="I1719" s="410" t="s">
        <v>909</v>
      </c>
      <c r="J1719" s="410">
        <v>141374919</v>
      </c>
      <c r="K1719" s="410">
        <v>54645909</v>
      </c>
      <c r="L1719" s="410" t="s">
        <v>874</v>
      </c>
      <c r="M1719" s="406">
        <f t="shared" si="337"/>
        <v>0</v>
      </c>
      <c r="N1719" s="406"/>
      <c r="R1719" s="406">
        <f>E1719</f>
        <v>9.64</v>
      </c>
    </row>
    <row r="1720" spans="1:24">
      <c r="A1720" s="407">
        <v>45629</v>
      </c>
      <c r="B1720" s="408">
        <v>0</v>
      </c>
      <c r="C1720" s="409">
        <v>26</v>
      </c>
      <c r="D1720" s="409">
        <v>0.94</v>
      </c>
      <c r="E1720" s="409">
        <f t="shared" si="336"/>
        <v>25.06</v>
      </c>
      <c r="F1720" s="409">
        <v>25.06</v>
      </c>
      <c r="G1720" s="409">
        <f t="shared" si="334"/>
        <v>0</v>
      </c>
      <c r="H1720" s="410" t="s">
        <v>872</v>
      </c>
      <c r="I1720" s="410" t="s">
        <v>899</v>
      </c>
      <c r="J1720" s="410">
        <v>141374919</v>
      </c>
      <c r="K1720" s="410">
        <v>54645914</v>
      </c>
      <c r="L1720" s="410" t="s">
        <v>874</v>
      </c>
      <c r="M1720" s="406">
        <f t="shared" si="337"/>
        <v>0</v>
      </c>
      <c r="N1720" s="406">
        <f>E1720</f>
        <v>25.06</v>
      </c>
      <c r="O1720" s="406"/>
    </row>
    <row r="1721" spans="1:24">
      <c r="A1721" s="407">
        <v>45629</v>
      </c>
      <c r="B1721" s="408">
        <v>0</v>
      </c>
      <c r="C1721" s="409">
        <v>5</v>
      </c>
      <c r="D1721" s="409">
        <v>0.2</v>
      </c>
      <c r="E1721" s="409">
        <f t="shared" si="336"/>
        <v>4.76</v>
      </c>
      <c r="F1721" s="409">
        <v>4.8</v>
      </c>
      <c r="G1721" s="409">
        <f t="shared" si="334"/>
        <v>0.04</v>
      </c>
      <c r="H1721" s="410" t="s">
        <v>872</v>
      </c>
      <c r="I1721" s="410" t="s">
        <v>909</v>
      </c>
      <c r="J1721" s="410">
        <v>141374919</v>
      </c>
      <c r="K1721" s="410">
        <v>54645910</v>
      </c>
      <c r="L1721" s="410" t="s">
        <v>874</v>
      </c>
      <c r="M1721" s="406">
        <f t="shared" si="337"/>
        <v>0</v>
      </c>
      <c r="O1721" s="406"/>
      <c r="R1721" s="406">
        <f>E1721</f>
        <v>4.76</v>
      </c>
    </row>
    <row r="1722" spans="1:24">
      <c r="A1722" s="407">
        <v>45629</v>
      </c>
      <c r="B1722" s="408">
        <v>0</v>
      </c>
      <c r="C1722" s="409">
        <v>2</v>
      </c>
      <c r="D1722" s="409">
        <v>0.2</v>
      </c>
      <c r="E1722" s="409">
        <f t="shared" si="336"/>
        <v>1.76</v>
      </c>
      <c r="F1722" s="409">
        <v>1.8</v>
      </c>
      <c r="G1722" s="409">
        <f t="shared" si="334"/>
        <v>0.04</v>
      </c>
      <c r="H1722" s="410" t="s">
        <v>872</v>
      </c>
      <c r="I1722" s="410" t="s">
        <v>873</v>
      </c>
      <c r="J1722" s="410">
        <v>141374919</v>
      </c>
      <c r="K1722" s="410">
        <v>54645906</v>
      </c>
      <c r="L1722" s="410" t="s">
        <v>874</v>
      </c>
      <c r="M1722" s="406">
        <f t="shared" si="337"/>
        <v>0</v>
      </c>
      <c r="U1722" s="406">
        <f>E1722</f>
        <v>1.76</v>
      </c>
    </row>
    <row r="1723" spans="1:24">
      <c r="A1723" s="407">
        <v>45629</v>
      </c>
      <c r="B1723" s="408">
        <v>0</v>
      </c>
      <c r="C1723" s="409">
        <v>30</v>
      </c>
      <c r="D1723" s="409">
        <v>1.08</v>
      </c>
      <c r="E1723" s="409">
        <f t="shared" si="336"/>
        <v>28.92</v>
      </c>
      <c r="F1723" s="409">
        <v>28.92</v>
      </c>
      <c r="G1723" s="409">
        <f t="shared" si="334"/>
        <v>0</v>
      </c>
      <c r="H1723" s="410" t="s">
        <v>872</v>
      </c>
      <c r="I1723" s="410" t="s">
        <v>907</v>
      </c>
      <c r="J1723" s="410">
        <v>141374919</v>
      </c>
      <c r="K1723" s="410">
        <v>54645915</v>
      </c>
      <c r="L1723" s="410" t="s">
        <v>874</v>
      </c>
      <c r="M1723" s="406">
        <f t="shared" si="337"/>
        <v>0</v>
      </c>
      <c r="O1723" s="406">
        <f>E1723</f>
        <v>28.92</v>
      </c>
    </row>
    <row r="1724" spans="1:24">
      <c r="A1724" s="407">
        <v>45629</v>
      </c>
      <c r="B1724" s="408">
        <v>0</v>
      </c>
      <c r="C1724" s="409">
        <v>5</v>
      </c>
      <c r="D1724" s="409">
        <v>0.2</v>
      </c>
      <c r="E1724" s="409">
        <f t="shared" si="336"/>
        <v>4.76</v>
      </c>
      <c r="F1724" s="409">
        <v>4.8</v>
      </c>
      <c r="G1724" s="409">
        <f t="shared" si="334"/>
        <v>0.04</v>
      </c>
      <c r="H1724" s="410" t="s">
        <v>872</v>
      </c>
      <c r="I1724" s="410" t="s">
        <v>909</v>
      </c>
      <c r="J1724" s="410">
        <v>141374919</v>
      </c>
      <c r="K1724" s="410">
        <v>54645907</v>
      </c>
      <c r="L1724" s="410" t="s">
        <v>874</v>
      </c>
      <c r="M1724" s="406">
        <f t="shared" si="337"/>
        <v>0</v>
      </c>
      <c r="O1724" s="406"/>
      <c r="R1724" s="406">
        <f>E1724</f>
        <v>4.76</v>
      </c>
    </row>
    <row r="1725" spans="1:24">
      <c r="A1725" s="407">
        <v>45629</v>
      </c>
      <c r="B1725" s="408">
        <v>0</v>
      </c>
      <c r="C1725" s="409">
        <v>4</v>
      </c>
      <c r="D1725" s="409">
        <v>0.2</v>
      </c>
      <c r="E1725" s="409">
        <f t="shared" si="336"/>
        <v>3.76</v>
      </c>
      <c r="F1725" s="409">
        <v>3.8</v>
      </c>
      <c r="G1725" s="409">
        <f t="shared" si="334"/>
        <v>0.04</v>
      </c>
      <c r="H1725" s="410" t="s">
        <v>872</v>
      </c>
      <c r="I1725" s="410" t="s">
        <v>873</v>
      </c>
      <c r="J1725" s="410">
        <v>141374919</v>
      </c>
      <c r="K1725" s="410">
        <v>54645912</v>
      </c>
      <c r="L1725" s="410" t="s">
        <v>874</v>
      </c>
      <c r="M1725" s="406">
        <f t="shared" si="337"/>
        <v>0</v>
      </c>
      <c r="O1725" s="406"/>
      <c r="U1725" s="406">
        <f t="shared" ref="U1725:U1726" si="346">E1725</f>
        <v>3.76</v>
      </c>
    </row>
    <row r="1726" spans="1:24">
      <c r="A1726" s="407">
        <v>45629</v>
      </c>
      <c r="B1726" s="408">
        <v>0</v>
      </c>
      <c r="C1726" s="409">
        <v>2</v>
      </c>
      <c r="D1726" s="409">
        <v>0.2</v>
      </c>
      <c r="E1726" s="409">
        <f t="shared" si="336"/>
        <v>1.76</v>
      </c>
      <c r="F1726" s="409">
        <v>1.8</v>
      </c>
      <c r="G1726" s="409">
        <f t="shared" si="334"/>
        <v>0.04</v>
      </c>
      <c r="H1726" s="410" t="s">
        <v>872</v>
      </c>
      <c r="I1726" s="410" t="s">
        <v>873</v>
      </c>
      <c r="J1726" s="410">
        <v>141374919</v>
      </c>
      <c r="K1726" s="410">
        <v>54645911</v>
      </c>
      <c r="L1726" s="410" t="s">
        <v>874</v>
      </c>
      <c r="M1726" s="406">
        <f t="shared" si="337"/>
        <v>0</v>
      </c>
      <c r="O1726" s="406"/>
      <c r="U1726" s="406">
        <f t="shared" si="346"/>
        <v>1.76</v>
      </c>
    </row>
    <row r="1727" spans="1:24">
      <c r="A1727" s="407">
        <v>45628</v>
      </c>
      <c r="B1727" s="408">
        <v>0</v>
      </c>
      <c r="C1727" s="409">
        <v>26</v>
      </c>
      <c r="D1727" s="409">
        <v>0.94</v>
      </c>
      <c r="E1727" s="409">
        <f t="shared" si="336"/>
        <v>25.06</v>
      </c>
      <c r="F1727" s="409">
        <v>25.06</v>
      </c>
      <c r="G1727" s="409">
        <f t="shared" si="334"/>
        <v>0</v>
      </c>
      <c r="H1727" s="410" t="s">
        <v>872</v>
      </c>
      <c r="I1727" s="410" t="s">
        <v>900</v>
      </c>
      <c r="J1727" s="410">
        <v>94576123</v>
      </c>
      <c r="K1727" s="410">
        <v>54633419</v>
      </c>
      <c r="L1727" s="410" t="s">
        <v>874</v>
      </c>
      <c r="M1727" s="406">
        <f t="shared" si="337"/>
        <v>0</v>
      </c>
      <c r="N1727" s="406">
        <f>E1727</f>
        <v>25.06</v>
      </c>
    </row>
    <row r="1728" spans="1:24">
      <c r="A1728" s="407">
        <v>45628</v>
      </c>
      <c r="B1728" s="408">
        <v>0</v>
      </c>
      <c r="C1728" s="409">
        <v>2</v>
      </c>
      <c r="D1728" s="409">
        <v>0.2</v>
      </c>
      <c r="E1728" s="409">
        <f t="shared" si="336"/>
        <v>1.76</v>
      </c>
      <c r="F1728" s="409">
        <v>1.8</v>
      </c>
      <c r="G1728" s="409">
        <f t="shared" si="334"/>
        <v>0.04</v>
      </c>
      <c r="H1728" s="410" t="s">
        <v>872</v>
      </c>
      <c r="I1728" s="410" t="s">
        <v>873</v>
      </c>
      <c r="J1728" s="410">
        <v>94576123</v>
      </c>
      <c r="K1728" s="410">
        <v>54633415</v>
      </c>
      <c r="L1728" s="410" t="s">
        <v>874</v>
      </c>
      <c r="M1728" s="406">
        <f t="shared" si="337"/>
        <v>0</v>
      </c>
      <c r="P1728" s="406"/>
      <c r="U1728" s="406">
        <f>E1728</f>
        <v>1.76</v>
      </c>
    </row>
    <row r="1729" spans="1:27">
      <c r="A1729" s="407">
        <v>45628</v>
      </c>
      <c r="B1729" s="408">
        <v>0</v>
      </c>
      <c r="C1729" s="409">
        <v>50</v>
      </c>
      <c r="D1729" s="409">
        <v>1.8</v>
      </c>
      <c r="E1729" s="409">
        <f t="shared" si="336"/>
        <v>48.2</v>
      </c>
      <c r="F1729" s="409">
        <v>48.2</v>
      </c>
      <c r="G1729" s="409">
        <f t="shared" si="334"/>
        <v>0</v>
      </c>
      <c r="H1729" s="410" t="s">
        <v>872</v>
      </c>
      <c r="I1729" s="410" t="s">
        <v>907</v>
      </c>
      <c r="J1729" s="410">
        <v>94576123</v>
      </c>
      <c r="K1729" s="410">
        <v>54633417</v>
      </c>
      <c r="L1729" s="410" t="s">
        <v>874</v>
      </c>
      <c r="M1729" s="406">
        <f t="shared" si="337"/>
        <v>0</v>
      </c>
      <c r="O1729" s="406">
        <f>E1729</f>
        <v>48.2</v>
      </c>
      <c r="T1729" s="406"/>
    </row>
    <row r="1730" spans="1:27">
      <c r="A1730" s="407">
        <v>45628</v>
      </c>
      <c r="B1730" s="408">
        <v>0</v>
      </c>
      <c r="C1730" s="409">
        <v>15</v>
      </c>
      <c r="D1730" s="409">
        <v>0.54</v>
      </c>
      <c r="E1730" s="409">
        <f t="shared" si="336"/>
        <v>14.46</v>
      </c>
      <c r="F1730" s="409">
        <v>14.46</v>
      </c>
      <c r="G1730" s="409">
        <f t="shared" si="334"/>
        <v>0</v>
      </c>
      <c r="H1730" s="410" t="s">
        <v>872</v>
      </c>
      <c r="I1730" s="410" t="s">
        <v>909</v>
      </c>
      <c r="J1730" s="410">
        <v>94576123</v>
      </c>
      <c r="K1730" s="410">
        <v>54633418</v>
      </c>
      <c r="L1730" s="410" t="s">
        <v>874</v>
      </c>
      <c r="M1730" s="406">
        <f t="shared" si="337"/>
        <v>0</v>
      </c>
      <c r="P1730" s="406"/>
      <c r="R1730" s="406">
        <f>E1730</f>
        <v>14.46</v>
      </c>
    </row>
    <row r="1731" spans="1:27">
      <c r="A1731" s="407">
        <v>45628</v>
      </c>
      <c r="B1731" s="408">
        <v>0</v>
      </c>
      <c r="C1731" s="409">
        <v>30</v>
      </c>
      <c r="D1731" s="409">
        <v>1.08</v>
      </c>
      <c r="E1731" s="409">
        <f t="shared" si="336"/>
        <v>28.92</v>
      </c>
      <c r="F1731" s="409">
        <v>28.92</v>
      </c>
      <c r="G1731" s="409">
        <f t="shared" ref="G1731:G1794" si="347">IF(D1731&gt;0.2,0,0.04)</f>
        <v>0</v>
      </c>
      <c r="H1731" s="410" t="s">
        <v>872</v>
      </c>
      <c r="I1731" s="410" t="s">
        <v>907</v>
      </c>
      <c r="J1731" s="410">
        <v>94576123</v>
      </c>
      <c r="K1731" s="410">
        <v>54633416</v>
      </c>
      <c r="L1731" s="410" t="s">
        <v>874</v>
      </c>
      <c r="M1731" s="406">
        <f t="shared" si="337"/>
        <v>0</v>
      </c>
      <c r="O1731" s="406">
        <f>E1731</f>
        <v>28.92</v>
      </c>
      <c r="U1731" s="406"/>
    </row>
    <row r="1732" spans="1:27">
      <c r="A1732" s="407">
        <v>45625</v>
      </c>
      <c r="B1732" s="408">
        <v>0</v>
      </c>
      <c r="C1732" s="409">
        <v>3</v>
      </c>
      <c r="D1732" s="409">
        <v>0.2</v>
      </c>
      <c r="E1732" s="409">
        <f t="shared" ref="E1732:E1795" si="348">C1732-D1732-G1732</f>
        <v>2.76</v>
      </c>
      <c r="F1732" s="409">
        <v>2.8</v>
      </c>
      <c r="G1732" s="409">
        <f t="shared" si="347"/>
        <v>0.04</v>
      </c>
      <c r="H1732" s="410" t="s">
        <v>872</v>
      </c>
      <c r="I1732" s="410" t="s">
        <v>906</v>
      </c>
      <c r="J1732" s="410">
        <v>1108441393</v>
      </c>
      <c r="K1732" s="410">
        <v>54624714</v>
      </c>
      <c r="L1732" s="410" t="s">
        <v>874</v>
      </c>
      <c r="M1732" s="406">
        <f t="shared" ref="M1732:M1795" si="349">SUM(N1732:AA1732)-E1732</f>
        <v>0</v>
      </c>
      <c r="P1732" s="406">
        <f t="shared" ref="P1732:P1733" si="350">E1732</f>
        <v>2.76</v>
      </c>
    </row>
    <row r="1733" spans="1:27">
      <c r="A1733" s="407">
        <v>45625</v>
      </c>
      <c r="B1733" s="408">
        <v>0</v>
      </c>
      <c r="C1733" s="409">
        <v>3</v>
      </c>
      <c r="D1733" s="409">
        <v>0.2</v>
      </c>
      <c r="E1733" s="409">
        <f t="shared" si="348"/>
        <v>2.76</v>
      </c>
      <c r="F1733" s="409">
        <v>2.8</v>
      </c>
      <c r="G1733" s="409">
        <f t="shared" si="347"/>
        <v>0.04</v>
      </c>
      <c r="H1733" s="410" t="s">
        <v>872</v>
      </c>
      <c r="I1733" s="410" t="s">
        <v>906</v>
      </c>
      <c r="J1733" s="410">
        <v>1108441393</v>
      </c>
      <c r="K1733" s="410">
        <v>54624710</v>
      </c>
      <c r="L1733" s="410" t="s">
        <v>874</v>
      </c>
      <c r="M1733" s="406">
        <f t="shared" si="349"/>
        <v>0</v>
      </c>
      <c r="P1733" s="406">
        <f t="shared" si="350"/>
        <v>2.76</v>
      </c>
    </row>
    <row r="1734" spans="1:27">
      <c r="A1734" s="407">
        <v>45625</v>
      </c>
      <c r="B1734" s="408">
        <v>0</v>
      </c>
      <c r="C1734" s="409">
        <v>26</v>
      </c>
      <c r="D1734" s="409">
        <v>0.94</v>
      </c>
      <c r="E1734" s="409">
        <f t="shared" si="348"/>
        <v>25.06</v>
      </c>
      <c r="F1734" s="409">
        <v>25.06</v>
      </c>
      <c r="G1734" s="409">
        <f t="shared" si="347"/>
        <v>0</v>
      </c>
      <c r="H1734" s="410" t="s">
        <v>872</v>
      </c>
      <c r="I1734" s="410" t="s">
        <v>900</v>
      </c>
      <c r="J1734" s="410">
        <v>1108441393</v>
      </c>
      <c r="K1734" s="410">
        <v>54624718</v>
      </c>
      <c r="L1734" s="410" t="s">
        <v>874</v>
      </c>
      <c r="M1734" s="406">
        <f t="shared" si="349"/>
        <v>0</v>
      </c>
      <c r="N1734" s="406">
        <f>E1734</f>
        <v>25.06</v>
      </c>
      <c r="P1734" s="406"/>
    </row>
    <row r="1735" spans="1:27">
      <c r="A1735" s="407">
        <v>45625</v>
      </c>
      <c r="B1735" s="408">
        <v>0</v>
      </c>
      <c r="C1735" s="409">
        <v>39</v>
      </c>
      <c r="D1735" s="409">
        <v>1.4</v>
      </c>
      <c r="E1735" s="409">
        <f t="shared" si="348"/>
        <v>37.6</v>
      </c>
      <c r="F1735" s="409">
        <v>37.6</v>
      </c>
      <c r="G1735" s="409">
        <f t="shared" si="347"/>
        <v>0</v>
      </c>
      <c r="H1735" s="410" t="s">
        <v>872</v>
      </c>
      <c r="I1735" s="410" t="s">
        <v>907</v>
      </c>
      <c r="J1735" s="410">
        <v>1108441393</v>
      </c>
      <c r="K1735" s="410">
        <v>54624718</v>
      </c>
      <c r="L1735" s="410" t="s">
        <v>874</v>
      </c>
      <c r="M1735" s="406">
        <f t="shared" si="349"/>
        <v>0</v>
      </c>
      <c r="O1735" s="406">
        <f>E1735</f>
        <v>37.6</v>
      </c>
      <c r="P1735" s="406"/>
    </row>
    <row r="1736" spans="1:27">
      <c r="A1736" s="407">
        <v>45625</v>
      </c>
      <c r="B1736" s="408">
        <v>0</v>
      </c>
      <c r="C1736" s="409">
        <v>12</v>
      </c>
      <c r="D1736" s="409">
        <v>0.43</v>
      </c>
      <c r="E1736" s="409">
        <f t="shared" si="348"/>
        <v>11.57</v>
      </c>
      <c r="F1736" s="409">
        <v>11.57</v>
      </c>
      <c r="G1736" s="409">
        <f t="shared" si="347"/>
        <v>0</v>
      </c>
      <c r="H1736" s="410" t="s">
        <v>872</v>
      </c>
      <c r="I1736" s="410" t="s">
        <v>906</v>
      </c>
      <c r="J1736" s="410">
        <v>1108441393</v>
      </c>
      <c r="K1736" s="410">
        <v>54624721</v>
      </c>
      <c r="L1736" s="410" t="s">
        <v>874</v>
      </c>
      <c r="M1736" s="406">
        <f t="shared" si="349"/>
        <v>0</v>
      </c>
      <c r="O1736" s="406"/>
      <c r="P1736" s="406">
        <f>E1736</f>
        <v>11.57</v>
      </c>
    </row>
    <row r="1737" spans="1:27">
      <c r="A1737" s="407">
        <v>45625</v>
      </c>
      <c r="B1737" s="408">
        <v>0</v>
      </c>
      <c r="C1737" s="409">
        <v>26</v>
      </c>
      <c r="D1737" s="409">
        <v>0.94</v>
      </c>
      <c r="E1737" s="409">
        <f t="shared" si="348"/>
        <v>25.06</v>
      </c>
      <c r="F1737" s="409">
        <v>25.06</v>
      </c>
      <c r="G1737" s="409">
        <f t="shared" si="347"/>
        <v>0</v>
      </c>
      <c r="H1737" s="410" t="s">
        <v>872</v>
      </c>
      <c r="I1737" s="410" t="s">
        <v>899</v>
      </c>
      <c r="J1737" s="410">
        <v>1108441393</v>
      </c>
      <c r="K1737" s="410">
        <v>54624719</v>
      </c>
      <c r="L1737" s="410" t="s">
        <v>874</v>
      </c>
      <c r="M1737" s="406">
        <f t="shared" si="349"/>
        <v>0</v>
      </c>
      <c r="N1737" s="406">
        <f>E1737</f>
        <v>25.06</v>
      </c>
      <c r="O1737" s="406"/>
    </row>
    <row r="1738" spans="1:27">
      <c r="A1738" s="407">
        <v>45625</v>
      </c>
      <c r="B1738" s="408">
        <v>0</v>
      </c>
      <c r="C1738" s="409">
        <v>3</v>
      </c>
      <c r="D1738" s="409">
        <v>0.2</v>
      </c>
      <c r="E1738" s="409">
        <f t="shared" si="348"/>
        <v>2.76</v>
      </c>
      <c r="F1738" s="409">
        <v>2.8</v>
      </c>
      <c r="G1738" s="409">
        <f t="shared" si="347"/>
        <v>0.04</v>
      </c>
      <c r="H1738" s="410" t="s">
        <v>872</v>
      </c>
      <c r="I1738" s="410" t="s">
        <v>906</v>
      </c>
      <c r="J1738" s="410">
        <v>1108441393</v>
      </c>
      <c r="K1738" s="410">
        <v>54624720</v>
      </c>
      <c r="L1738" s="410" t="s">
        <v>874</v>
      </c>
      <c r="M1738" s="406">
        <f t="shared" si="349"/>
        <v>0</v>
      </c>
      <c r="O1738" s="406"/>
      <c r="P1738" s="406">
        <f>E1738</f>
        <v>2.76</v>
      </c>
    </row>
    <row r="1739" spans="1:27" s="396" customFormat="1">
      <c r="A1739" s="407">
        <v>45625</v>
      </c>
      <c r="B1739" s="408">
        <v>0</v>
      </c>
      <c r="C1739" s="409">
        <v>2</v>
      </c>
      <c r="D1739" s="409">
        <v>0.2</v>
      </c>
      <c r="E1739" s="409">
        <f t="shared" si="348"/>
        <v>1.76</v>
      </c>
      <c r="F1739" s="409">
        <v>1.8</v>
      </c>
      <c r="G1739" s="409">
        <f t="shared" si="347"/>
        <v>0.04</v>
      </c>
      <c r="H1739" s="410" t="s">
        <v>872</v>
      </c>
      <c r="I1739" s="410" t="s">
        <v>873</v>
      </c>
      <c r="J1739" s="410">
        <v>1108441393</v>
      </c>
      <c r="K1739" s="410">
        <v>54624711</v>
      </c>
      <c r="L1739" s="410" t="s">
        <v>874</v>
      </c>
      <c r="M1739" s="406">
        <f t="shared" si="349"/>
        <v>0</v>
      </c>
      <c r="N1739" s="406"/>
      <c r="O1739"/>
      <c r="P1739"/>
      <c r="Q1739"/>
      <c r="R1739"/>
      <c r="S1739"/>
      <c r="T1739"/>
      <c r="U1739" s="406">
        <f>E1739</f>
        <v>1.76</v>
      </c>
      <c r="V1739"/>
      <c r="W1739"/>
      <c r="X1739"/>
      <c r="Y1739"/>
      <c r="Z1739"/>
      <c r="AA1739"/>
    </row>
    <row r="1740" spans="1:27">
      <c r="A1740" s="407">
        <v>45625</v>
      </c>
      <c r="B1740" s="408">
        <v>0</v>
      </c>
      <c r="C1740" s="409">
        <v>26</v>
      </c>
      <c r="D1740" s="409">
        <v>0.94</v>
      </c>
      <c r="E1740" s="409">
        <f t="shared" si="348"/>
        <v>25.06</v>
      </c>
      <c r="F1740" s="409">
        <v>25.06</v>
      </c>
      <c r="G1740" s="409">
        <f t="shared" si="347"/>
        <v>0</v>
      </c>
      <c r="H1740" s="410" t="s">
        <v>872</v>
      </c>
      <c r="I1740" s="410" t="s">
        <v>899</v>
      </c>
      <c r="J1740" s="410">
        <v>1108441393</v>
      </c>
      <c r="K1740" s="410">
        <v>54624717</v>
      </c>
      <c r="L1740" s="410" t="s">
        <v>874</v>
      </c>
      <c r="M1740" s="406">
        <f t="shared" si="349"/>
        <v>0</v>
      </c>
      <c r="N1740" s="406">
        <f>E1740</f>
        <v>25.06</v>
      </c>
      <c r="U1740" s="406"/>
    </row>
    <row r="1741" spans="1:27">
      <c r="A1741" s="407">
        <v>45625</v>
      </c>
      <c r="B1741" s="408">
        <v>0</v>
      </c>
      <c r="C1741" s="409">
        <v>30</v>
      </c>
      <c r="D1741" s="409">
        <v>1.08</v>
      </c>
      <c r="E1741" s="409">
        <f t="shared" si="348"/>
        <v>28.92</v>
      </c>
      <c r="F1741" s="409">
        <v>28.92</v>
      </c>
      <c r="G1741" s="409">
        <f t="shared" si="347"/>
        <v>0</v>
      </c>
      <c r="H1741" s="410" t="s">
        <v>872</v>
      </c>
      <c r="I1741" s="410" t="s">
        <v>907</v>
      </c>
      <c r="J1741" s="410">
        <v>1108441393</v>
      </c>
      <c r="K1741" s="410">
        <v>54624715</v>
      </c>
      <c r="L1741" s="410" t="s">
        <v>874</v>
      </c>
      <c r="M1741" s="406">
        <f t="shared" si="349"/>
        <v>0</v>
      </c>
      <c r="O1741" s="406">
        <f>E1741</f>
        <v>28.92</v>
      </c>
      <c r="P1741" s="406"/>
    </row>
    <row r="1742" spans="1:27">
      <c r="A1742" s="407">
        <v>45625</v>
      </c>
      <c r="B1742" s="408">
        <v>0</v>
      </c>
      <c r="C1742" s="409">
        <v>3</v>
      </c>
      <c r="D1742" s="409">
        <v>0.2</v>
      </c>
      <c r="E1742" s="409">
        <f t="shared" si="348"/>
        <v>2.76</v>
      </c>
      <c r="F1742" s="409">
        <v>2.8</v>
      </c>
      <c r="G1742" s="409">
        <f t="shared" si="347"/>
        <v>0.04</v>
      </c>
      <c r="H1742" s="410" t="s">
        <v>872</v>
      </c>
      <c r="I1742" s="410" t="s">
        <v>906</v>
      </c>
      <c r="J1742" s="410">
        <v>1108441393</v>
      </c>
      <c r="K1742" s="410">
        <v>54624713</v>
      </c>
      <c r="L1742" s="410" t="s">
        <v>874</v>
      </c>
      <c r="M1742" s="406">
        <f t="shared" si="349"/>
        <v>0</v>
      </c>
      <c r="P1742" s="406">
        <f>E1742</f>
        <v>2.76</v>
      </c>
    </row>
    <row r="1743" spans="1:27">
      <c r="A1743" s="407">
        <v>45625</v>
      </c>
      <c r="B1743" s="408">
        <v>0</v>
      </c>
      <c r="C1743" s="409">
        <v>33</v>
      </c>
      <c r="D1743" s="409">
        <v>1.19</v>
      </c>
      <c r="E1743" s="409">
        <f t="shared" si="348"/>
        <v>31.81</v>
      </c>
      <c r="F1743" s="409">
        <v>31.81</v>
      </c>
      <c r="G1743" s="409">
        <f t="shared" si="347"/>
        <v>0</v>
      </c>
      <c r="H1743" s="410" t="s">
        <v>872</v>
      </c>
      <c r="I1743" s="410" t="s">
        <v>907</v>
      </c>
      <c r="J1743" s="410">
        <v>1108441393</v>
      </c>
      <c r="K1743" s="410">
        <v>54624716</v>
      </c>
      <c r="L1743" s="410" t="s">
        <v>874</v>
      </c>
      <c r="M1743" s="406">
        <f t="shared" si="349"/>
        <v>0</v>
      </c>
      <c r="O1743" s="406">
        <f>E1743</f>
        <v>31.81</v>
      </c>
      <c r="U1743" s="406"/>
    </row>
    <row r="1744" spans="1:27">
      <c r="A1744" s="407">
        <v>45625</v>
      </c>
      <c r="B1744" s="408">
        <v>0</v>
      </c>
      <c r="C1744" s="409">
        <v>3</v>
      </c>
      <c r="D1744" s="409">
        <v>0.2</v>
      </c>
      <c r="E1744" s="409">
        <f t="shared" si="348"/>
        <v>2.76</v>
      </c>
      <c r="F1744" s="409">
        <v>2.8</v>
      </c>
      <c r="G1744" s="409">
        <f t="shared" si="347"/>
        <v>0.04</v>
      </c>
      <c r="H1744" s="410" t="s">
        <v>872</v>
      </c>
      <c r="I1744" s="410" t="s">
        <v>906</v>
      </c>
      <c r="J1744" s="410">
        <v>1108441393</v>
      </c>
      <c r="K1744" s="410">
        <v>54624712</v>
      </c>
      <c r="L1744" s="410" t="s">
        <v>874</v>
      </c>
      <c r="M1744" s="406">
        <f t="shared" si="349"/>
        <v>0</v>
      </c>
      <c r="P1744" s="406">
        <f>E1744</f>
        <v>2.76</v>
      </c>
    </row>
    <row r="1745" spans="1:21">
      <c r="A1745" s="407">
        <v>45624</v>
      </c>
      <c r="B1745" s="408">
        <v>0</v>
      </c>
      <c r="C1745" s="409">
        <v>2</v>
      </c>
      <c r="D1745" s="409">
        <v>0.2</v>
      </c>
      <c r="E1745" s="409">
        <f t="shared" si="348"/>
        <v>1.76</v>
      </c>
      <c r="F1745" s="409">
        <v>1.8</v>
      </c>
      <c r="G1745" s="409">
        <f t="shared" si="347"/>
        <v>0.04</v>
      </c>
      <c r="H1745" s="410" t="s">
        <v>872</v>
      </c>
      <c r="I1745" s="410" t="s">
        <v>873</v>
      </c>
      <c r="J1745" s="410">
        <v>29615235</v>
      </c>
      <c r="K1745" s="410">
        <v>54613456</v>
      </c>
      <c r="L1745" s="410" t="s">
        <v>874</v>
      </c>
      <c r="M1745" s="406">
        <f t="shared" si="349"/>
        <v>0</v>
      </c>
      <c r="N1745" s="406"/>
      <c r="U1745" s="406">
        <f t="shared" ref="U1745:U1746" si="351">E1745</f>
        <v>1.76</v>
      </c>
    </row>
    <row r="1746" spans="1:21">
      <c r="A1746" s="407">
        <v>45624</v>
      </c>
      <c r="B1746" s="408">
        <v>0</v>
      </c>
      <c r="C1746" s="409">
        <v>2</v>
      </c>
      <c r="D1746" s="409">
        <v>0.2</v>
      </c>
      <c r="E1746" s="409">
        <f t="shared" si="348"/>
        <v>1.76</v>
      </c>
      <c r="F1746" s="409">
        <v>1.8</v>
      </c>
      <c r="G1746" s="409">
        <f t="shared" si="347"/>
        <v>0.04</v>
      </c>
      <c r="H1746" s="410" t="s">
        <v>872</v>
      </c>
      <c r="I1746" s="410" t="s">
        <v>873</v>
      </c>
      <c r="J1746" s="410">
        <v>29615235</v>
      </c>
      <c r="K1746" s="410">
        <v>54613457</v>
      </c>
      <c r="L1746" s="410" t="s">
        <v>874</v>
      </c>
      <c r="M1746" s="406">
        <f t="shared" si="349"/>
        <v>0</v>
      </c>
      <c r="N1746" s="406"/>
      <c r="U1746" s="406">
        <f t="shared" si="351"/>
        <v>1.76</v>
      </c>
    </row>
    <row r="1747" spans="1:21">
      <c r="A1747" s="407">
        <v>45624</v>
      </c>
      <c r="B1747" s="408">
        <v>0</v>
      </c>
      <c r="C1747" s="409">
        <v>3</v>
      </c>
      <c r="D1747" s="409">
        <v>0.2</v>
      </c>
      <c r="E1747" s="409">
        <f t="shared" si="348"/>
        <v>2.76</v>
      </c>
      <c r="F1747" s="409">
        <v>2.8</v>
      </c>
      <c r="G1747" s="409">
        <f t="shared" si="347"/>
        <v>0.04</v>
      </c>
      <c r="H1747" s="410" t="s">
        <v>872</v>
      </c>
      <c r="I1747" s="410" t="s">
        <v>906</v>
      </c>
      <c r="J1747" s="410">
        <v>29615235</v>
      </c>
      <c r="K1747" s="410">
        <v>54613455</v>
      </c>
      <c r="L1747" s="410" t="s">
        <v>874</v>
      </c>
      <c r="M1747" s="406">
        <f t="shared" si="349"/>
        <v>0</v>
      </c>
      <c r="P1747" s="406">
        <f>E1747</f>
        <v>2.76</v>
      </c>
      <c r="U1747" s="406"/>
    </row>
    <row r="1748" spans="1:21">
      <c r="A1748" s="407">
        <v>45624</v>
      </c>
      <c r="B1748" s="408">
        <v>0</v>
      </c>
      <c r="C1748" s="409">
        <v>2</v>
      </c>
      <c r="D1748" s="409">
        <v>0.2</v>
      </c>
      <c r="E1748" s="409">
        <f t="shared" si="348"/>
        <v>1.76</v>
      </c>
      <c r="F1748" s="409">
        <v>1.8</v>
      </c>
      <c r="G1748" s="409">
        <f t="shared" si="347"/>
        <v>0.04</v>
      </c>
      <c r="H1748" s="410" t="s">
        <v>872</v>
      </c>
      <c r="I1748" s="410" t="s">
        <v>873</v>
      </c>
      <c r="J1748" s="410">
        <v>29615235</v>
      </c>
      <c r="K1748" s="410">
        <v>54613458</v>
      </c>
      <c r="L1748" s="410" t="s">
        <v>874</v>
      </c>
      <c r="M1748" s="406">
        <f t="shared" si="349"/>
        <v>0</v>
      </c>
      <c r="P1748" s="406"/>
      <c r="U1748" s="406">
        <f t="shared" ref="U1748:U1749" si="352">E1748</f>
        <v>1.76</v>
      </c>
    </row>
    <row r="1749" spans="1:21">
      <c r="A1749" s="407">
        <v>45623</v>
      </c>
      <c r="B1749" s="408">
        <v>0</v>
      </c>
      <c r="C1749" s="409">
        <v>2</v>
      </c>
      <c r="D1749" s="409">
        <v>0.2</v>
      </c>
      <c r="E1749" s="409">
        <f t="shared" si="348"/>
        <v>1.76</v>
      </c>
      <c r="F1749" s="409">
        <v>1.8</v>
      </c>
      <c r="G1749" s="409">
        <f t="shared" si="347"/>
        <v>0.04</v>
      </c>
      <c r="H1749" s="410" t="s">
        <v>872</v>
      </c>
      <c r="I1749" s="410" t="s">
        <v>873</v>
      </c>
      <c r="J1749" s="410">
        <v>1731507915</v>
      </c>
      <c r="K1749" s="410">
        <v>54594071</v>
      </c>
      <c r="L1749" s="410" t="s">
        <v>874</v>
      </c>
      <c r="M1749" s="406">
        <f t="shared" si="349"/>
        <v>0</v>
      </c>
      <c r="N1749" s="406"/>
      <c r="U1749" s="406">
        <f t="shared" si="352"/>
        <v>1.76</v>
      </c>
    </row>
    <row r="1750" spans="1:21">
      <c r="A1750" s="407">
        <v>45623</v>
      </c>
      <c r="B1750" s="408">
        <v>0</v>
      </c>
      <c r="C1750" s="409">
        <v>10</v>
      </c>
      <c r="D1750" s="409">
        <v>0.36</v>
      </c>
      <c r="E1750" s="409">
        <f t="shared" si="348"/>
        <v>9.64</v>
      </c>
      <c r="F1750" s="409">
        <v>9.64</v>
      </c>
      <c r="G1750" s="409">
        <f t="shared" si="347"/>
        <v>0</v>
      </c>
      <c r="H1750" s="410" t="s">
        <v>872</v>
      </c>
      <c r="I1750" s="410" t="s">
        <v>909</v>
      </c>
      <c r="J1750" s="410">
        <v>1731507915</v>
      </c>
      <c r="K1750" s="410">
        <v>54594070</v>
      </c>
      <c r="L1750" s="410" t="s">
        <v>874</v>
      </c>
      <c r="M1750" s="406">
        <f t="shared" si="349"/>
        <v>0</v>
      </c>
      <c r="O1750" s="406"/>
      <c r="R1750" s="406">
        <f t="shared" ref="R1750:R1751" si="353">E1750</f>
        <v>9.64</v>
      </c>
    </row>
    <row r="1751" spans="1:21">
      <c r="A1751" s="407">
        <v>45622</v>
      </c>
      <c r="B1751" s="408">
        <v>0</v>
      </c>
      <c r="C1751" s="409">
        <v>5</v>
      </c>
      <c r="D1751" s="409">
        <v>0.2</v>
      </c>
      <c r="E1751" s="409">
        <f t="shared" si="348"/>
        <v>4.76</v>
      </c>
      <c r="F1751" s="409">
        <v>4.8</v>
      </c>
      <c r="G1751" s="409">
        <f t="shared" si="347"/>
        <v>0.04</v>
      </c>
      <c r="H1751" s="410" t="s">
        <v>872</v>
      </c>
      <c r="I1751" s="410" t="s">
        <v>909</v>
      </c>
      <c r="J1751" s="410">
        <v>264951948</v>
      </c>
      <c r="K1751" s="410">
        <v>54547505</v>
      </c>
      <c r="L1751" s="410" t="s">
        <v>874</v>
      </c>
      <c r="M1751" s="406">
        <f t="shared" si="349"/>
        <v>0</v>
      </c>
      <c r="R1751" s="406">
        <f t="shared" si="353"/>
        <v>4.76</v>
      </c>
      <c r="U1751" s="406"/>
    </row>
    <row r="1752" spans="1:21">
      <c r="A1752" s="407">
        <v>45622</v>
      </c>
      <c r="B1752" s="408">
        <v>0</v>
      </c>
      <c r="C1752" s="409">
        <v>26</v>
      </c>
      <c r="D1752" s="409">
        <v>0.94</v>
      </c>
      <c r="E1752" s="409">
        <f t="shared" si="348"/>
        <v>25.06</v>
      </c>
      <c r="F1752" s="409">
        <v>25.06</v>
      </c>
      <c r="G1752" s="409">
        <f t="shared" si="347"/>
        <v>0</v>
      </c>
      <c r="H1752" s="410" t="s">
        <v>872</v>
      </c>
      <c r="I1752" s="410" t="s">
        <v>899</v>
      </c>
      <c r="J1752" s="410">
        <v>264951948</v>
      </c>
      <c r="K1752" s="410">
        <v>54547508</v>
      </c>
      <c r="L1752" s="410" t="s">
        <v>874</v>
      </c>
      <c r="M1752" s="406">
        <f t="shared" si="349"/>
        <v>0</v>
      </c>
      <c r="N1752" s="406">
        <f>E1752</f>
        <v>25.06</v>
      </c>
      <c r="O1752" s="406"/>
    </row>
    <row r="1753" spans="1:21">
      <c r="A1753" s="407">
        <v>45622</v>
      </c>
      <c r="B1753" s="408">
        <v>0</v>
      </c>
      <c r="C1753" s="409">
        <v>12.5</v>
      </c>
      <c r="D1753" s="409">
        <v>0.45</v>
      </c>
      <c r="E1753" s="409">
        <f t="shared" si="348"/>
        <v>12.05</v>
      </c>
      <c r="F1753" s="409">
        <v>12.05</v>
      </c>
      <c r="G1753" s="409">
        <f t="shared" si="347"/>
        <v>0</v>
      </c>
      <c r="H1753" s="410" t="s">
        <v>872</v>
      </c>
      <c r="I1753" s="410" t="s">
        <v>876</v>
      </c>
      <c r="J1753" s="410">
        <v>264951948</v>
      </c>
      <c r="K1753" s="410">
        <v>54547504</v>
      </c>
      <c r="L1753" s="410" t="s">
        <v>874</v>
      </c>
      <c r="M1753" s="406">
        <f t="shared" si="349"/>
        <v>0</v>
      </c>
      <c r="O1753" s="406"/>
      <c r="T1753" s="406">
        <f>E1753</f>
        <v>12.05</v>
      </c>
    </row>
    <row r="1754" spans="1:21">
      <c r="A1754" s="407">
        <v>45622</v>
      </c>
      <c r="B1754" s="408">
        <v>0</v>
      </c>
      <c r="C1754" s="409">
        <v>2</v>
      </c>
      <c r="D1754" s="409">
        <v>0.2</v>
      </c>
      <c r="E1754" s="409">
        <f t="shared" si="348"/>
        <v>1.76</v>
      </c>
      <c r="F1754" s="409">
        <v>1.8</v>
      </c>
      <c r="G1754" s="409">
        <f t="shared" si="347"/>
        <v>0.04</v>
      </c>
      <c r="H1754" s="410" t="s">
        <v>872</v>
      </c>
      <c r="I1754" s="410" t="s">
        <v>873</v>
      </c>
      <c r="J1754" s="410">
        <v>264951948</v>
      </c>
      <c r="K1754" s="410">
        <v>54547510</v>
      </c>
      <c r="L1754" s="410" t="s">
        <v>874</v>
      </c>
      <c r="M1754" s="406">
        <f t="shared" si="349"/>
        <v>0</v>
      </c>
      <c r="O1754" s="406"/>
      <c r="U1754" s="406">
        <f t="shared" ref="U1754:U1756" si="354">E1754</f>
        <v>1.76</v>
      </c>
    </row>
    <row r="1755" spans="1:21">
      <c r="A1755" s="407">
        <v>45622</v>
      </c>
      <c r="B1755" s="408">
        <v>0</v>
      </c>
      <c r="C1755" s="409">
        <v>2</v>
      </c>
      <c r="D1755" s="409">
        <v>0.2</v>
      </c>
      <c r="E1755" s="409">
        <f t="shared" si="348"/>
        <v>1.76</v>
      </c>
      <c r="F1755" s="409">
        <v>1.8</v>
      </c>
      <c r="G1755" s="409">
        <f t="shared" si="347"/>
        <v>0.04</v>
      </c>
      <c r="H1755" s="410" t="s">
        <v>872</v>
      </c>
      <c r="I1755" s="410" t="s">
        <v>873</v>
      </c>
      <c r="J1755" s="410">
        <v>264951948</v>
      </c>
      <c r="K1755" s="410">
        <v>54547506</v>
      </c>
      <c r="L1755" s="410" t="s">
        <v>874</v>
      </c>
      <c r="M1755" s="406">
        <f t="shared" si="349"/>
        <v>0</v>
      </c>
      <c r="O1755" s="406"/>
      <c r="U1755" s="406">
        <f t="shared" si="354"/>
        <v>1.76</v>
      </c>
    </row>
    <row r="1756" spans="1:21">
      <c r="A1756" s="407">
        <v>45622</v>
      </c>
      <c r="B1756" s="408">
        <v>0</v>
      </c>
      <c r="C1756" s="409">
        <v>2</v>
      </c>
      <c r="D1756" s="409">
        <v>0.2</v>
      </c>
      <c r="E1756" s="409">
        <f t="shared" si="348"/>
        <v>1.76</v>
      </c>
      <c r="F1756" s="409">
        <v>1.8</v>
      </c>
      <c r="G1756" s="409">
        <f t="shared" si="347"/>
        <v>0.04</v>
      </c>
      <c r="H1756" s="410" t="s">
        <v>872</v>
      </c>
      <c r="I1756" s="410" t="s">
        <v>873</v>
      </c>
      <c r="J1756" s="410">
        <v>264951948</v>
      </c>
      <c r="K1756" s="410">
        <v>54547509</v>
      </c>
      <c r="L1756" s="410" t="s">
        <v>874</v>
      </c>
      <c r="M1756" s="406">
        <f t="shared" si="349"/>
        <v>0</v>
      </c>
      <c r="N1756" s="406"/>
      <c r="U1756" s="406">
        <f t="shared" si="354"/>
        <v>1.76</v>
      </c>
    </row>
    <row r="1757" spans="1:21">
      <c r="A1757" s="407">
        <v>45622</v>
      </c>
      <c r="B1757" s="408">
        <v>0</v>
      </c>
      <c r="C1757" s="409">
        <v>50</v>
      </c>
      <c r="D1757" s="409">
        <v>1.8</v>
      </c>
      <c r="E1757" s="409">
        <f t="shared" si="348"/>
        <v>48.2</v>
      </c>
      <c r="F1757" s="409">
        <v>48.2</v>
      </c>
      <c r="G1757" s="409">
        <f t="shared" si="347"/>
        <v>0</v>
      </c>
      <c r="H1757" s="410" t="s">
        <v>872</v>
      </c>
      <c r="I1757" s="410" t="s">
        <v>907</v>
      </c>
      <c r="J1757" s="410">
        <v>264951948</v>
      </c>
      <c r="K1757" s="410">
        <v>54547507</v>
      </c>
      <c r="L1757" s="410" t="s">
        <v>874</v>
      </c>
      <c r="M1757" s="406">
        <f t="shared" si="349"/>
        <v>0</v>
      </c>
      <c r="N1757" s="406"/>
      <c r="O1757" s="406">
        <f t="shared" ref="O1757:O1758" si="355">E1757</f>
        <v>48.2</v>
      </c>
    </row>
    <row r="1758" spans="1:21">
      <c r="A1758" s="407">
        <v>45621</v>
      </c>
      <c r="B1758" s="408">
        <v>0</v>
      </c>
      <c r="C1758" s="409">
        <v>30</v>
      </c>
      <c r="D1758" s="409">
        <v>1.08</v>
      </c>
      <c r="E1758" s="409">
        <f t="shared" si="348"/>
        <v>28.92</v>
      </c>
      <c r="F1758" s="409">
        <v>28.92</v>
      </c>
      <c r="G1758" s="409">
        <f t="shared" si="347"/>
        <v>0</v>
      </c>
      <c r="H1758" s="410" t="s">
        <v>872</v>
      </c>
      <c r="I1758" s="410" t="s">
        <v>907</v>
      </c>
      <c r="J1758" s="410">
        <v>214346572</v>
      </c>
      <c r="K1758" s="410">
        <v>54502930</v>
      </c>
      <c r="L1758" s="410" t="s">
        <v>874</v>
      </c>
      <c r="M1758" s="406">
        <f t="shared" si="349"/>
        <v>0</v>
      </c>
      <c r="O1758" s="406">
        <f t="shared" si="355"/>
        <v>28.92</v>
      </c>
    </row>
    <row r="1759" spans="1:21">
      <c r="A1759" s="407">
        <v>45621</v>
      </c>
      <c r="B1759" s="408">
        <v>0</v>
      </c>
      <c r="C1759" s="409">
        <v>5</v>
      </c>
      <c r="D1759" s="409">
        <v>0.2</v>
      </c>
      <c r="E1759" s="409">
        <f t="shared" si="348"/>
        <v>4.76</v>
      </c>
      <c r="F1759" s="409">
        <v>4.8</v>
      </c>
      <c r="G1759" s="409">
        <f t="shared" si="347"/>
        <v>0.04</v>
      </c>
      <c r="H1759" s="410" t="s">
        <v>872</v>
      </c>
      <c r="I1759" s="410" t="s">
        <v>909</v>
      </c>
      <c r="J1759" s="410">
        <v>214346572</v>
      </c>
      <c r="K1759" s="410">
        <v>54502925</v>
      </c>
      <c r="L1759" s="410" t="s">
        <v>874</v>
      </c>
      <c r="M1759" s="406">
        <f t="shared" si="349"/>
        <v>0</v>
      </c>
      <c r="N1759" s="406"/>
      <c r="R1759" s="406">
        <f>E1759</f>
        <v>4.76</v>
      </c>
    </row>
    <row r="1760" spans="1:21">
      <c r="A1760" s="407">
        <v>45621</v>
      </c>
      <c r="B1760" s="408">
        <v>0</v>
      </c>
      <c r="C1760" s="409">
        <v>26</v>
      </c>
      <c r="D1760" s="409">
        <v>0.93</v>
      </c>
      <c r="E1760" s="409">
        <f t="shared" si="348"/>
        <v>25.07</v>
      </c>
      <c r="F1760" s="409">
        <v>25.07</v>
      </c>
      <c r="G1760" s="409">
        <f t="shared" si="347"/>
        <v>0</v>
      </c>
      <c r="H1760" s="410" t="s">
        <v>872</v>
      </c>
      <c r="I1760" s="410" t="s">
        <v>900</v>
      </c>
      <c r="J1760" s="410">
        <v>214346572</v>
      </c>
      <c r="K1760" s="410">
        <v>54502936</v>
      </c>
      <c r="L1760" s="410" t="s">
        <v>874</v>
      </c>
      <c r="M1760" s="406">
        <f t="shared" si="349"/>
        <v>0</v>
      </c>
      <c r="N1760" s="406">
        <f>E1760</f>
        <v>25.07</v>
      </c>
      <c r="O1760" s="406"/>
    </row>
    <row r="1761" spans="1:18">
      <c r="A1761" s="407">
        <v>45621</v>
      </c>
      <c r="B1761" s="408">
        <v>0</v>
      </c>
      <c r="C1761" s="409">
        <v>33</v>
      </c>
      <c r="D1761" s="409">
        <v>1.19</v>
      </c>
      <c r="E1761" s="409">
        <f t="shared" si="348"/>
        <v>31.81</v>
      </c>
      <c r="F1761" s="409">
        <v>31.81</v>
      </c>
      <c r="G1761" s="409">
        <f t="shared" si="347"/>
        <v>0</v>
      </c>
      <c r="H1761" s="410" t="s">
        <v>872</v>
      </c>
      <c r="I1761" s="410" t="s">
        <v>907</v>
      </c>
      <c r="J1761" s="410">
        <v>214346572</v>
      </c>
      <c r="K1761" s="410">
        <v>54502936</v>
      </c>
      <c r="L1761" s="410" t="s">
        <v>874</v>
      </c>
      <c r="M1761" s="406">
        <f t="shared" si="349"/>
        <v>0</v>
      </c>
      <c r="N1761" s="406"/>
      <c r="O1761" s="406">
        <f t="shared" ref="O1761:O1766" si="356">E1761</f>
        <v>31.81</v>
      </c>
    </row>
    <row r="1762" spans="1:18">
      <c r="A1762" s="407">
        <v>45621</v>
      </c>
      <c r="B1762" s="408">
        <v>0</v>
      </c>
      <c r="C1762" s="409">
        <v>30</v>
      </c>
      <c r="D1762" s="409">
        <v>1.08</v>
      </c>
      <c r="E1762" s="409">
        <f t="shared" si="348"/>
        <v>28.92</v>
      </c>
      <c r="F1762" s="409">
        <v>28.92</v>
      </c>
      <c r="G1762" s="409">
        <f t="shared" si="347"/>
        <v>0</v>
      </c>
      <c r="H1762" s="410" t="s">
        <v>872</v>
      </c>
      <c r="I1762" s="410" t="s">
        <v>907</v>
      </c>
      <c r="J1762" s="410">
        <v>214346572</v>
      </c>
      <c r="K1762" s="410">
        <v>54502922</v>
      </c>
      <c r="L1762" s="410" t="s">
        <v>874</v>
      </c>
      <c r="M1762" s="406">
        <f t="shared" si="349"/>
        <v>0</v>
      </c>
      <c r="N1762" s="406"/>
      <c r="O1762" s="406">
        <f t="shared" si="356"/>
        <v>28.92</v>
      </c>
    </row>
    <row r="1763" spans="1:18">
      <c r="A1763" s="407">
        <v>45621</v>
      </c>
      <c r="B1763" s="408">
        <v>0</v>
      </c>
      <c r="C1763" s="409">
        <v>30</v>
      </c>
      <c r="D1763" s="409">
        <v>1.08</v>
      </c>
      <c r="E1763" s="409">
        <f t="shared" si="348"/>
        <v>28.92</v>
      </c>
      <c r="F1763" s="409">
        <v>28.92</v>
      </c>
      <c r="G1763" s="409">
        <f t="shared" si="347"/>
        <v>0</v>
      </c>
      <c r="H1763" s="410" t="s">
        <v>872</v>
      </c>
      <c r="I1763" s="410" t="s">
        <v>907</v>
      </c>
      <c r="J1763" s="410">
        <v>214346572</v>
      </c>
      <c r="K1763" s="410">
        <v>54502933</v>
      </c>
      <c r="L1763" s="410" t="s">
        <v>874</v>
      </c>
      <c r="M1763" s="406">
        <f t="shared" si="349"/>
        <v>0</v>
      </c>
      <c r="N1763" s="406"/>
      <c r="O1763" s="406">
        <f t="shared" si="356"/>
        <v>28.92</v>
      </c>
    </row>
    <row r="1764" spans="1:18">
      <c r="A1764" s="407">
        <v>45621</v>
      </c>
      <c r="B1764" s="408">
        <v>0</v>
      </c>
      <c r="C1764" s="409">
        <v>50</v>
      </c>
      <c r="D1764" s="409">
        <v>1.8</v>
      </c>
      <c r="E1764" s="409">
        <f t="shared" si="348"/>
        <v>48.2</v>
      </c>
      <c r="F1764" s="409">
        <v>48.2</v>
      </c>
      <c r="G1764" s="409">
        <f t="shared" si="347"/>
        <v>0</v>
      </c>
      <c r="H1764" s="410" t="s">
        <v>872</v>
      </c>
      <c r="I1764" s="410" t="s">
        <v>907</v>
      </c>
      <c r="J1764" s="410">
        <v>214346572</v>
      </c>
      <c r="K1764" s="410">
        <v>54502924</v>
      </c>
      <c r="L1764" s="410" t="s">
        <v>874</v>
      </c>
      <c r="M1764" s="406">
        <f t="shared" si="349"/>
        <v>0</v>
      </c>
      <c r="O1764" s="406">
        <f t="shared" si="356"/>
        <v>48.2</v>
      </c>
    </row>
    <row r="1765" spans="1:18">
      <c r="A1765" s="407">
        <v>45621</v>
      </c>
      <c r="B1765" s="408">
        <v>0</v>
      </c>
      <c r="C1765" s="409">
        <v>30</v>
      </c>
      <c r="D1765" s="409">
        <v>1.08</v>
      </c>
      <c r="E1765" s="409">
        <f t="shared" si="348"/>
        <v>28.92</v>
      </c>
      <c r="F1765" s="409">
        <v>28.92</v>
      </c>
      <c r="G1765" s="409">
        <f t="shared" si="347"/>
        <v>0</v>
      </c>
      <c r="H1765" s="410" t="s">
        <v>872</v>
      </c>
      <c r="I1765" s="410" t="s">
        <v>907</v>
      </c>
      <c r="J1765" s="410">
        <v>214346572</v>
      </c>
      <c r="K1765" s="410">
        <v>54502931</v>
      </c>
      <c r="L1765" s="410" t="s">
        <v>874</v>
      </c>
      <c r="M1765" s="406">
        <f t="shared" si="349"/>
        <v>0</v>
      </c>
      <c r="O1765" s="406">
        <f t="shared" si="356"/>
        <v>28.92</v>
      </c>
    </row>
    <row r="1766" spans="1:18">
      <c r="A1766" s="407">
        <v>45621</v>
      </c>
      <c r="B1766" s="408">
        <v>0</v>
      </c>
      <c r="C1766" s="409">
        <v>30</v>
      </c>
      <c r="D1766" s="409">
        <v>1.08</v>
      </c>
      <c r="E1766" s="409">
        <f t="shared" si="348"/>
        <v>28.92</v>
      </c>
      <c r="F1766" s="409">
        <v>28.92</v>
      </c>
      <c r="G1766" s="409">
        <f t="shared" si="347"/>
        <v>0</v>
      </c>
      <c r="H1766" s="410" t="s">
        <v>872</v>
      </c>
      <c r="I1766" s="410" t="s">
        <v>907</v>
      </c>
      <c r="J1766" s="410">
        <v>214346572</v>
      </c>
      <c r="K1766" s="410">
        <v>54502927</v>
      </c>
      <c r="L1766" s="410" t="s">
        <v>874</v>
      </c>
      <c r="M1766" s="406">
        <f t="shared" si="349"/>
        <v>0</v>
      </c>
      <c r="O1766" s="406">
        <f t="shared" si="356"/>
        <v>28.92</v>
      </c>
    </row>
    <row r="1767" spans="1:18">
      <c r="A1767" s="407">
        <v>45621</v>
      </c>
      <c r="B1767" s="408">
        <v>0</v>
      </c>
      <c r="C1767" s="409">
        <v>5</v>
      </c>
      <c r="D1767" s="409">
        <v>0.18</v>
      </c>
      <c r="E1767" s="409">
        <f t="shared" si="348"/>
        <v>4.78</v>
      </c>
      <c r="F1767" s="409">
        <v>4.82</v>
      </c>
      <c r="G1767" s="409">
        <f t="shared" si="347"/>
        <v>0.04</v>
      </c>
      <c r="H1767" s="410" t="s">
        <v>872</v>
      </c>
      <c r="I1767" s="410" t="s">
        <v>909</v>
      </c>
      <c r="J1767" s="410">
        <v>214346572</v>
      </c>
      <c r="K1767" s="410">
        <v>54502934</v>
      </c>
      <c r="L1767" s="410" t="s">
        <v>874</v>
      </c>
      <c r="M1767" s="406">
        <f t="shared" si="349"/>
        <v>0</v>
      </c>
      <c r="N1767" s="406"/>
      <c r="R1767" s="406">
        <f>E1767</f>
        <v>4.78</v>
      </c>
    </row>
    <row r="1768" spans="1:18">
      <c r="A1768" s="407">
        <v>45621</v>
      </c>
      <c r="B1768" s="408">
        <v>0</v>
      </c>
      <c r="C1768" s="409">
        <v>50</v>
      </c>
      <c r="D1768" s="409">
        <v>1.8</v>
      </c>
      <c r="E1768" s="409">
        <f t="shared" si="348"/>
        <v>48.2</v>
      </c>
      <c r="F1768" s="409">
        <v>48.2</v>
      </c>
      <c r="G1768" s="409">
        <f t="shared" si="347"/>
        <v>0</v>
      </c>
      <c r="H1768" s="410" t="s">
        <v>872</v>
      </c>
      <c r="I1768" s="410" t="s">
        <v>907</v>
      </c>
      <c r="J1768" s="410">
        <v>214346572</v>
      </c>
      <c r="K1768" s="410">
        <v>54502934</v>
      </c>
      <c r="L1768" s="410" t="s">
        <v>874</v>
      </c>
      <c r="M1768" s="406">
        <f t="shared" si="349"/>
        <v>0</v>
      </c>
      <c r="N1768" s="406"/>
      <c r="O1768" s="406">
        <f>E1768</f>
        <v>48.2</v>
      </c>
    </row>
    <row r="1769" spans="1:18">
      <c r="A1769" s="407">
        <v>45621</v>
      </c>
      <c r="B1769" s="408">
        <v>0</v>
      </c>
      <c r="C1769" s="409">
        <v>26</v>
      </c>
      <c r="D1769" s="409">
        <v>0.93</v>
      </c>
      <c r="E1769" s="409">
        <f t="shared" si="348"/>
        <v>25.07</v>
      </c>
      <c r="F1769" s="409">
        <v>25.07</v>
      </c>
      <c r="G1769" s="409">
        <f t="shared" si="347"/>
        <v>0</v>
      </c>
      <c r="H1769" s="410" t="s">
        <v>872</v>
      </c>
      <c r="I1769" s="410" t="s">
        <v>900</v>
      </c>
      <c r="J1769" s="410">
        <v>214346572</v>
      </c>
      <c r="K1769" s="410">
        <v>54502937</v>
      </c>
      <c r="L1769" s="410" t="s">
        <v>874</v>
      </c>
      <c r="M1769" s="406">
        <f t="shared" si="349"/>
        <v>0</v>
      </c>
      <c r="N1769" s="406">
        <f>E1769</f>
        <v>25.07</v>
      </c>
      <c r="O1769" s="406"/>
    </row>
    <row r="1770" spans="1:18">
      <c r="A1770" s="407">
        <v>45621</v>
      </c>
      <c r="B1770" s="408">
        <v>0</v>
      </c>
      <c r="C1770" s="409">
        <v>33</v>
      </c>
      <c r="D1770" s="409">
        <v>1.19</v>
      </c>
      <c r="E1770" s="409">
        <f t="shared" si="348"/>
        <v>31.81</v>
      </c>
      <c r="F1770" s="409">
        <v>31.81</v>
      </c>
      <c r="G1770" s="409">
        <f t="shared" si="347"/>
        <v>0</v>
      </c>
      <c r="H1770" s="410" t="s">
        <v>872</v>
      </c>
      <c r="I1770" s="410" t="s">
        <v>907</v>
      </c>
      <c r="J1770" s="410">
        <v>214346572</v>
      </c>
      <c r="K1770" s="410">
        <v>54502937</v>
      </c>
      <c r="L1770" s="410" t="s">
        <v>874</v>
      </c>
      <c r="M1770" s="406">
        <f t="shared" si="349"/>
        <v>0</v>
      </c>
      <c r="N1770" s="406"/>
      <c r="O1770" s="406">
        <f t="shared" ref="O1770:O1771" si="357">E1770</f>
        <v>31.81</v>
      </c>
    </row>
    <row r="1771" spans="1:18">
      <c r="A1771" s="407">
        <v>45621</v>
      </c>
      <c r="B1771" s="408">
        <v>0</v>
      </c>
      <c r="C1771" s="409">
        <v>30</v>
      </c>
      <c r="D1771" s="409">
        <v>1.08</v>
      </c>
      <c r="E1771" s="409">
        <f t="shared" si="348"/>
        <v>28.92</v>
      </c>
      <c r="F1771" s="409">
        <v>28.92</v>
      </c>
      <c r="G1771" s="409">
        <f t="shared" si="347"/>
        <v>0</v>
      </c>
      <c r="H1771" s="410" t="s">
        <v>872</v>
      </c>
      <c r="I1771" s="410" t="s">
        <v>907</v>
      </c>
      <c r="J1771" s="410">
        <v>214346572</v>
      </c>
      <c r="K1771" s="410">
        <v>54502928</v>
      </c>
      <c r="L1771" s="410" t="s">
        <v>874</v>
      </c>
      <c r="M1771" s="406">
        <f t="shared" si="349"/>
        <v>0</v>
      </c>
      <c r="O1771" s="406">
        <f t="shared" si="357"/>
        <v>28.92</v>
      </c>
    </row>
    <row r="1772" spans="1:18">
      <c r="A1772" s="407">
        <v>45621</v>
      </c>
      <c r="B1772" s="408">
        <v>0</v>
      </c>
      <c r="C1772" s="409">
        <v>5</v>
      </c>
      <c r="D1772" s="409">
        <v>0.2</v>
      </c>
      <c r="E1772" s="409">
        <f t="shared" si="348"/>
        <v>4.76</v>
      </c>
      <c r="F1772" s="409">
        <v>4.8</v>
      </c>
      <c r="G1772" s="409">
        <f t="shared" si="347"/>
        <v>0.04</v>
      </c>
      <c r="H1772" s="410" t="s">
        <v>872</v>
      </c>
      <c r="I1772" s="410" t="s">
        <v>909</v>
      </c>
      <c r="J1772" s="410">
        <v>214346572</v>
      </c>
      <c r="K1772" s="410">
        <v>54502935</v>
      </c>
      <c r="L1772" s="410" t="s">
        <v>874</v>
      </c>
      <c r="M1772" s="406">
        <f t="shared" si="349"/>
        <v>0</v>
      </c>
      <c r="O1772" s="406"/>
      <c r="R1772" s="406">
        <f t="shared" ref="R1772:R1773" si="358">E1772</f>
        <v>4.76</v>
      </c>
    </row>
    <row r="1773" spans="1:18" s="474" customFormat="1">
      <c r="A1773" s="469">
        <v>45621</v>
      </c>
      <c r="B1773" s="470">
        <v>0</v>
      </c>
      <c r="C1773" s="471">
        <v>5</v>
      </c>
      <c r="D1773" s="471">
        <v>0.2</v>
      </c>
      <c r="E1773" s="471">
        <f t="shared" si="348"/>
        <v>4.76</v>
      </c>
      <c r="F1773" s="471">
        <v>4.8</v>
      </c>
      <c r="G1773" s="471">
        <f t="shared" si="347"/>
        <v>0.04</v>
      </c>
      <c r="H1773" s="472" t="s">
        <v>872</v>
      </c>
      <c r="I1773" s="472" t="s">
        <v>909</v>
      </c>
      <c r="J1773" s="472">
        <v>214346572</v>
      </c>
      <c r="K1773" s="472">
        <v>54502926</v>
      </c>
      <c r="L1773" s="472" t="s">
        <v>874</v>
      </c>
      <c r="M1773" s="473">
        <f t="shared" si="349"/>
        <v>0</v>
      </c>
      <c r="O1773" s="473"/>
      <c r="R1773" s="473">
        <f t="shared" si="358"/>
        <v>4.76</v>
      </c>
    </row>
    <row r="1774" spans="1:18" s="474" customFormat="1">
      <c r="A1774" s="469">
        <v>45621</v>
      </c>
      <c r="B1774" s="470">
        <v>0</v>
      </c>
      <c r="C1774" s="471">
        <v>3</v>
      </c>
      <c r="D1774" s="471">
        <v>0.2</v>
      </c>
      <c r="E1774" s="471">
        <f t="shared" si="348"/>
        <v>2.76</v>
      </c>
      <c r="F1774" s="471">
        <v>2.8</v>
      </c>
      <c r="G1774" s="471">
        <f t="shared" si="347"/>
        <v>0.04</v>
      </c>
      <c r="H1774" s="472" t="s">
        <v>872</v>
      </c>
      <c r="I1774" s="472" t="s">
        <v>906</v>
      </c>
      <c r="J1774" s="472">
        <v>214346572</v>
      </c>
      <c r="K1774" s="472">
        <v>54502929</v>
      </c>
      <c r="L1774" s="472" t="s">
        <v>874</v>
      </c>
      <c r="M1774" s="473">
        <f t="shared" si="349"/>
        <v>0</v>
      </c>
      <c r="O1774" s="473"/>
      <c r="P1774" s="406">
        <f>E1774</f>
        <v>2.76</v>
      </c>
    </row>
    <row r="1775" spans="1:18" s="474" customFormat="1">
      <c r="A1775" s="469">
        <v>45621</v>
      </c>
      <c r="B1775" s="470">
        <v>0</v>
      </c>
      <c r="C1775" s="471">
        <v>25</v>
      </c>
      <c r="D1775" s="471">
        <v>0.9</v>
      </c>
      <c r="E1775" s="471">
        <f t="shared" si="348"/>
        <v>24.1</v>
      </c>
      <c r="F1775" s="471">
        <v>24.1</v>
      </c>
      <c r="G1775" s="471">
        <f t="shared" si="347"/>
        <v>0</v>
      </c>
      <c r="H1775" s="472" t="s">
        <v>872</v>
      </c>
      <c r="I1775" s="472" t="s">
        <v>907</v>
      </c>
      <c r="J1775" s="472">
        <v>214346572</v>
      </c>
      <c r="K1775" s="472">
        <v>54502938</v>
      </c>
      <c r="L1775" s="472" t="s">
        <v>874</v>
      </c>
      <c r="M1775" s="473">
        <f t="shared" si="349"/>
        <v>0</v>
      </c>
      <c r="O1775" s="473">
        <f>E1775</f>
        <v>24.1</v>
      </c>
    </row>
    <row r="1776" spans="1:18" s="474" customFormat="1">
      <c r="A1776" s="469">
        <v>45621</v>
      </c>
      <c r="B1776" s="470">
        <v>0</v>
      </c>
      <c r="C1776" s="471">
        <v>5</v>
      </c>
      <c r="D1776" s="471">
        <v>0.2</v>
      </c>
      <c r="E1776" s="471">
        <f t="shared" si="348"/>
        <v>4.76</v>
      </c>
      <c r="F1776" s="471">
        <v>4.8</v>
      </c>
      <c r="G1776" s="471">
        <f t="shared" si="347"/>
        <v>0.04</v>
      </c>
      <c r="H1776" s="472" t="s">
        <v>872</v>
      </c>
      <c r="I1776" s="472" t="s">
        <v>909</v>
      </c>
      <c r="J1776" s="472">
        <v>214346572</v>
      </c>
      <c r="K1776" s="472">
        <v>54502923</v>
      </c>
      <c r="L1776" s="472" t="s">
        <v>874</v>
      </c>
      <c r="M1776" s="473">
        <f t="shared" si="349"/>
        <v>0</v>
      </c>
      <c r="O1776" s="473"/>
      <c r="R1776" s="473">
        <f>E1776</f>
        <v>4.76</v>
      </c>
    </row>
    <row r="1777" spans="1:21" s="474" customFormat="1">
      <c r="A1777" s="469">
        <v>45621</v>
      </c>
      <c r="B1777" s="470">
        <v>0</v>
      </c>
      <c r="C1777" s="471">
        <v>30</v>
      </c>
      <c r="D1777" s="471">
        <v>1.08</v>
      </c>
      <c r="E1777" s="471">
        <f t="shared" si="348"/>
        <v>28.92</v>
      </c>
      <c r="F1777" s="471">
        <v>28.92</v>
      </c>
      <c r="G1777" s="471">
        <f t="shared" si="347"/>
        <v>0</v>
      </c>
      <c r="H1777" s="472" t="s">
        <v>872</v>
      </c>
      <c r="I1777" s="472" t="s">
        <v>907</v>
      </c>
      <c r="J1777" s="472">
        <v>214346572</v>
      </c>
      <c r="K1777" s="472">
        <v>54502932</v>
      </c>
      <c r="L1777" s="472" t="s">
        <v>874</v>
      </c>
      <c r="M1777" s="473">
        <f t="shared" si="349"/>
        <v>0</v>
      </c>
      <c r="N1777" s="473"/>
      <c r="O1777" s="473">
        <f t="shared" ref="O1777:O1778" si="359">E1777</f>
        <v>28.92</v>
      </c>
    </row>
    <row r="1778" spans="1:21" s="474" customFormat="1">
      <c r="A1778" s="469">
        <v>45621</v>
      </c>
      <c r="B1778" s="470">
        <v>0</v>
      </c>
      <c r="C1778" s="471">
        <v>30</v>
      </c>
      <c r="D1778" s="471">
        <v>1.08</v>
      </c>
      <c r="E1778" s="471">
        <f t="shared" si="348"/>
        <v>28.92</v>
      </c>
      <c r="F1778" s="471">
        <v>28.92</v>
      </c>
      <c r="G1778" s="471">
        <f t="shared" si="347"/>
        <v>0</v>
      </c>
      <c r="H1778" s="472" t="s">
        <v>872</v>
      </c>
      <c r="I1778" s="472" t="s">
        <v>907</v>
      </c>
      <c r="J1778" s="472">
        <v>214346572</v>
      </c>
      <c r="K1778" s="472">
        <v>54502932</v>
      </c>
      <c r="L1778" s="472" t="s">
        <v>874</v>
      </c>
      <c r="M1778" s="473">
        <f t="shared" si="349"/>
        <v>0</v>
      </c>
      <c r="O1778" s="473">
        <f t="shared" si="359"/>
        <v>28.92</v>
      </c>
    </row>
    <row r="1779" spans="1:21" s="474" customFormat="1">
      <c r="A1779" s="469">
        <v>45618</v>
      </c>
      <c r="B1779" s="470">
        <v>0</v>
      </c>
      <c r="C1779" s="471">
        <v>3</v>
      </c>
      <c r="D1779" s="471">
        <v>0.2</v>
      </c>
      <c r="E1779" s="471">
        <f t="shared" si="348"/>
        <v>2.76</v>
      </c>
      <c r="F1779" s="471">
        <v>2.8</v>
      </c>
      <c r="G1779" s="471">
        <f t="shared" si="347"/>
        <v>0.04</v>
      </c>
      <c r="H1779" s="472" t="s">
        <v>872</v>
      </c>
      <c r="I1779" s="472" t="s">
        <v>906</v>
      </c>
      <c r="J1779" s="472">
        <v>1022827598</v>
      </c>
      <c r="K1779" s="472">
        <v>54493077</v>
      </c>
      <c r="L1779" s="472" t="s">
        <v>874</v>
      </c>
      <c r="M1779" s="473">
        <f t="shared" si="349"/>
        <v>0</v>
      </c>
      <c r="O1779" s="473"/>
      <c r="P1779" s="406">
        <f t="shared" ref="P1779:P1781" si="360">E1779</f>
        <v>2.76</v>
      </c>
    </row>
    <row r="1780" spans="1:21" s="474" customFormat="1">
      <c r="A1780" s="469">
        <v>45618</v>
      </c>
      <c r="B1780" s="470">
        <v>0</v>
      </c>
      <c r="C1780" s="471">
        <v>3</v>
      </c>
      <c r="D1780" s="471">
        <v>0.2</v>
      </c>
      <c r="E1780" s="471">
        <f t="shared" si="348"/>
        <v>2.76</v>
      </c>
      <c r="F1780" s="471">
        <v>2.8</v>
      </c>
      <c r="G1780" s="471">
        <f t="shared" si="347"/>
        <v>0.04</v>
      </c>
      <c r="H1780" s="472" t="s">
        <v>872</v>
      </c>
      <c r="I1780" s="472" t="s">
        <v>906</v>
      </c>
      <c r="J1780" s="472">
        <v>1022827598</v>
      </c>
      <c r="K1780" s="472">
        <v>54493074</v>
      </c>
      <c r="L1780" s="472" t="s">
        <v>874</v>
      </c>
      <c r="M1780" s="473">
        <f t="shared" si="349"/>
        <v>0</v>
      </c>
      <c r="O1780" s="473"/>
      <c r="P1780" s="406">
        <f t="shared" si="360"/>
        <v>2.76</v>
      </c>
    </row>
    <row r="1781" spans="1:21" s="474" customFormat="1">
      <c r="A1781" s="469">
        <v>45618</v>
      </c>
      <c r="B1781" s="470">
        <v>0</v>
      </c>
      <c r="C1781" s="471">
        <v>3</v>
      </c>
      <c r="D1781" s="471">
        <v>0.2</v>
      </c>
      <c r="E1781" s="471">
        <f t="shared" si="348"/>
        <v>2.76</v>
      </c>
      <c r="F1781" s="471">
        <v>2.8</v>
      </c>
      <c r="G1781" s="471">
        <f t="shared" si="347"/>
        <v>0.04</v>
      </c>
      <c r="H1781" s="472" t="s">
        <v>872</v>
      </c>
      <c r="I1781" s="472" t="s">
        <v>906</v>
      </c>
      <c r="J1781" s="472">
        <v>1022827598</v>
      </c>
      <c r="K1781" s="472">
        <v>54493075</v>
      </c>
      <c r="L1781" s="472" t="s">
        <v>874</v>
      </c>
      <c r="M1781" s="473">
        <f t="shared" si="349"/>
        <v>0</v>
      </c>
      <c r="O1781" s="473"/>
      <c r="P1781" s="406">
        <f t="shared" si="360"/>
        <v>2.76</v>
      </c>
    </row>
    <row r="1782" spans="1:21" s="474" customFormat="1">
      <c r="A1782" s="469">
        <v>45618</v>
      </c>
      <c r="B1782" s="470">
        <v>0</v>
      </c>
      <c r="C1782" s="471">
        <v>10</v>
      </c>
      <c r="D1782" s="471">
        <v>0.36</v>
      </c>
      <c r="E1782" s="471">
        <f t="shared" si="348"/>
        <v>9.64</v>
      </c>
      <c r="F1782" s="471">
        <v>9.64</v>
      </c>
      <c r="G1782" s="471">
        <f t="shared" si="347"/>
        <v>0</v>
      </c>
      <c r="H1782" s="472" t="s">
        <v>872</v>
      </c>
      <c r="I1782" s="472" t="s">
        <v>909</v>
      </c>
      <c r="J1782" s="472">
        <v>1022827598</v>
      </c>
      <c r="K1782" s="472">
        <v>54493069</v>
      </c>
      <c r="L1782" s="472" t="s">
        <v>874</v>
      </c>
      <c r="M1782" s="473">
        <f t="shared" si="349"/>
        <v>0</v>
      </c>
      <c r="O1782" s="473"/>
      <c r="R1782" s="473">
        <f>E1782</f>
        <v>9.64</v>
      </c>
    </row>
    <row r="1783" spans="1:21" s="474" customFormat="1">
      <c r="A1783" s="469">
        <v>45618</v>
      </c>
      <c r="B1783" s="470">
        <v>0</v>
      </c>
      <c r="C1783" s="471">
        <v>50</v>
      </c>
      <c r="D1783" s="471">
        <v>1.8</v>
      </c>
      <c r="E1783" s="471">
        <f t="shared" si="348"/>
        <v>48.2</v>
      </c>
      <c r="F1783" s="471">
        <v>48.2</v>
      </c>
      <c r="G1783" s="471">
        <f t="shared" si="347"/>
        <v>0</v>
      </c>
      <c r="H1783" s="472" t="s">
        <v>872</v>
      </c>
      <c r="I1783" s="472" t="s">
        <v>907</v>
      </c>
      <c r="J1783" s="472">
        <v>1022827598</v>
      </c>
      <c r="K1783" s="472">
        <v>54493069</v>
      </c>
      <c r="L1783" s="472" t="s">
        <v>874</v>
      </c>
      <c r="M1783" s="473">
        <f t="shared" si="349"/>
        <v>0</v>
      </c>
      <c r="N1783" s="473"/>
      <c r="O1783" s="473">
        <f>E1783</f>
        <v>48.2</v>
      </c>
    </row>
    <row r="1784" spans="1:21" s="474" customFormat="1">
      <c r="A1784" s="469">
        <v>45618</v>
      </c>
      <c r="B1784" s="470">
        <v>0</v>
      </c>
      <c r="C1784" s="471">
        <v>3</v>
      </c>
      <c r="D1784" s="471">
        <v>0.2</v>
      </c>
      <c r="E1784" s="471">
        <f t="shared" si="348"/>
        <v>2.76</v>
      </c>
      <c r="F1784" s="471">
        <v>2.8</v>
      </c>
      <c r="G1784" s="471">
        <f t="shared" si="347"/>
        <v>0.04</v>
      </c>
      <c r="H1784" s="472" t="s">
        <v>872</v>
      </c>
      <c r="I1784" s="472" t="s">
        <v>906</v>
      </c>
      <c r="J1784" s="472">
        <v>1022827598</v>
      </c>
      <c r="K1784" s="472">
        <v>54493078</v>
      </c>
      <c r="L1784" s="472" t="s">
        <v>874</v>
      </c>
      <c r="M1784" s="473">
        <f t="shared" si="349"/>
        <v>0</v>
      </c>
      <c r="O1784" s="473"/>
      <c r="P1784" s="406">
        <f t="shared" ref="P1784:P1787" si="361">E1784</f>
        <v>2.76</v>
      </c>
    </row>
    <row r="1785" spans="1:21" s="474" customFormat="1">
      <c r="A1785" s="469">
        <v>45618</v>
      </c>
      <c r="B1785" s="470">
        <v>0</v>
      </c>
      <c r="C1785" s="471">
        <v>3</v>
      </c>
      <c r="D1785" s="471">
        <v>0.2</v>
      </c>
      <c r="E1785" s="471">
        <f t="shared" si="348"/>
        <v>2.76</v>
      </c>
      <c r="F1785" s="471">
        <v>2.8</v>
      </c>
      <c r="G1785" s="471">
        <f t="shared" si="347"/>
        <v>0.04</v>
      </c>
      <c r="H1785" s="472" t="s">
        <v>872</v>
      </c>
      <c r="I1785" s="472" t="s">
        <v>906</v>
      </c>
      <c r="J1785" s="472">
        <v>1022827598</v>
      </c>
      <c r="K1785" s="472">
        <v>54493076</v>
      </c>
      <c r="L1785" s="472" t="s">
        <v>874</v>
      </c>
      <c r="M1785" s="473">
        <f t="shared" si="349"/>
        <v>0</v>
      </c>
      <c r="P1785" s="406">
        <f t="shared" si="361"/>
        <v>2.76</v>
      </c>
      <c r="U1785" s="473"/>
    </row>
    <row r="1786" spans="1:21" s="474" customFormat="1">
      <c r="A1786" s="469">
        <v>45618</v>
      </c>
      <c r="B1786" s="470">
        <v>0</v>
      </c>
      <c r="C1786" s="471">
        <v>3</v>
      </c>
      <c r="D1786" s="471">
        <v>0.2</v>
      </c>
      <c r="E1786" s="471">
        <f t="shared" si="348"/>
        <v>2.76</v>
      </c>
      <c r="F1786" s="471">
        <v>2.8</v>
      </c>
      <c r="G1786" s="471">
        <f t="shared" si="347"/>
        <v>0.04</v>
      </c>
      <c r="H1786" s="472" t="s">
        <v>872</v>
      </c>
      <c r="I1786" s="472" t="s">
        <v>906</v>
      </c>
      <c r="J1786" s="472">
        <v>1022827598</v>
      </c>
      <c r="K1786" s="472">
        <v>54493083</v>
      </c>
      <c r="L1786" s="472" t="s">
        <v>874</v>
      </c>
      <c r="M1786" s="473">
        <f t="shared" si="349"/>
        <v>0</v>
      </c>
      <c r="O1786" s="473"/>
      <c r="P1786" s="406">
        <f t="shared" si="361"/>
        <v>2.76</v>
      </c>
    </row>
    <row r="1787" spans="1:21" s="474" customFormat="1">
      <c r="A1787" s="469">
        <v>45618</v>
      </c>
      <c r="B1787" s="470">
        <v>0</v>
      </c>
      <c r="C1787" s="471">
        <v>3</v>
      </c>
      <c r="D1787" s="471">
        <v>0.2</v>
      </c>
      <c r="E1787" s="471">
        <f t="shared" si="348"/>
        <v>2.76</v>
      </c>
      <c r="F1787" s="471">
        <v>2.8</v>
      </c>
      <c r="G1787" s="471">
        <f t="shared" si="347"/>
        <v>0.04</v>
      </c>
      <c r="H1787" s="472" t="s">
        <v>872</v>
      </c>
      <c r="I1787" s="472" t="s">
        <v>906</v>
      </c>
      <c r="J1787" s="472">
        <v>1022827598</v>
      </c>
      <c r="K1787" s="472">
        <v>54493070</v>
      </c>
      <c r="L1787" s="472" t="s">
        <v>874</v>
      </c>
      <c r="M1787" s="473">
        <f t="shared" si="349"/>
        <v>0</v>
      </c>
      <c r="O1787" s="473"/>
      <c r="P1787" s="406">
        <f t="shared" si="361"/>
        <v>2.76</v>
      </c>
    </row>
    <row r="1788" spans="1:21" s="474" customFormat="1">
      <c r="A1788" s="469">
        <v>45618</v>
      </c>
      <c r="B1788" s="470">
        <v>0</v>
      </c>
      <c r="C1788" s="471">
        <v>15</v>
      </c>
      <c r="D1788" s="471">
        <v>0.54</v>
      </c>
      <c r="E1788" s="471">
        <f t="shared" si="348"/>
        <v>14.46</v>
      </c>
      <c r="F1788" s="471">
        <v>14.46</v>
      </c>
      <c r="G1788" s="471">
        <f t="shared" si="347"/>
        <v>0</v>
      </c>
      <c r="H1788" s="472" t="s">
        <v>872</v>
      </c>
      <c r="I1788" s="472" t="s">
        <v>909</v>
      </c>
      <c r="J1788" s="472">
        <v>1022827598</v>
      </c>
      <c r="K1788" s="472">
        <v>54493073</v>
      </c>
      <c r="L1788" s="472" t="s">
        <v>874</v>
      </c>
      <c r="M1788" s="473">
        <f t="shared" si="349"/>
        <v>0</v>
      </c>
      <c r="O1788" s="473"/>
      <c r="R1788" s="473">
        <f>E1788</f>
        <v>14.46</v>
      </c>
    </row>
    <row r="1789" spans="1:21" s="474" customFormat="1">
      <c r="A1789" s="469">
        <v>45618</v>
      </c>
      <c r="B1789" s="470">
        <v>0</v>
      </c>
      <c r="C1789" s="471">
        <v>30</v>
      </c>
      <c r="D1789" s="471">
        <v>1.08</v>
      </c>
      <c r="E1789" s="471">
        <f t="shared" si="348"/>
        <v>28.92</v>
      </c>
      <c r="F1789" s="471">
        <v>28.92</v>
      </c>
      <c r="G1789" s="471">
        <f t="shared" si="347"/>
        <v>0</v>
      </c>
      <c r="H1789" s="472" t="s">
        <v>872</v>
      </c>
      <c r="I1789" s="472" t="s">
        <v>907</v>
      </c>
      <c r="J1789" s="472">
        <v>1022827598</v>
      </c>
      <c r="K1789" s="472">
        <v>54493079</v>
      </c>
      <c r="L1789" s="472" t="s">
        <v>874</v>
      </c>
      <c r="M1789" s="473">
        <f t="shared" si="349"/>
        <v>0</v>
      </c>
      <c r="O1789" s="473">
        <f>E1789</f>
        <v>28.92</v>
      </c>
    </row>
    <row r="1790" spans="1:21" s="474" customFormat="1">
      <c r="A1790" s="469">
        <v>45618</v>
      </c>
      <c r="B1790" s="470">
        <v>0</v>
      </c>
      <c r="C1790" s="471">
        <v>3</v>
      </c>
      <c r="D1790" s="471">
        <v>0.2</v>
      </c>
      <c r="E1790" s="471">
        <f t="shared" si="348"/>
        <v>2.76</v>
      </c>
      <c r="F1790" s="471">
        <v>2.8</v>
      </c>
      <c r="G1790" s="471">
        <f t="shared" si="347"/>
        <v>0.04</v>
      </c>
      <c r="H1790" s="472" t="s">
        <v>872</v>
      </c>
      <c r="I1790" s="472" t="s">
        <v>906</v>
      </c>
      <c r="J1790" s="472">
        <v>1022827598</v>
      </c>
      <c r="K1790" s="472">
        <v>54493081</v>
      </c>
      <c r="L1790" s="472" t="s">
        <v>874</v>
      </c>
      <c r="M1790" s="473">
        <f t="shared" si="349"/>
        <v>0</v>
      </c>
      <c r="O1790" s="473"/>
      <c r="P1790" s="406">
        <f t="shared" ref="P1790:P1793" si="362">E1790</f>
        <v>2.76</v>
      </c>
    </row>
    <row r="1791" spans="1:21" s="474" customFormat="1">
      <c r="A1791" s="469">
        <v>45618</v>
      </c>
      <c r="B1791" s="470">
        <v>0</v>
      </c>
      <c r="C1791" s="471">
        <v>3</v>
      </c>
      <c r="D1791" s="471">
        <v>0.2</v>
      </c>
      <c r="E1791" s="471">
        <f t="shared" si="348"/>
        <v>2.76</v>
      </c>
      <c r="F1791" s="471">
        <v>2.8</v>
      </c>
      <c r="G1791" s="471">
        <f t="shared" si="347"/>
        <v>0.04</v>
      </c>
      <c r="H1791" s="472" t="s">
        <v>872</v>
      </c>
      <c r="I1791" s="472" t="s">
        <v>906</v>
      </c>
      <c r="J1791" s="472">
        <v>1022827598</v>
      </c>
      <c r="K1791" s="472">
        <v>54493082</v>
      </c>
      <c r="L1791" s="472" t="s">
        <v>874</v>
      </c>
      <c r="M1791" s="473">
        <f t="shared" si="349"/>
        <v>0</v>
      </c>
      <c r="O1791" s="473"/>
      <c r="P1791" s="406">
        <f t="shared" si="362"/>
        <v>2.76</v>
      </c>
    </row>
    <row r="1792" spans="1:21" s="474" customFormat="1">
      <c r="A1792" s="469">
        <v>45618</v>
      </c>
      <c r="B1792" s="470">
        <v>0</v>
      </c>
      <c r="C1792" s="471">
        <v>3</v>
      </c>
      <c r="D1792" s="471">
        <v>0.2</v>
      </c>
      <c r="E1792" s="471">
        <f t="shared" si="348"/>
        <v>2.76</v>
      </c>
      <c r="F1792" s="471">
        <v>2.8</v>
      </c>
      <c r="G1792" s="471">
        <f t="shared" si="347"/>
        <v>0.04</v>
      </c>
      <c r="H1792" s="472" t="s">
        <v>872</v>
      </c>
      <c r="I1792" s="472" t="s">
        <v>906</v>
      </c>
      <c r="J1792" s="472">
        <v>1022827598</v>
      </c>
      <c r="K1792" s="472">
        <v>54493071</v>
      </c>
      <c r="L1792" s="472" t="s">
        <v>874</v>
      </c>
      <c r="M1792" s="473">
        <f t="shared" si="349"/>
        <v>0</v>
      </c>
      <c r="O1792" s="473"/>
      <c r="P1792" s="406">
        <f t="shared" si="362"/>
        <v>2.76</v>
      </c>
    </row>
    <row r="1793" spans="1:21" s="474" customFormat="1">
      <c r="A1793" s="469">
        <v>45618</v>
      </c>
      <c r="B1793" s="470">
        <v>0</v>
      </c>
      <c r="C1793" s="471">
        <v>3</v>
      </c>
      <c r="D1793" s="471">
        <v>0.2</v>
      </c>
      <c r="E1793" s="471">
        <f t="shared" si="348"/>
        <v>2.76</v>
      </c>
      <c r="F1793" s="471">
        <v>2.8</v>
      </c>
      <c r="G1793" s="471">
        <f t="shared" si="347"/>
        <v>0.04</v>
      </c>
      <c r="H1793" s="472" t="s">
        <v>872</v>
      </c>
      <c r="I1793" s="472" t="s">
        <v>906</v>
      </c>
      <c r="J1793" s="472">
        <v>1022827598</v>
      </c>
      <c r="K1793" s="472">
        <v>54493072</v>
      </c>
      <c r="L1793" s="472" t="s">
        <v>874</v>
      </c>
      <c r="M1793" s="473">
        <f t="shared" si="349"/>
        <v>0</v>
      </c>
      <c r="O1793" s="473"/>
      <c r="P1793" s="406">
        <f t="shared" si="362"/>
        <v>2.76</v>
      </c>
    </row>
    <row r="1794" spans="1:21" s="474" customFormat="1">
      <c r="A1794" s="469">
        <v>45618</v>
      </c>
      <c r="B1794" s="470">
        <v>0</v>
      </c>
      <c r="C1794" s="471">
        <v>30</v>
      </c>
      <c r="D1794" s="471">
        <v>1.08</v>
      </c>
      <c r="E1794" s="471">
        <f t="shared" si="348"/>
        <v>28.92</v>
      </c>
      <c r="F1794" s="471">
        <v>28.92</v>
      </c>
      <c r="G1794" s="471">
        <f t="shared" si="347"/>
        <v>0</v>
      </c>
      <c r="H1794" s="472" t="s">
        <v>872</v>
      </c>
      <c r="I1794" s="472" t="s">
        <v>907</v>
      </c>
      <c r="J1794" s="472">
        <v>1022827598</v>
      </c>
      <c r="K1794" s="472">
        <v>54493080</v>
      </c>
      <c r="L1794" s="472" t="s">
        <v>874</v>
      </c>
      <c r="M1794" s="473">
        <f t="shared" si="349"/>
        <v>0</v>
      </c>
      <c r="O1794" s="473">
        <f>E1794</f>
        <v>28.92</v>
      </c>
    </row>
    <row r="1795" spans="1:21" s="474" customFormat="1">
      <c r="A1795" s="469">
        <v>45617</v>
      </c>
      <c r="B1795" s="470">
        <v>0</v>
      </c>
      <c r="C1795" s="471">
        <v>26</v>
      </c>
      <c r="D1795" s="471">
        <v>0.93</v>
      </c>
      <c r="E1795" s="471">
        <f t="shared" si="348"/>
        <v>25.07</v>
      </c>
      <c r="F1795" s="471">
        <v>25.07</v>
      </c>
      <c r="G1795" s="471">
        <f t="shared" ref="G1795:G1858" si="363">IF(D1795&gt;0.2,0,0.04)</f>
        <v>0</v>
      </c>
      <c r="H1795" s="472" t="s">
        <v>872</v>
      </c>
      <c r="I1795" s="472" t="s">
        <v>900</v>
      </c>
      <c r="J1795" s="472">
        <v>698393268</v>
      </c>
      <c r="K1795" s="472">
        <v>54485989</v>
      </c>
      <c r="L1795" s="472" t="s">
        <v>874</v>
      </c>
      <c r="M1795" s="473">
        <f t="shared" si="349"/>
        <v>0</v>
      </c>
      <c r="N1795" s="406">
        <f>E1795</f>
        <v>25.07</v>
      </c>
      <c r="O1795" s="473"/>
    </row>
    <row r="1796" spans="1:21" s="474" customFormat="1">
      <c r="A1796" s="469">
        <v>45617</v>
      </c>
      <c r="B1796" s="470">
        <v>0</v>
      </c>
      <c r="C1796" s="471">
        <v>33</v>
      </c>
      <c r="D1796" s="471">
        <v>1.19</v>
      </c>
      <c r="E1796" s="471">
        <f t="shared" ref="E1796:E1859" si="364">C1796-D1796-G1796</f>
        <v>31.81</v>
      </c>
      <c r="F1796" s="471">
        <v>31.81</v>
      </c>
      <c r="G1796" s="471">
        <f t="shared" si="363"/>
        <v>0</v>
      </c>
      <c r="H1796" s="472" t="s">
        <v>872</v>
      </c>
      <c r="I1796" s="472" t="s">
        <v>907</v>
      </c>
      <c r="J1796" s="472">
        <v>698393268</v>
      </c>
      <c r="K1796" s="472">
        <v>54485989</v>
      </c>
      <c r="L1796" s="472" t="s">
        <v>874</v>
      </c>
      <c r="M1796" s="473">
        <f t="shared" ref="M1796:M1859" si="365">SUM(N1796:AA1796)-E1796</f>
        <v>0</v>
      </c>
      <c r="O1796" s="473">
        <f>E1796</f>
        <v>31.81</v>
      </c>
    </row>
    <row r="1797" spans="1:21" s="474" customFormat="1">
      <c r="A1797" s="469">
        <v>45617</v>
      </c>
      <c r="B1797" s="470">
        <v>0</v>
      </c>
      <c r="C1797" s="471">
        <v>10</v>
      </c>
      <c r="D1797" s="471">
        <v>0.36</v>
      </c>
      <c r="E1797" s="471">
        <f t="shared" si="364"/>
        <v>9.64</v>
      </c>
      <c r="F1797" s="471">
        <v>9.64</v>
      </c>
      <c r="G1797" s="471">
        <f t="shared" si="363"/>
        <v>0</v>
      </c>
      <c r="H1797" s="472" t="s">
        <v>872</v>
      </c>
      <c r="I1797" s="472" t="s">
        <v>909</v>
      </c>
      <c r="J1797" s="472">
        <v>698393268</v>
      </c>
      <c r="K1797" s="472">
        <v>54485986</v>
      </c>
      <c r="L1797" s="472" t="s">
        <v>874</v>
      </c>
      <c r="M1797" s="473">
        <f t="shared" si="365"/>
        <v>0</v>
      </c>
      <c r="O1797" s="473"/>
      <c r="R1797" s="473">
        <f>E1797</f>
        <v>9.64</v>
      </c>
    </row>
    <row r="1798" spans="1:21" s="474" customFormat="1">
      <c r="A1798" s="469">
        <v>45617</v>
      </c>
      <c r="B1798" s="470">
        <v>0</v>
      </c>
      <c r="C1798" s="471">
        <v>2</v>
      </c>
      <c r="D1798" s="471">
        <v>0.2</v>
      </c>
      <c r="E1798" s="471">
        <f t="shared" si="364"/>
        <v>1.76</v>
      </c>
      <c r="F1798" s="471">
        <v>1.8</v>
      </c>
      <c r="G1798" s="471">
        <f t="shared" si="363"/>
        <v>0.04</v>
      </c>
      <c r="H1798" s="472" t="s">
        <v>872</v>
      </c>
      <c r="I1798" s="472" t="s">
        <v>873</v>
      </c>
      <c r="J1798" s="472">
        <v>698393268</v>
      </c>
      <c r="K1798" s="472">
        <v>54485987</v>
      </c>
      <c r="L1798" s="472" t="s">
        <v>874</v>
      </c>
      <c r="M1798" s="473">
        <f t="shared" si="365"/>
        <v>0</v>
      </c>
      <c r="O1798" s="473"/>
      <c r="U1798" s="406">
        <f>E1798</f>
        <v>1.76</v>
      </c>
    </row>
    <row r="1799" spans="1:21" s="474" customFormat="1">
      <c r="A1799" s="469">
        <v>45617</v>
      </c>
      <c r="B1799" s="470">
        <v>0</v>
      </c>
      <c r="C1799" s="471">
        <v>3</v>
      </c>
      <c r="D1799" s="471">
        <v>0.2</v>
      </c>
      <c r="E1799" s="471">
        <f t="shared" si="364"/>
        <v>2.76</v>
      </c>
      <c r="F1799" s="471">
        <v>2.8</v>
      </c>
      <c r="G1799" s="471">
        <f t="shared" si="363"/>
        <v>0.04</v>
      </c>
      <c r="H1799" s="472" t="s">
        <v>872</v>
      </c>
      <c r="I1799" s="472" t="s">
        <v>906</v>
      </c>
      <c r="J1799" s="472">
        <v>698393268</v>
      </c>
      <c r="K1799" s="472">
        <v>54485991</v>
      </c>
      <c r="L1799" s="472" t="s">
        <v>874</v>
      </c>
      <c r="M1799" s="473">
        <f t="shared" si="365"/>
        <v>0</v>
      </c>
      <c r="O1799" s="473"/>
      <c r="P1799" s="406">
        <f>E1799</f>
        <v>2.76</v>
      </c>
    </row>
    <row r="1800" spans="1:21" s="474" customFormat="1">
      <c r="A1800" s="469">
        <v>45617</v>
      </c>
      <c r="B1800" s="470">
        <v>0</v>
      </c>
      <c r="C1800" s="471">
        <v>50</v>
      </c>
      <c r="D1800" s="471">
        <v>1.8</v>
      </c>
      <c r="E1800" s="471">
        <f t="shared" si="364"/>
        <v>48.2</v>
      </c>
      <c r="F1800" s="471">
        <v>48.2</v>
      </c>
      <c r="G1800" s="471">
        <f t="shared" si="363"/>
        <v>0</v>
      </c>
      <c r="H1800" s="472" t="s">
        <v>872</v>
      </c>
      <c r="I1800" s="472" t="s">
        <v>907</v>
      </c>
      <c r="J1800" s="472">
        <v>698393268</v>
      </c>
      <c r="K1800" s="472">
        <v>54485985</v>
      </c>
      <c r="L1800" s="472" t="s">
        <v>874</v>
      </c>
      <c r="M1800" s="473">
        <f t="shared" si="365"/>
        <v>0</v>
      </c>
      <c r="O1800" s="473">
        <f>E1800</f>
        <v>48.2</v>
      </c>
    </row>
    <row r="1801" spans="1:21" s="474" customFormat="1">
      <c r="A1801" s="469">
        <v>45617</v>
      </c>
      <c r="B1801" s="470">
        <v>0</v>
      </c>
      <c r="C1801" s="471">
        <v>3</v>
      </c>
      <c r="D1801" s="471">
        <v>0.2</v>
      </c>
      <c r="E1801" s="471">
        <f t="shared" si="364"/>
        <v>2.76</v>
      </c>
      <c r="F1801" s="471">
        <v>2.8</v>
      </c>
      <c r="G1801" s="471">
        <f t="shared" si="363"/>
        <v>0.04</v>
      </c>
      <c r="H1801" s="472" t="s">
        <v>872</v>
      </c>
      <c r="I1801" s="472" t="s">
        <v>906</v>
      </c>
      <c r="J1801" s="472">
        <v>698393268</v>
      </c>
      <c r="K1801" s="472">
        <v>54485988</v>
      </c>
      <c r="L1801" s="472" t="s">
        <v>874</v>
      </c>
      <c r="M1801" s="473">
        <f t="shared" si="365"/>
        <v>0</v>
      </c>
      <c r="O1801" s="473"/>
      <c r="P1801" s="406">
        <f t="shared" ref="P1801:P1802" si="366">E1801</f>
        <v>2.76</v>
      </c>
    </row>
    <row r="1802" spans="1:21" s="474" customFormat="1">
      <c r="A1802" s="469">
        <v>45617</v>
      </c>
      <c r="B1802" s="470">
        <v>0</v>
      </c>
      <c r="C1802" s="471">
        <v>9</v>
      </c>
      <c r="D1802" s="471">
        <v>0.32</v>
      </c>
      <c r="E1802" s="471">
        <f t="shared" si="364"/>
        <v>8.68</v>
      </c>
      <c r="F1802" s="471">
        <v>8.68</v>
      </c>
      <c r="G1802" s="471">
        <f t="shared" si="363"/>
        <v>0</v>
      </c>
      <c r="H1802" s="472" t="s">
        <v>872</v>
      </c>
      <c r="I1802" s="472" t="s">
        <v>906</v>
      </c>
      <c r="J1802" s="472">
        <v>698393268</v>
      </c>
      <c r="K1802" s="472">
        <v>54485990</v>
      </c>
      <c r="L1802" s="472" t="s">
        <v>874</v>
      </c>
      <c r="M1802" s="473">
        <f t="shared" si="365"/>
        <v>0</v>
      </c>
      <c r="O1802" s="473"/>
      <c r="P1802" s="406">
        <f t="shared" si="366"/>
        <v>8.68</v>
      </c>
    </row>
    <row r="1803" spans="1:21" s="474" customFormat="1">
      <c r="A1803" s="469">
        <v>45616</v>
      </c>
      <c r="B1803" s="470">
        <v>0</v>
      </c>
      <c r="C1803" s="471">
        <v>30</v>
      </c>
      <c r="D1803" s="471">
        <v>1.08</v>
      </c>
      <c r="E1803" s="471">
        <f t="shared" si="364"/>
        <v>28.92</v>
      </c>
      <c r="F1803" s="471">
        <v>28.92</v>
      </c>
      <c r="G1803" s="471">
        <f t="shared" si="363"/>
        <v>0</v>
      </c>
      <c r="H1803" s="472" t="s">
        <v>872</v>
      </c>
      <c r="I1803" s="472" t="s">
        <v>907</v>
      </c>
      <c r="J1803" s="472">
        <v>771404813</v>
      </c>
      <c r="K1803" s="472">
        <v>54454404</v>
      </c>
      <c r="L1803" s="472" t="s">
        <v>874</v>
      </c>
      <c r="M1803" s="473">
        <f t="shared" si="365"/>
        <v>0</v>
      </c>
      <c r="O1803" s="473">
        <f t="shared" ref="O1803:O1804" si="367">E1803</f>
        <v>28.92</v>
      </c>
    </row>
    <row r="1804" spans="1:21" s="474" customFormat="1">
      <c r="A1804" s="469">
        <v>45616</v>
      </c>
      <c r="B1804" s="470">
        <v>0</v>
      </c>
      <c r="C1804" s="471">
        <v>30</v>
      </c>
      <c r="D1804" s="471">
        <v>1.08</v>
      </c>
      <c r="E1804" s="471">
        <f t="shared" si="364"/>
        <v>28.92</v>
      </c>
      <c r="F1804" s="471">
        <v>28.92</v>
      </c>
      <c r="G1804" s="471">
        <f t="shared" si="363"/>
        <v>0</v>
      </c>
      <c r="H1804" s="472" t="s">
        <v>872</v>
      </c>
      <c r="I1804" s="472" t="s">
        <v>907</v>
      </c>
      <c r="J1804" s="472">
        <v>771404813</v>
      </c>
      <c r="K1804" s="472">
        <v>54454404</v>
      </c>
      <c r="L1804" s="472" t="s">
        <v>874</v>
      </c>
      <c r="M1804" s="473">
        <f t="shared" si="365"/>
        <v>0</v>
      </c>
      <c r="O1804" s="473">
        <f t="shared" si="367"/>
        <v>28.92</v>
      </c>
    </row>
    <row r="1805" spans="1:21" s="474" customFormat="1">
      <c r="A1805" s="469">
        <v>45616</v>
      </c>
      <c r="B1805" s="470">
        <v>0</v>
      </c>
      <c r="C1805" s="471">
        <v>15</v>
      </c>
      <c r="D1805" s="471">
        <v>0.54</v>
      </c>
      <c r="E1805" s="471">
        <f t="shared" si="364"/>
        <v>14.46</v>
      </c>
      <c r="F1805" s="471">
        <v>14.46</v>
      </c>
      <c r="G1805" s="471">
        <f t="shared" si="363"/>
        <v>0</v>
      </c>
      <c r="H1805" s="472" t="s">
        <v>872</v>
      </c>
      <c r="I1805" s="472" t="s">
        <v>909</v>
      </c>
      <c r="J1805" s="472">
        <v>771404813</v>
      </c>
      <c r="K1805" s="472">
        <v>54454403</v>
      </c>
      <c r="L1805" s="472" t="s">
        <v>874</v>
      </c>
      <c r="M1805" s="473">
        <f t="shared" si="365"/>
        <v>0</v>
      </c>
      <c r="O1805" s="473"/>
      <c r="R1805" s="473">
        <f>E1805</f>
        <v>14.46</v>
      </c>
    </row>
    <row r="1806" spans="1:21" s="474" customFormat="1">
      <c r="A1806" s="469">
        <v>45616</v>
      </c>
      <c r="B1806" s="470">
        <v>0</v>
      </c>
      <c r="C1806" s="471">
        <v>2</v>
      </c>
      <c r="D1806" s="471">
        <v>0.2</v>
      </c>
      <c r="E1806" s="471">
        <f t="shared" si="364"/>
        <v>1.76</v>
      </c>
      <c r="F1806" s="471">
        <v>1.8</v>
      </c>
      <c r="G1806" s="471">
        <f t="shared" si="363"/>
        <v>0.04</v>
      </c>
      <c r="H1806" s="472" t="s">
        <v>872</v>
      </c>
      <c r="I1806" s="472" t="s">
        <v>873</v>
      </c>
      <c r="J1806" s="472">
        <v>771404813</v>
      </c>
      <c r="K1806" s="472">
        <v>54454406</v>
      </c>
      <c r="L1806" s="472" t="s">
        <v>874</v>
      </c>
      <c r="M1806" s="473">
        <f t="shared" si="365"/>
        <v>0</v>
      </c>
      <c r="O1806" s="473"/>
      <c r="U1806" s="406">
        <f>E1806</f>
        <v>1.76</v>
      </c>
    </row>
    <row r="1807" spans="1:21" s="474" customFormat="1">
      <c r="A1807" s="469">
        <v>45616</v>
      </c>
      <c r="B1807" s="470">
        <v>0</v>
      </c>
      <c r="C1807" s="471">
        <v>30</v>
      </c>
      <c r="D1807" s="471">
        <v>1.08</v>
      </c>
      <c r="E1807" s="471">
        <f t="shared" si="364"/>
        <v>28.92</v>
      </c>
      <c r="F1807" s="471">
        <v>28.92</v>
      </c>
      <c r="G1807" s="471">
        <f t="shared" si="363"/>
        <v>0</v>
      </c>
      <c r="H1807" s="472" t="s">
        <v>872</v>
      </c>
      <c r="I1807" s="472" t="s">
        <v>907</v>
      </c>
      <c r="J1807" s="472">
        <v>771404813</v>
      </c>
      <c r="K1807" s="472">
        <v>54454405</v>
      </c>
      <c r="L1807" s="472" t="s">
        <v>874</v>
      </c>
      <c r="M1807" s="473">
        <f t="shared" si="365"/>
        <v>0</v>
      </c>
      <c r="O1807" s="473">
        <f>E1807</f>
        <v>28.92</v>
      </c>
      <c r="U1807" s="473"/>
    </row>
    <row r="1808" spans="1:21" s="474" customFormat="1">
      <c r="A1808" s="469">
        <v>45615</v>
      </c>
      <c r="B1808" s="470">
        <v>0</v>
      </c>
      <c r="C1808" s="471">
        <v>5</v>
      </c>
      <c r="D1808" s="471">
        <v>0.2</v>
      </c>
      <c r="E1808" s="471">
        <f t="shared" si="364"/>
        <v>4.76</v>
      </c>
      <c r="F1808" s="471">
        <v>4.8</v>
      </c>
      <c r="G1808" s="471">
        <f t="shared" si="363"/>
        <v>0.04</v>
      </c>
      <c r="H1808" s="472" t="s">
        <v>872</v>
      </c>
      <c r="I1808" s="472" t="s">
        <v>909</v>
      </c>
      <c r="J1808" s="472">
        <v>128626327</v>
      </c>
      <c r="K1808" s="472">
        <v>54426899</v>
      </c>
      <c r="L1808" s="472" t="s">
        <v>874</v>
      </c>
      <c r="M1808" s="473">
        <f t="shared" si="365"/>
        <v>0</v>
      </c>
      <c r="O1808" s="473"/>
      <c r="R1808" s="473">
        <f>E1808</f>
        <v>4.76</v>
      </c>
    </row>
    <row r="1809" spans="1:21" s="474" customFormat="1">
      <c r="A1809" s="469">
        <v>45615</v>
      </c>
      <c r="B1809" s="470">
        <v>0</v>
      </c>
      <c r="C1809" s="471">
        <v>2</v>
      </c>
      <c r="D1809" s="471">
        <v>0.2</v>
      </c>
      <c r="E1809" s="471">
        <f t="shared" si="364"/>
        <v>1.76</v>
      </c>
      <c r="F1809" s="471">
        <v>1.8</v>
      </c>
      <c r="G1809" s="471">
        <f t="shared" si="363"/>
        <v>0.04</v>
      </c>
      <c r="H1809" s="472" t="s">
        <v>872</v>
      </c>
      <c r="I1809" s="472" t="s">
        <v>873</v>
      </c>
      <c r="J1809" s="472">
        <v>128626327</v>
      </c>
      <c r="K1809" s="472">
        <v>54426900</v>
      </c>
      <c r="L1809" s="472" t="s">
        <v>874</v>
      </c>
      <c r="M1809" s="473">
        <f t="shared" si="365"/>
        <v>0</v>
      </c>
      <c r="O1809" s="473"/>
      <c r="U1809" s="406">
        <f>E1809</f>
        <v>1.76</v>
      </c>
    </row>
    <row r="1810" spans="1:21" s="474" customFormat="1">
      <c r="A1810" s="469">
        <v>45615</v>
      </c>
      <c r="B1810" s="470">
        <v>0</v>
      </c>
      <c r="C1810" s="471">
        <v>80</v>
      </c>
      <c r="D1810" s="471">
        <v>2.88</v>
      </c>
      <c r="E1810" s="471">
        <f t="shared" si="364"/>
        <v>77.12</v>
      </c>
      <c r="F1810" s="471">
        <v>77.12</v>
      </c>
      <c r="G1810" s="471">
        <f t="shared" si="363"/>
        <v>0</v>
      </c>
      <c r="H1810" s="472" t="s">
        <v>872</v>
      </c>
      <c r="I1810" s="472" t="s">
        <v>907</v>
      </c>
      <c r="J1810" s="472">
        <v>128626327</v>
      </c>
      <c r="K1810" s="472">
        <v>54426888</v>
      </c>
      <c r="L1810" s="472" t="s">
        <v>874</v>
      </c>
      <c r="M1810" s="473">
        <f t="shared" si="365"/>
        <v>0</v>
      </c>
      <c r="O1810" s="473">
        <f t="shared" ref="O1810:O1811" si="368">E1810</f>
        <v>77.12</v>
      </c>
    </row>
    <row r="1811" spans="1:21" s="474" customFormat="1">
      <c r="A1811" s="469">
        <v>45615</v>
      </c>
      <c r="B1811" s="470">
        <v>0</v>
      </c>
      <c r="C1811" s="471">
        <v>30</v>
      </c>
      <c r="D1811" s="471">
        <v>1.08</v>
      </c>
      <c r="E1811" s="471">
        <f t="shared" si="364"/>
        <v>28.92</v>
      </c>
      <c r="F1811" s="471">
        <v>28.92</v>
      </c>
      <c r="G1811" s="471">
        <f t="shared" si="363"/>
        <v>0</v>
      </c>
      <c r="H1811" s="472" t="s">
        <v>872</v>
      </c>
      <c r="I1811" s="472" t="s">
        <v>907</v>
      </c>
      <c r="J1811" s="472">
        <v>128626327</v>
      </c>
      <c r="K1811" s="472">
        <v>54426888</v>
      </c>
      <c r="L1811" s="472" t="s">
        <v>874</v>
      </c>
      <c r="M1811" s="473">
        <f t="shared" si="365"/>
        <v>0</v>
      </c>
      <c r="O1811" s="473">
        <f t="shared" si="368"/>
        <v>28.92</v>
      </c>
    </row>
    <row r="1812" spans="1:21" s="474" customFormat="1">
      <c r="A1812" s="469">
        <v>45615</v>
      </c>
      <c r="B1812" s="470">
        <v>0</v>
      </c>
      <c r="C1812" s="471">
        <v>10</v>
      </c>
      <c r="D1812" s="471">
        <v>0.36</v>
      </c>
      <c r="E1812" s="471">
        <f t="shared" si="364"/>
        <v>9.64</v>
      </c>
      <c r="F1812" s="471">
        <v>9.64</v>
      </c>
      <c r="G1812" s="471">
        <f t="shared" si="363"/>
        <v>0</v>
      </c>
      <c r="H1812" s="472" t="s">
        <v>872</v>
      </c>
      <c r="I1812" s="472" t="s">
        <v>909</v>
      </c>
      <c r="J1812" s="472">
        <v>128626327</v>
      </c>
      <c r="K1812" s="472">
        <v>54426895</v>
      </c>
      <c r="L1812" s="472" t="s">
        <v>874</v>
      </c>
      <c r="M1812" s="473">
        <f t="shared" si="365"/>
        <v>0</v>
      </c>
      <c r="O1812" s="473"/>
      <c r="R1812" s="473">
        <f>E1812</f>
        <v>9.64</v>
      </c>
    </row>
    <row r="1813" spans="1:21" s="474" customFormat="1">
      <c r="A1813" s="469">
        <v>45615</v>
      </c>
      <c r="B1813" s="470">
        <v>0</v>
      </c>
      <c r="C1813" s="471">
        <v>26</v>
      </c>
      <c r="D1813" s="471">
        <v>0.94</v>
      </c>
      <c r="E1813" s="471">
        <f t="shared" si="364"/>
        <v>25.06</v>
      </c>
      <c r="F1813" s="471">
        <v>25.06</v>
      </c>
      <c r="G1813" s="471">
        <f t="shared" si="363"/>
        <v>0</v>
      </c>
      <c r="H1813" s="472" t="s">
        <v>872</v>
      </c>
      <c r="I1813" s="472" t="s">
        <v>899</v>
      </c>
      <c r="J1813" s="472">
        <v>128626327</v>
      </c>
      <c r="K1813" s="472">
        <v>54426904</v>
      </c>
      <c r="L1813" s="472" t="s">
        <v>874</v>
      </c>
      <c r="M1813" s="473">
        <f t="shared" si="365"/>
        <v>0</v>
      </c>
      <c r="N1813" s="406">
        <f>E1813</f>
        <v>25.06</v>
      </c>
      <c r="O1813" s="473"/>
    </row>
    <row r="1814" spans="1:21" s="474" customFormat="1">
      <c r="A1814" s="469">
        <v>45615</v>
      </c>
      <c r="B1814" s="470">
        <v>0</v>
      </c>
      <c r="C1814" s="471">
        <v>30</v>
      </c>
      <c r="D1814" s="471">
        <v>1.08</v>
      </c>
      <c r="E1814" s="471">
        <f t="shared" si="364"/>
        <v>28.92</v>
      </c>
      <c r="F1814" s="471">
        <v>28.92</v>
      </c>
      <c r="G1814" s="471">
        <f t="shared" si="363"/>
        <v>0</v>
      </c>
      <c r="H1814" s="472" t="s">
        <v>872</v>
      </c>
      <c r="I1814" s="472" t="s">
        <v>907</v>
      </c>
      <c r="J1814" s="472">
        <v>128626327</v>
      </c>
      <c r="K1814" s="472">
        <v>54426892</v>
      </c>
      <c r="L1814" s="472" t="s">
        <v>874</v>
      </c>
      <c r="M1814" s="473">
        <f t="shared" si="365"/>
        <v>0</v>
      </c>
      <c r="O1814" s="473">
        <f>E1814</f>
        <v>28.92</v>
      </c>
    </row>
    <row r="1815" spans="1:21" s="474" customFormat="1">
      <c r="A1815" s="469">
        <v>45615</v>
      </c>
      <c r="B1815" s="470">
        <v>0</v>
      </c>
      <c r="C1815" s="471">
        <v>20</v>
      </c>
      <c r="D1815" s="471">
        <v>0.72</v>
      </c>
      <c r="E1815" s="471">
        <f t="shared" si="364"/>
        <v>19.28</v>
      </c>
      <c r="F1815" s="471">
        <v>19.28</v>
      </c>
      <c r="G1815" s="471">
        <f t="shared" si="363"/>
        <v>0</v>
      </c>
      <c r="H1815" s="472" t="s">
        <v>872</v>
      </c>
      <c r="I1815" s="472" t="s">
        <v>909</v>
      </c>
      <c r="J1815" s="472">
        <v>128626327</v>
      </c>
      <c r="K1815" s="472">
        <v>54426889</v>
      </c>
      <c r="L1815" s="472" t="s">
        <v>874</v>
      </c>
      <c r="M1815" s="473">
        <f t="shared" si="365"/>
        <v>0</v>
      </c>
      <c r="O1815" s="473"/>
      <c r="R1815" s="473">
        <f t="shared" ref="R1815:R1816" si="369">E1815</f>
        <v>19.28</v>
      </c>
    </row>
    <row r="1816" spans="1:21" s="474" customFormat="1">
      <c r="A1816" s="469">
        <v>45615</v>
      </c>
      <c r="B1816" s="470">
        <v>0</v>
      </c>
      <c r="C1816" s="471">
        <v>5</v>
      </c>
      <c r="D1816" s="471">
        <v>0.2</v>
      </c>
      <c r="E1816" s="471">
        <f t="shared" si="364"/>
        <v>4.76</v>
      </c>
      <c r="F1816" s="471">
        <v>4.8</v>
      </c>
      <c r="G1816" s="471">
        <f t="shared" si="363"/>
        <v>0.04</v>
      </c>
      <c r="H1816" s="472" t="s">
        <v>872</v>
      </c>
      <c r="I1816" s="472" t="s">
        <v>909</v>
      </c>
      <c r="J1816" s="472">
        <v>128626327</v>
      </c>
      <c r="K1816" s="472">
        <v>54426890</v>
      </c>
      <c r="L1816" s="472" t="s">
        <v>874</v>
      </c>
      <c r="M1816" s="473">
        <f t="shared" si="365"/>
        <v>0</v>
      </c>
      <c r="O1816" s="473"/>
      <c r="R1816" s="473">
        <f t="shared" si="369"/>
        <v>4.76</v>
      </c>
    </row>
    <row r="1817" spans="1:21" s="474" customFormat="1">
      <c r="A1817" s="469">
        <v>45615</v>
      </c>
      <c r="B1817" s="470">
        <v>0</v>
      </c>
      <c r="C1817" s="471">
        <v>50</v>
      </c>
      <c r="D1817" s="471">
        <v>1.8</v>
      </c>
      <c r="E1817" s="471">
        <f t="shared" si="364"/>
        <v>48.2</v>
      </c>
      <c r="F1817" s="471">
        <v>48.2</v>
      </c>
      <c r="G1817" s="471">
        <f t="shared" si="363"/>
        <v>0</v>
      </c>
      <c r="H1817" s="472" t="s">
        <v>872</v>
      </c>
      <c r="I1817" s="472" t="s">
        <v>907</v>
      </c>
      <c r="J1817" s="472">
        <v>128626327</v>
      </c>
      <c r="K1817" s="472">
        <v>54426896</v>
      </c>
      <c r="L1817" s="472" t="s">
        <v>874</v>
      </c>
      <c r="M1817" s="473">
        <f t="shared" si="365"/>
        <v>0</v>
      </c>
      <c r="O1817" s="473">
        <f>E1817</f>
        <v>48.2</v>
      </c>
    </row>
    <row r="1818" spans="1:21" s="474" customFormat="1">
      <c r="A1818" s="469">
        <v>45615</v>
      </c>
      <c r="B1818" s="470">
        <v>0</v>
      </c>
      <c r="C1818" s="471">
        <v>2</v>
      </c>
      <c r="D1818" s="471">
        <v>0.2</v>
      </c>
      <c r="E1818" s="471">
        <f t="shared" si="364"/>
        <v>1.76</v>
      </c>
      <c r="F1818" s="471">
        <v>1.8</v>
      </c>
      <c r="G1818" s="471">
        <f t="shared" si="363"/>
        <v>0.04</v>
      </c>
      <c r="H1818" s="472" t="s">
        <v>872</v>
      </c>
      <c r="I1818" s="472" t="s">
        <v>873</v>
      </c>
      <c r="J1818" s="472">
        <v>128626327</v>
      </c>
      <c r="K1818" s="472">
        <v>54426905</v>
      </c>
      <c r="L1818" s="472" t="s">
        <v>874</v>
      </c>
      <c r="M1818" s="473">
        <f t="shared" si="365"/>
        <v>0</v>
      </c>
      <c r="O1818" s="473"/>
      <c r="U1818" s="406">
        <f>E1818</f>
        <v>1.76</v>
      </c>
    </row>
    <row r="1819" spans="1:21" s="474" customFormat="1">
      <c r="A1819" s="469">
        <v>45615</v>
      </c>
      <c r="B1819" s="470">
        <v>0</v>
      </c>
      <c r="C1819" s="471">
        <v>30</v>
      </c>
      <c r="D1819" s="471">
        <v>1.08</v>
      </c>
      <c r="E1819" s="471">
        <f t="shared" si="364"/>
        <v>28.92</v>
      </c>
      <c r="F1819" s="471">
        <v>28.92</v>
      </c>
      <c r="G1819" s="471">
        <f t="shared" si="363"/>
        <v>0</v>
      </c>
      <c r="H1819" s="472" t="s">
        <v>872</v>
      </c>
      <c r="I1819" s="472" t="s">
        <v>907</v>
      </c>
      <c r="J1819" s="472">
        <v>128626327</v>
      </c>
      <c r="K1819" s="472">
        <v>54426898</v>
      </c>
      <c r="L1819" s="472" t="s">
        <v>874</v>
      </c>
      <c r="M1819" s="473">
        <f t="shared" si="365"/>
        <v>0</v>
      </c>
      <c r="O1819" s="473">
        <f>E1819</f>
        <v>28.92</v>
      </c>
    </row>
    <row r="1820" spans="1:21" s="474" customFormat="1">
      <c r="A1820" s="469">
        <v>45615</v>
      </c>
      <c r="B1820" s="470">
        <v>0</v>
      </c>
      <c r="C1820" s="471">
        <v>26</v>
      </c>
      <c r="D1820" s="471">
        <v>0.94</v>
      </c>
      <c r="E1820" s="471">
        <f t="shared" si="364"/>
        <v>25.06</v>
      </c>
      <c r="F1820" s="471">
        <v>25.06</v>
      </c>
      <c r="G1820" s="471">
        <f t="shared" si="363"/>
        <v>0</v>
      </c>
      <c r="H1820" s="472" t="s">
        <v>872</v>
      </c>
      <c r="I1820" s="472" t="s">
        <v>899</v>
      </c>
      <c r="J1820" s="472">
        <v>128626327</v>
      </c>
      <c r="K1820" s="472">
        <v>54426903</v>
      </c>
      <c r="L1820" s="472" t="s">
        <v>874</v>
      </c>
      <c r="M1820" s="473">
        <f t="shared" si="365"/>
        <v>0</v>
      </c>
      <c r="N1820" s="406">
        <f>E1820</f>
        <v>25.06</v>
      </c>
      <c r="O1820" s="473"/>
    </row>
    <row r="1821" spans="1:21" s="474" customFormat="1">
      <c r="A1821" s="469">
        <v>45615</v>
      </c>
      <c r="B1821" s="470">
        <v>0</v>
      </c>
      <c r="C1821" s="471">
        <v>10</v>
      </c>
      <c r="D1821" s="471">
        <v>0.36</v>
      </c>
      <c r="E1821" s="471">
        <f t="shared" si="364"/>
        <v>9.64</v>
      </c>
      <c r="F1821" s="471">
        <v>9.64</v>
      </c>
      <c r="G1821" s="471">
        <f t="shared" si="363"/>
        <v>0</v>
      </c>
      <c r="H1821" s="472" t="s">
        <v>872</v>
      </c>
      <c r="I1821" s="472" t="s">
        <v>909</v>
      </c>
      <c r="J1821" s="472">
        <v>128626327</v>
      </c>
      <c r="K1821" s="472">
        <v>54426893</v>
      </c>
      <c r="L1821" s="472" t="s">
        <v>874</v>
      </c>
      <c r="M1821" s="473">
        <f t="shared" si="365"/>
        <v>0</v>
      </c>
      <c r="O1821" s="473"/>
      <c r="R1821" s="473">
        <f>E1821</f>
        <v>9.64</v>
      </c>
    </row>
    <row r="1822" spans="1:21" s="474" customFormat="1">
      <c r="A1822" s="469">
        <v>45615</v>
      </c>
      <c r="B1822" s="470">
        <v>0</v>
      </c>
      <c r="C1822" s="471">
        <v>50</v>
      </c>
      <c r="D1822" s="471">
        <v>1.8</v>
      </c>
      <c r="E1822" s="471">
        <f t="shared" si="364"/>
        <v>48.2</v>
      </c>
      <c r="F1822" s="471">
        <v>48.2</v>
      </c>
      <c r="G1822" s="471">
        <f t="shared" si="363"/>
        <v>0</v>
      </c>
      <c r="H1822" s="472" t="s">
        <v>872</v>
      </c>
      <c r="I1822" s="472" t="s">
        <v>907</v>
      </c>
      <c r="J1822" s="472">
        <v>128626327</v>
      </c>
      <c r="K1822" s="472">
        <v>54426897</v>
      </c>
      <c r="L1822" s="472" t="s">
        <v>874</v>
      </c>
      <c r="M1822" s="473">
        <f t="shared" si="365"/>
        <v>0</v>
      </c>
      <c r="O1822" s="473">
        <f>E1822</f>
        <v>48.2</v>
      </c>
    </row>
    <row r="1823" spans="1:21" s="474" customFormat="1">
      <c r="A1823" s="469">
        <v>45615</v>
      </c>
      <c r="B1823" s="470">
        <v>0</v>
      </c>
      <c r="C1823" s="471">
        <v>5</v>
      </c>
      <c r="D1823" s="471">
        <v>0.2</v>
      </c>
      <c r="E1823" s="471">
        <f t="shared" si="364"/>
        <v>4.76</v>
      </c>
      <c r="F1823" s="471">
        <v>4.8</v>
      </c>
      <c r="G1823" s="471">
        <f t="shared" si="363"/>
        <v>0.04</v>
      </c>
      <c r="H1823" s="472" t="s">
        <v>872</v>
      </c>
      <c r="I1823" s="472" t="s">
        <v>909</v>
      </c>
      <c r="J1823" s="472">
        <v>128626327</v>
      </c>
      <c r="K1823" s="472">
        <v>54426902</v>
      </c>
      <c r="L1823" s="472" t="s">
        <v>874</v>
      </c>
      <c r="M1823" s="473">
        <f t="shared" si="365"/>
        <v>0</v>
      </c>
      <c r="O1823" s="473"/>
      <c r="R1823" s="473">
        <f t="shared" ref="R1823:R1826" si="370">E1823</f>
        <v>4.76</v>
      </c>
    </row>
    <row r="1824" spans="1:21" s="474" customFormat="1">
      <c r="A1824" s="469">
        <v>45615</v>
      </c>
      <c r="B1824" s="470">
        <v>0</v>
      </c>
      <c r="C1824" s="471">
        <v>15</v>
      </c>
      <c r="D1824" s="471">
        <v>0.54</v>
      </c>
      <c r="E1824" s="471">
        <f t="shared" si="364"/>
        <v>14.46</v>
      </c>
      <c r="F1824" s="471">
        <v>14.46</v>
      </c>
      <c r="G1824" s="471">
        <f t="shared" si="363"/>
        <v>0</v>
      </c>
      <c r="H1824" s="472" t="s">
        <v>872</v>
      </c>
      <c r="I1824" s="472" t="s">
        <v>909</v>
      </c>
      <c r="J1824" s="472">
        <v>128626327</v>
      </c>
      <c r="K1824" s="472">
        <v>54426894</v>
      </c>
      <c r="L1824" s="472" t="s">
        <v>874</v>
      </c>
      <c r="M1824" s="473">
        <f t="shared" si="365"/>
        <v>0</v>
      </c>
      <c r="O1824" s="473"/>
      <c r="R1824" s="473">
        <f t="shared" si="370"/>
        <v>14.46</v>
      </c>
    </row>
    <row r="1825" spans="1:21" s="474" customFormat="1">
      <c r="A1825" s="469">
        <v>45615</v>
      </c>
      <c r="B1825" s="470">
        <v>0</v>
      </c>
      <c r="C1825" s="471">
        <v>10</v>
      </c>
      <c r="D1825" s="471">
        <v>0.36</v>
      </c>
      <c r="E1825" s="471">
        <f t="shared" si="364"/>
        <v>9.64</v>
      </c>
      <c r="F1825" s="471">
        <v>9.64</v>
      </c>
      <c r="G1825" s="471">
        <f t="shared" si="363"/>
        <v>0</v>
      </c>
      <c r="H1825" s="472" t="s">
        <v>872</v>
      </c>
      <c r="I1825" s="472" t="s">
        <v>909</v>
      </c>
      <c r="J1825" s="472">
        <v>128626327</v>
      </c>
      <c r="K1825" s="472">
        <v>54426901</v>
      </c>
      <c r="L1825" s="472" t="s">
        <v>874</v>
      </c>
      <c r="M1825" s="473">
        <f t="shared" si="365"/>
        <v>0</v>
      </c>
      <c r="O1825" s="473"/>
      <c r="R1825" s="473">
        <f t="shared" si="370"/>
        <v>9.64</v>
      </c>
    </row>
    <row r="1826" spans="1:21" s="474" customFormat="1">
      <c r="A1826" s="469">
        <v>45615</v>
      </c>
      <c r="B1826" s="470">
        <v>0</v>
      </c>
      <c r="C1826" s="471">
        <v>20</v>
      </c>
      <c r="D1826" s="471">
        <v>0.72</v>
      </c>
      <c r="E1826" s="471">
        <f t="shared" si="364"/>
        <v>19.28</v>
      </c>
      <c r="F1826" s="471">
        <v>19.28</v>
      </c>
      <c r="G1826" s="471">
        <f t="shared" si="363"/>
        <v>0</v>
      </c>
      <c r="H1826" s="472" t="s">
        <v>872</v>
      </c>
      <c r="I1826" s="472" t="s">
        <v>909</v>
      </c>
      <c r="J1826" s="472">
        <v>128626327</v>
      </c>
      <c r="K1826" s="472">
        <v>54426891</v>
      </c>
      <c r="L1826" s="472" t="s">
        <v>874</v>
      </c>
      <c r="M1826" s="473">
        <f t="shared" si="365"/>
        <v>0</v>
      </c>
      <c r="O1826" s="473"/>
      <c r="R1826" s="473">
        <f t="shared" si="370"/>
        <v>19.28</v>
      </c>
    </row>
    <row r="1827" spans="1:21" s="474" customFormat="1">
      <c r="A1827" s="469">
        <v>45614</v>
      </c>
      <c r="B1827" s="470">
        <v>0</v>
      </c>
      <c r="C1827" s="471">
        <v>2</v>
      </c>
      <c r="D1827" s="471">
        <v>0.2</v>
      </c>
      <c r="E1827" s="471">
        <f t="shared" si="364"/>
        <v>1.76</v>
      </c>
      <c r="F1827" s="471">
        <v>1.8</v>
      </c>
      <c r="G1827" s="471">
        <f t="shared" si="363"/>
        <v>0.04</v>
      </c>
      <c r="H1827" s="472" t="s">
        <v>872</v>
      </c>
      <c r="I1827" s="472" t="s">
        <v>873</v>
      </c>
      <c r="J1827" s="472">
        <v>816435001</v>
      </c>
      <c r="K1827" s="472">
        <v>54412474</v>
      </c>
      <c r="L1827" s="472" t="s">
        <v>874</v>
      </c>
      <c r="M1827" s="473">
        <f t="shared" si="365"/>
        <v>0</v>
      </c>
      <c r="O1827" s="473"/>
      <c r="U1827" s="406">
        <f>E1827</f>
        <v>1.76</v>
      </c>
    </row>
    <row r="1828" spans="1:21" s="474" customFormat="1">
      <c r="A1828" s="469">
        <v>45614</v>
      </c>
      <c r="B1828" s="470">
        <v>0</v>
      </c>
      <c r="C1828" s="471">
        <v>3</v>
      </c>
      <c r="D1828" s="471">
        <v>0.2</v>
      </c>
      <c r="E1828" s="471">
        <f t="shared" si="364"/>
        <v>2.76</v>
      </c>
      <c r="F1828" s="471">
        <v>2.8</v>
      </c>
      <c r="G1828" s="471">
        <f t="shared" si="363"/>
        <v>0.04</v>
      </c>
      <c r="H1828" s="472" t="s">
        <v>872</v>
      </c>
      <c r="I1828" s="472" t="s">
        <v>906</v>
      </c>
      <c r="J1828" s="472">
        <v>816435001</v>
      </c>
      <c r="K1828" s="472">
        <v>54412473</v>
      </c>
      <c r="L1828" s="472" t="s">
        <v>874</v>
      </c>
      <c r="M1828" s="473">
        <f t="shared" si="365"/>
        <v>0</v>
      </c>
      <c r="O1828" s="473"/>
      <c r="P1828" s="406">
        <f>E1828</f>
        <v>2.76</v>
      </c>
    </row>
    <row r="1829" spans="1:21" s="474" customFormat="1">
      <c r="A1829" s="469">
        <v>45611</v>
      </c>
      <c r="B1829" s="470">
        <v>0</v>
      </c>
      <c r="C1829" s="471">
        <v>10</v>
      </c>
      <c r="D1829" s="471">
        <v>0.36</v>
      </c>
      <c r="E1829" s="471">
        <f t="shared" si="364"/>
        <v>9.64</v>
      </c>
      <c r="F1829" s="471">
        <v>9.64</v>
      </c>
      <c r="G1829" s="471">
        <f t="shared" si="363"/>
        <v>0</v>
      </c>
      <c r="H1829" s="472" t="s">
        <v>872</v>
      </c>
      <c r="I1829" s="472" t="s">
        <v>876</v>
      </c>
      <c r="J1829" s="472">
        <v>2064240330</v>
      </c>
      <c r="K1829" s="472">
        <v>54404744</v>
      </c>
      <c r="L1829" s="472" t="s">
        <v>874</v>
      </c>
      <c r="M1829" s="473">
        <f t="shared" si="365"/>
        <v>0</v>
      </c>
      <c r="O1829" s="473"/>
      <c r="T1829" s="406">
        <f>E1829</f>
        <v>9.64</v>
      </c>
    </row>
    <row r="1830" spans="1:21" s="474" customFormat="1">
      <c r="A1830" s="469">
        <v>45611</v>
      </c>
      <c r="B1830" s="470">
        <v>0</v>
      </c>
      <c r="C1830" s="471">
        <v>3</v>
      </c>
      <c r="D1830" s="471">
        <v>0.2</v>
      </c>
      <c r="E1830" s="471">
        <f t="shared" si="364"/>
        <v>2.76</v>
      </c>
      <c r="F1830" s="471">
        <v>2.8</v>
      </c>
      <c r="G1830" s="471">
        <f t="shared" si="363"/>
        <v>0.04</v>
      </c>
      <c r="H1830" s="472" t="s">
        <v>872</v>
      </c>
      <c r="I1830" s="472" t="s">
        <v>906</v>
      </c>
      <c r="J1830" s="472">
        <v>2064240330</v>
      </c>
      <c r="K1830" s="472">
        <v>54404741</v>
      </c>
      <c r="L1830" s="472" t="s">
        <v>874</v>
      </c>
      <c r="M1830" s="473">
        <f t="shared" si="365"/>
        <v>0</v>
      </c>
      <c r="O1830" s="473"/>
      <c r="P1830" s="406">
        <f t="shared" ref="P1830:P1831" si="371">E1830</f>
        <v>2.76</v>
      </c>
    </row>
    <row r="1831" spans="1:21" s="474" customFormat="1">
      <c r="A1831" s="469">
        <v>45611</v>
      </c>
      <c r="B1831" s="470">
        <v>0</v>
      </c>
      <c r="C1831" s="471">
        <v>3</v>
      </c>
      <c r="D1831" s="471">
        <v>0.11</v>
      </c>
      <c r="E1831" s="471">
        <f t="shared" si="364"/>
        <v>2.85</v>
      </c>
      <c r="F1831" s="471">
        <v>2.89</v>
      </c>
      <c r="G1831" s="471">
        <f t="shared" si="363"/>
        <v>0.04</v>
      </c>
      <c r="H1831" s="472" t="s">
        <v>872</v>
      </c>
      <c r="I1831" s="472" t="s">
        <v>906</v>
      </c>
      <c r="J1831" s="472">
        <v>2064240330</v>
      </c>
      <c r="K1831" s="472">
        <v>54404747</v>
      </c>
      <c r="L1831" s="472" t="s">
        <v>874</v>
      </c>
      <c r="M1831" s="473">
        <f t="shared" si="365"/>
        <v>0</v>
      </c>
      <c r="O1831" s="473"/>
      <c r="P1831" s="406">
        <f t="shared" si="371"/>
        <v>2.85</v>
      </c>
    </row>
    <row r="1832" spans="1:21" s="474" customFormat="1">
      <c r="A1832" s="469">
        <v>45611</v>
      </c>
      <c r="B1832" s="470">
        <v>0</v>
      </c>
      <c r="C1832" s="471">
        <v>10</v>
      </c>
      <c r="D1832" s="471">
        <v>0.36</v>
      </c>
      <c r="E1832" s="471">
        <f t="shared" si="364"/>
        <v>9.64</v>
      </c>
      <c r="F1832" s="471">
        <v>9.64</v>
      </c>
      <c r="G1832" s="471">
        <f t="shared" si="363"/>
        <v>0</v>
      </c>
      <c r="H1832" s="472" t="s">
        <v>872</v>
      </c>
      <c r="I1832" s="472" t="s">
        <v>876</v>
      </c>
      <c r="J1832" s="472">
        <v>2064240330</v>
      </c>
      <c r="K1832" s="472">
        <v>54404747</v>
      </c>
      <c r="L1832" s="472" t="s">
        <v>874</v>
      </c>
      <c r="M1832" s="473">
        <f t="shared" si="365"/>
        <v>0</v>
      </c>
      <c r="O1832" s="473"/>
      <c r="T1832" s="406">
        <f>E1832</f>
        <v>9.64</v>
      </c>
    </row>
    <row r="1833" spans="1:21" s="474" customFormat="1">
      <c r="A1833" s="469">
        <v>45611</v>
      </c>
      <c r="B1833" s="470">
        <v>0</v>
      </c>
      <c r="C1833" s="471">
        <v>3</v>
      </c>
      <c r="D1833" s="471">
        <v>0.2</v>
      </c>
      <c r="E1833" s="471">
        <f t="shared" si="364"/>
        <v>2.76</v>
      </c>
      <c r="F1833" s="471">
        <v>2.8</v>
      </c>
      <c r="G1833" s="471">
        <f t="shared" si="363"/>
        <v>0.04</v>
      </c>
      <c r="H1833" s="472" t="s">
        <v>872</v>
      </c>
      <c r="I1833" s="472" t="s">
        <v>906</v>
      </c>
      <c r="J1833" s="472">
        <v>2064240330</v>
      </c>
      <c r="K1833" s="472">
        <v>54404740</v>
      </c>
      <c r="L1833" s="472" t="s">
        <v>874</v>
      </c>
      <c r="M1833" s="473">
        <f t="shared" si="365"/>
        <v>0</v>
      </c>
      <c r="O1833" s="473"/>
      <c r="P1833" s="406">
        <f t="shared" ref="P1833:P1837" si="372">E1833</f>
        <v>2.76</v>
      </c>
    </row>
    <row r="1834" spans="1:21" s="474" customFormat="1">
      <c r="A1834" s="469">
        <v>45611</v>
      </c>
      <c r="B1834" s="470">
        <v>0</v>
      </c>
      <c r="C1834" s="471">
        <v>3</v>
      </c>
      <c r="D1834" s="471">
        <v>0.2</v>
      </c>
      <c r="E1834" s="471">
        <f t="shared" si="364"/>
        <v>2.76</v>
      </c>
      <c r="F1834" s="471">
        <v>2.8</v>
      </c>
      <c r="G1834" s="471">
        <f t="shared" si="363"/>
        <v>0.04</v>
      </c>
      <c r="H1834" s="472" t="s">
        <v>872</v>
      </c>
      <c r="I1834" s="472" t="s">
        <v>906</v>
      </c>
      <c r="J1834" s="472">
        <v>2064240330</v>
      </c>
      <c r="K1834" s="472">
        <v>54404737</v>
      </c>
      <c r="L1834" s="472" t="s">
        <v>874</v>
      </c>
      <c r="M1834" s="473">
        <f t="shared" si="365"/>
        <v>0</v>
      </c>
      <c r="N1834" s="473"/>
      <c r="P1834" s="406">
        <f t="shared" si="372"/>
        <v>2.76</v>
      </c>
    </row>
    <row r="1835" spans="1:21" s="474" customFormat="1">
      <c r="A1835" s="469">
        <v>45611</v>
      </c>
      <c r="B1835" s="470">
        <v>0</v>
      </c>
      <c r="C1835" s="471">
        <v>3</v>
      </c>
      <c r="D1835" s="471">
        <v>0.2</v>
      </c>
      <c r="E1835" s="471">
        <f t="shared" si="364"/>
        <v>2.76</v>
      </c>
      <c r="F1835" s="471">
        <v>2.8</v>
      </c>
      <c r="G1835" s="471">
        <f t="shared" si="363"/>
        <v>0.04</v>
      </c>
      <c r="H1835" s="472" t="s">
        <v>872</v>
      </c>
      <c r="I1835" s="472" t="s">
        <v>906</v>
      </c>
      <c r="J1835" s="472">
        <v>2064240330</v>
      </c>
      <c r="K1835" s="472">
        <v>54404745</v>
      </c>
      <c r="L1835" s="472" t="s">
        <v>874</v>
      </c>
      <c r="M1835" s="473">
        <f t="shared" si="365"/>
        <v>0</v>
      </c>
      <c r="O1835" s="473"/>
      <c r="P1835" s="406">
        <f t="shared" si="372"/>
        <v>2.76</v>
      </c>
    </row>
    <row r="1836" spans="1:21" s="474" customFormat="1">
      <c r="A1836" s="469">
        <v>45611</v>
      </c>
      <c r="B1836" s="470">
        <v>0</v>
      </c>
      <c r="C1836" s="471">
        <v>3</v>
      </c>
      <c r="D1836" s="471">
        <v>0.2</v>
      </c>
      <c r="E1836" s="471">
        <f t="shared" si="364"/>
        <v>2.76</v>
      </c>
      <c r="F1836" s="471">
        <v>2.8</v>
      </c>
      <c r="G1836" s="471">
        <f t="shared" si="363"/>
        <v>0.04</v>
      </c>
      <c r="H1836" s="472" t="s">
        <v>872</v>
      </c>
      <c r="I1836" s="472" t="s">
        <v>906</v>
      </c>
      <c r="J1836" s="472">
        <v>2064240330</v>
      </c>
      <c r="K1836" s="472">
        <v>54404739</v>
      </c>
      <c r="L1836" s="472" t="s">
        <v>874</v>
      </c>
      <c r="M1836" s="473">
        <f t="shared" si="365"/>
        <v>0</v>
      </c>
      <c r="O1836" s="473"/>
      <c r="P1836" s="406">
        <f t="shared" si="372"/>
        <v>2.76</v>
      </c>
    </row>
    <row r="1837" spans="1:21" s="474" customFormat="1">
      <c r="A1837" s="469">
        <v>45611</v>
      </c>
      <c r="B1837" s="470">
        <v>0</v>
      </c>
      <c r="C1837" s="471">
        <v>3</v>
      </c>
      <c r="D1837" s="471">
        <v>0.2</v>
      </c>
      <c r="E1837" s="471">
        <f t="shared" si="364"/>
        <v>2.76</v>
      </c>
      <c r="F1837" s="471">
        <v>2.8</v>
      </c>
      <c r="G1837" s="471">
        <f t="shared" si="363"/>
        <v>0.04</v>
      </c>
      <c r="H1837" s="472" t="s">
        <v>872</v>
      </c>
      <c r="I1837" s="472" t="s">
        <v>906</v>
      </c>
      <c r="J1837" s="472">
        <v>2064240330</v>
      </c>
      <c r="K1837" s="472">
        <v>54404738</v>
      </c>
      <c r="L1837" s="472" t="s">
        <v>874</v>
      </c>
      <c r="M1837" s="473">
        <f t="shared" si="365"/>
        <v>0</v>
      </c>
      <c r="O1837" s="473"/>
      <c r="P1837" s="406">
        <f t="shared" si="372"/>
        <v>2.76</v>
      </c>
    </row>
    <row r="1838" spans="1:21" s="474" customFormat="1">
      <c r="A1838" s="469">
        <v>45611</v>
      </c>
      <c r="B1838" s="470">
        <v>0</v>
      </c>
      <c r="C1838" s="471">
        <v>2</v>
      </c>
      <c r="D1838" s="471">
        <v>0.2</v>
      </c>
      <c r="E1838" s="471">
        <f t="shared" si="364"/>
        <v>1.76</v>
      </c>
      <c r="F1838" s="471">
        <v>1.8</v>
      </c>
      <c r="G1838" s="471">
        <f t="shared" si="363"/>
        <v>0.04</v>
      </c>
      <c r="H1838" s="472" t="s">
        <v>872</v>
      </c>
      <c r="I1838" s="472" t="s">
        <v>873</v>
      </c>
      <c r="J1838" s="472">
        <v>2064240330</v>
      </c>
      <c r="K1838" s="472">
        <v>54404742</v>
      </c>
      <c r="L1838" s="472" t="s">
        <v>874</v>
      </c>
      <c r="M1838" s="473">
        <f t="shared" si="365"/>
        <v>0</v>
      </c>
      <c r="O1838" s="473"/>
      <c r="U1838" s="406">
        <f t="shared" ref="U1838:U1839" si="373">E1838</f>
        <v>1.76</v>
      </c>
    </row>
    <row r="1839" spans="1:21" s="474" customFormat="1">
      <c r="A1839" s="469">
        <v>45611</v>
      </c>
      <c r="B1839" s="470">
        <v>0</v>
      </c>
      <c r="C1839" s="471">
        <v>4</v>
      </c>
      <c r="D1839" s="471">
        <v>0.2</v>
      </c>
      <c r="E1839" s="471">
        <f t="shared" si="364"/>
        <v>3.76</v>
      </c>
      <c r="F1839" s="471">
        <v>3.8</v>
      </c>
      <c r="G1839" s="471">
        <f t="shared" si="363"/>
        <v>0.04</v>
      </c>
      <c r="H1839" s="472" t="s">
        <v>872</v>
      </c>
      <c r="I1839" s="472" t="s">
        <v>873</v>
      </c>
      <c r="J1839" s="472">
        <v>2064240330</v>
      </c>
      <c r="K1839" s="472">
        <v>54404746</v>
      </c>
      <c r="L1839" s="472" t="s">
        <v>874</v>
      </c>
      <c r="M1839" s="473">
        <f t="shared" si="365"/>
        <v>0</v>
      </c>
      <c r="O1839" s="473"/>
      <c r="U1839" s="406">
        <f t="shared" si="373"/>
        <v>3.76</v>
      </c>
    </row>
    <row r="1840" spans="1:21" s="474" customFormat="1">
      <c r="A1840" s="469">
        <v>45610</v>
      </c>
      <c r="B1840" s="470">
        <v>0</v>
      </c>
      <c r="C1840" s="471">
        <v>26</v>
      </c>
      <c r="D1840" s="471">
        <v>0.94</v>
      </c>
      <c r="E1840" s="471">
        <f t="shared" si="364"/>
        <v>25.06</v>
      </c>
      <c r="F1840" s="471">
        <v>25.06</v>
      </c>
      <c r="G1840" s="471">
        <f t="shared" si="363"/>
        <v>0</v>
      </c>
      <c r="H1840" s="472" t="s">
        <v>872</v>
      </c>
      <c r="I1840" s="472" t="s">
        <v>899</v>
      </c>
      <c r="J1840" s="472">
        <v>1407243736</v>
      </c>
      <c r="K1840" s="472">
        <v>54398512</v>
      </c>
      <c r="L1840" s="472" t="s">
        <v>874</v>
      </c>
      <c r="M1840" s="473">
        <f t="shared" si="365"/>
        <v>0</v>
      </c>
      <c r="N1840" s="406">
        <f>E1840</f>
        <v>25.06</v>
      </c>
      <c r="O1840" s="473"/>
    </row>
    <row r="1841" spans="1:21" s="474" customFormat="1">
      <c r="A1841" s="469">
        <v>45610</v>
      </c>
      <c r="B1841" s="470">
        <v>0</v>
      </c>
      <c r="C1841" s="471">
        <v>3</v>
      </c>
      <c r="D1841" s="471">
        <v>0.2</v>
      </c>
      <c r="E1841" s="471">
        <f t="shared" si="364"/>
        <v>2.76</v>
      </c>
      <c r="F1841" s="471">
        <v>2.8</v>
      </c>
      <c r="G1841" s="471">
        <f t="shared" si="363"/>
        <v>0.04</v>
      </c>
      <c r="H1841" s="472" t="s">
        <v>872</v>
      </c>
      <c r="I1841" s="472" t="s">
        <v>906</v>
      </c>
      <c r="J1841" s="472">
        <v>1407243736</v>
      </c>
      <c r="K1841" s="472">
        <v>54398511</v>
      </c>
      <c r="L1841" s="472" t="s">
        <v>874</v>
      </c>
      <c r="M1841" s="473">
        <f t="shared" si="365"/>
        <v>0</v>
      </c>
      <c r="O1841" s="473"/>
      <c r="P1841" s="406">
        <f>E1841</f>
        <v>2.76</v>
      </c>
    </row>
    <row r="1842" spans="1:21" s="474" customFormat="1">
      <c r="A1842" s="469">
        <v>45610</v>
      </c>
      <c r="B1842" s="470">
        <v>0</v>
      </c>
      <c r="C1842" s="471">
        <v>30</v>
      </c>
      <c r="D1842" s="471">
        <v>1.08</v>
      </c>
      <c r="E1842" s="471">
        <f t="shared" si="364"/>
        <v>28.92</v>
      </c>
      <c r="F1842" s="471">
        <v>28.92</v>
      </c>
      <c r="G1842" s="471">
        <f t="shared" si="363"/>
        <v>0</v>
      </c>
      <c r="H1842" s="472" t="s">
        <v>872</v>
      </c>
      <c r="I1842" s="472" t="s">
        <v>907</v>
      </c>
      <c r="J1842" s="472">
        <v>1407243736</v>
      </c>
      <c r="K1842" s="472">
        <v>54398513</v>
      </c>
      <c r="L1842" s="472" t="s">
        <v>874</v>
      </c>
      <c r="M1842" s="473">
        <f t="shared" si="365"/>
        <v>0</v>
      </c>
      <c r="O1842" s="473">
        <f>E1842</f>
        <v>28.92</v>
      </c>
    </row>
    <row r="1843" spans="1:21" s="474" customFormat="1">
      <c r="A1843" s="469">
        <v>45610</v>
      </c>
      <c r="B1843" s="470">
        <v>0</v>
      </c>
      <c r="C1843" s="471">
        <v>26</v>
      </c>
      <c r="D1843" s="471">
        <v>0.94</v>
      </c>
      <c r="E1843" s="471">
        <f t="shared" si="364"/>
        <v>25.06</v>
      </c>
      <c r="F1843" s="471">
        <v>25.06</v>
      </c>
      <c r="G1843" s="471">
        <f t="shared" si="363"/>
        <v>0</v>
      </c>
      <c r="H1843" s="472" t="s">
        <v>872</v>
      </c>
      <c r="I1843" s="472" t="s">
        <v>900</v>
      </c>
      <c r="J1843" s="472">
        <v>1407243736</v>
      </c>
      <c r="K1843" s="472">
        <v>54398516</v>
      </c>
      <c r="L1843" s="472" t="s">
        <v>874</v>
      </c>
      <c r="M1843" s="473">
        <f t="shared" si="365"/>
        <v>0</v>
      </c>
      <c r="N1843" s="406">
        <f>E1843</f>
        <v>25.06</v>
      </c>
      <c r="O1843" s="473"/>
    </row>
    <row r="1844" spans="1:21" s="474" customFormat="1">
      <c r="A1844" s="469">
        <v>45610</v>
      </c>
      <c r="B1844" s="470">
        <v>0</v>
      </c>
      <c r="C1844" s="471">
        <v>39</v>
      </c>
      <c r="D1844" s="471">
        <v>1.4</v>
      </c>
      <c r="E1844" s="471">
        <f t="shared" si="364"/>
        <v>37.6</v>
      </c>
      <c r="F1844" s="471">
        <v>37.6</v>
      </c>
      <c r="G1844" s="471">
        <f t="shared" si="363"/>
        <v>0</v>
      </c>
      <c r="H1844" s="472" t="s">
        <v>872</v>
      </c>
      <c r="I1844" s="472" t="s">
        <v>907</v>
      </c>
      <c r="J1844" s="472">
        <v>1407243736</v>
      </c>
      <c r="K1844" s="472">
        <v>54398516</v>
      </c>
      <c r="L1844" s="472" t="s">
        <v>874</v>
      </c>
      <c r="M1844" s="473">
        <f t="shared" si="365"/>
        <v>0</v>
      </c>
      <c r="O1844" s="473">
        <f>E1844</f>
        <v>37.6</v>
      </c>
    </row>
    <row r="1845" spans="1:21" s="474" customFormat="1">
      <c r="A1845" s="469">
        <v>45610</v>
      </c>
      <c r="B1845" s="470">
        <v>0</v>
      </c>
      <c r="C1845" s="471">
        <v>26</v>
      </c>
      <c r="D1845" s="471">
        <v>0.94</v>
      </c>
      <c r="E1845" s="471">
        <f t="shared" si="364"/>
        <v>25.06</v>
      </c>
      <c r="F1845" s="471">
        <v>25.06</v>
      </c>
      <c r="G1845" s="471">
        <f t="shared" si="363"/>
        <v>0</v>
      </c>
      <c r="H1845" s="472" t="s">
        <v>872</v>
      </c>
      <c r="I1845" s="472" t="s">
        <v>899</v>
      </c>
      <c r="J1845" s="472">
        <v>1407243736</v>
      </c>
      <c r="K1845" s="472">
        <v>54398515</v>
      </c>
      <c r="L1845" s="472" t="s">
        <v>874</v>
      </c>
      <c r="M1845" s="473">
        <f t="shared" si="365"/>
        <v>0</v>
      </c>
      <c r="N1845" s="406">
        <f>E1845</f>
        <v>25.06</v>
      </c>
      <c r="O1845" s="473"/>
    </row>
    <row r="1846" spans="1:21" s="474" customFormat="1">
      <c r="A1846" s="469">
        <v>45610</v>
      </c>
      <c r="B1846" s="470">
        <v>0</v>
      </c>
      <c r="C1846" s="471">
        <v>50</v>
      </c>
      <c r="D1846" s="471">
        <v>1.8</v>
      </c>
      <c r="E1846" s="471">
        <f t="shared" si="364"/>
        <v>48.2</v>
      </c>
      <c r="F1846" s="471">
        <v>48.2</v>
      </c>
      <c r="G1846" s="471">
        <f t="shared" si="363"/>
        <v>0</v>
      </c>
      <c r="H1846" s="472" t="s">
        <v>872</v>
      </c>
      <c r="I1846" s="472" t="s">
        <v>907</v>
      </c>
      <c r="J1846" s="472">
        <v>1407243736</v>
      </c>
      <c r="K1846" s="472">
        <v>54398514</v>
      </c>
      <c r="L1846" s="472" t="s">
        <v>874</v>
      </c>
      <c r="M1846" s="473">
        <f t="shared" si="365"/>
        <v>0</v>
      </c>
      <c r="O1846" s="473">
        <f>E1846</f>
        <v>48.2</v>
      </c>
    </row>
    <row r="1847" spans="1:21" s="474" customFormat="1">
      <c r="A1847" s="469">
        <v>45610</v>
      </c>
      <c r="B1847" s="470">
        <v>0</v>
      </c>
      <c r="C1847" s="471">
        <v>26</v>
      </c>
      <c r="D1847" s="471">
        <v>0.94</v>
      </c>
      <c r="E1847" s="471">
        <f t="shared" si="364"/>
        <v>25.06</v>
      </c>
      <c r="F1847" s="471">
        <v>25.06</v>
      </c>
      <c r="G1847" s="471">
        <f t="shared" si="363"/>
        <v>0</v>
      </c>
      <c r="H1847" s="472" t="s">
        <v>872</v>
      </c>
      <c r="I1847" s="472" t="s">
        <v>899</v>
      </c>
      <c r="J1847" s="472">
        <v>1407243736</v>
      </c>
      <c r="K1847" s="472">
        <v>54398510</v>
      </c>
      <c r="L1847" s="472" t="s">
        <v>874</v>
      </c>
      <c r="M1847" s="473">
        <f t="shared" si="365"/>
        <v>0</v>
      </c>
      <c r="N1847" s="406">
        <f>E1847</f>
        <v>25.06</v>
      </c>
      <c r="O1847" s="473"/>
    </row>
    <row r="1848" spans="1:21" s="474" customFormat="1">
      <c r="A1848" s="469">
        <v>45609</v>
      </c>
      <c r="B1848" s="470">
        <v>0</v>
      </c>
      <c r="C1848" s="471">
        <v>2</v>
      </c>
      <c r="D1848" s="471">
        <v>0.2</v>
      </c>
      <c r="E1848" s="471">
        <f t="shared" si="364"/>
        <v>1.76</v>
      </c>
      <c r="F1848" s="471">
        <v>1.8</v>
      </c>
      <c r="G1848" s="471">
        <f t="shared" si="363"/>
        <v>0.04</v>
      </c>
      <c r="H1848" s="472" t="s">
        <v>872</v>
      </c>
      <c r="I1848" s="472" t="s">
        <v>873</v>
      </c>
      <c r="J1848" s="472">
        <v>673747079</v>
      </c>
      <c r="K1848" s="472">
        <v>54372983</v>
      </c>
      <c r="L1848" s="472" t="s">
        <v>874</v>
      </c>
      <c r="M1848" s="473">
        <f t="shared" si="365"/>
        <v>0</v>
      </c>
      <c r="O1848" s="473"/>
      <c r="U1848" s="406">
        <f>E1848</f>
        <v>1.76</v>
      </c>
    </row>
    <row r="1849" spans="1:21" s="474" customFormat="1">
      <c r="A1849" s="469">
        <v>45609</v>
      </c>
      <c r="B1849" s="470">
        <v>0</v>
      </c>
      <c r="C1849" s="471">
        <v>30</v>
      </c>
      <c r="D1849" s="471">
        <v>1.08</v>
      </c>
      <c r="E1849" s="471">
        <f t="shared" si="364"/>
        <v>28.92</v>
      </c>
      <c r="F1849" s="471">
        <v>28.92</v>
      </c>
      <c r="G1849" s="471">
        <f t="shared" si="363"/>
        <v>0</v>
      </c>
      <c r="H1849" s="472" t="s">
        <v>872</v>
      </c>
      <c r="I1849" s="472" t="s">
        <v>907</v>
      </c>
      <c r="J1849" s="472">
        <v>673747079</v>
      </c>
      <c r="K1849" s="472">
        <v>54372986</v>
      </c>
      <c r="L1849" s="472" t="s">
        <v>874</v>
      </c>
      <c r="M1849" s="473">
        <f t="shared" si="365"/>
        <v>0</v>
      </c>
      <c r="O1849" s="473">
        <f>E1849</f>
        <v>28.92</v>
      </c>
    </row>
    <row r="1850" spans="1:21" s="474" customFormat="1">
      <c r="A1850" s="469">
        <v>45609</v>
      </c>
      <c r="B1850" s="470">
        <v>0</v>
      </c>
      <c r="C1850" s="471">
        <v>26</v>
      </c>
      <c r="D1850" s="471">
        <v>0.94</v>
      </c>
      <c r="E1850" s="471">
        <f t="shared" si="364"/>
        <v>25.06</v>
      </c>
      <c r="F1850" s="471">
        <v>25.06</v>
      </c>
      <c r="G1850" s="471">
        <f t="shared" si="363"/>
        <v>0</v>
      </c>
      <c r="H1850" s="472" t="s">
        <v>872</v>
      </c>
      <c r="I1850" s="472" t="s">
        <v>899</v>
      </c>
      <c r="J1850" s="472">
        <v>673747079</v>
      </c>
      <c r="K1850" s="472">
        <v>54372982</v>
      </c>
      <c r="L1850" s="472" t="s">
        <v>874</v>
      </c>
      <c r="M1850" s="473">
        <f t="shared" si="365"/>
        <v>0</v>
      </c>
      <c r="N1850" s="406">
        <f t="shared" ref="N1850:N1852" si="374">E1850</f>
        <v>25.06</v>
      </c>
      <c r="O1850" s="473"/>
    </row>
    <row r="1851" spans="1:21" s="474" customFormat="1">
      <c r="A1851" s="469">
        <v>45609</v>
      </c>
      <c r="B1851" s="470">
        <v>0</v>
      </c>
      <c r="C1851" s="471">
        <v>26</v>
      </c>
      <c r="D1851" s="471">
        <v>0.94</v>
      </c>
      <c r="E1851" s="471">
        <f t="shared" si="364"/>
        <v>25.06</v>
      </c>
      <c r="F1851" s="471">
        <v>25.06</v>
      </c>
      <c r="G1851" s="471">
        <f t="shared" si="363"/>
        <v>0</v>
      </c>
      <c r="H1851" s="472" t="s">
        <v>872</v>
      </c>
      <c r="I1851" s="472" t="s">
        <v>899</v>
      </c>
      <c r="J1851" s="472">
        <v>673747079</v>
      </c>
      <c r="K1851" s="472">
        <v>54372988</v>
      </c>
      <c r="L1851" s="472" t="s">
        <v>874</v>
      </c>
      <c r="M1851" s="473">
        <f t="shared" si="365"/>
        <v>0</v>
      </c>
      <c r="N1851" s="406">
        <f t="shared" si="374"/>
        <v>25.06</v>
      </c>
      <c r="O1851" s="473"/>
    </row>
    <row r="1852" spans="1:21" s="474" customFormat="1">
      <c r="A1852" s="469">
        <v>45609</v>
      </c>
      <c r="B1852" s="470">
        <v>0</v>
      </c>
      <c r="C1852" s="471">
        <v>26</v>
      </c>
      <c r="D1852" s="471">
        <v>0.94</v>
      </c>
      <c r="E1852" s="471">
        <f t="shared" si="364"/>
        <v>25.06</v>
      </c>
      <c r="F1852" s="471">
        <v>25.06</v>
      </c>
      <c r="G1852" s="471">
        <f t="shared" si="363"/>
        <v>0</v>
      </c>
      <c r="H1852" s="472" t="s">
        <v>872</v>
      </c>
      <c r="I1852" s="472" t="s">
        <v>899</v>
      </c>
      <c r="J1852" s="472">
        <v>673747079</v>
      </c>
      <c r="K1852" s="472">
        <v>54372984</v>
      </c>
      <c r="L1852" s="472" t="s">
        <v>874</v>
      </c>
      <c r="M1852" s="473">
        <f t="shared" si="365"/>
        <v>0</v>
      </c>
      <c r="N1852" s="406">
        <f t="shared" si="374"/>
        <v>25.06</v>
      </c>
      <c r="U1852" s="473"/>
    </row>
    <row r="1853" spans="1:21" s="474" customFormat="1">
      <c r="A1853" s="469">
        <v>45609</v>
      </c>
      <c r="B1853" s="470">
        <v>0</v>
      </c>
      <c r="C1853" s="471">
        <v>20</v>
      </c>
      <c r="D1853" s="471">
        <v>0.72</v>
      </c>
      <c r="E1853" s="471">
        <f t="shared" si="364"/>
        <v>19.28</v>
      </c>
      <c r="F1853" s="471">
        <v>19.28</v>
      </c>
      <c r="G1853" s="471">
        <f t="shared" si="363"/>
        <v>0</v>
      </c>
      <c r="H1853" s="472" t="s">
        <v>872</v>
      </c>
      <c r="I1853" s="472" t="s">
        <v>907</v>
      </c>
      <c r="J1853" s="472">
        <v>673747079</v>
      </c>
      <c r="K1853" s="472">
        <v>54372987</v>
      </c>
      <c r="L1853" s="472" t="s">
        <v>874</v>
      </c>
      <c r="M1853" s="473">
        <f t="shared" si="365"/>
        <v>0</v>
      </c>
      <c r="O1853" s="473">
        <f>E1853</f>
        <v>19.28</v>
      </c>
    </row>
    <row r="1854" spans="1:21" s="474" customFormat="1">
      <c r="A1854" s="469">
        <v>45609</v>
      </c>
      <c r="B1854" s="470">
        <v>0</v>
      </c>
      <c r="C1854" s="471">
        <v>26</v>
      </c>
      <c r="D1854" s="471">
        <v>0.94</v>
      </c>
      <c r="E1854" s="471">
        <f t="shared" si="364"/>
        <v>25.06</v>
      </c>
      <c r="F1854" s="471">
        <v>25.06</v>
      </c>
      <c r="G1854" s="471">
        <f t="shared" si="363"/>
        <v>0</v>
      </c>
      <c r="H1854" s="472" t="s">
        <v>872</v>
      </c>
      <c r="I1854" s="472" t="s">
        <v>899</v>
      </c>
      <c r="J1854" s="472">
        <v>673747079</v>
      </c>
      <c r="K1854" s="472">
        <v>54372985</v>
      </c>
      <c r="L1854" s="472" t="s">
        <v>874</v>
      </c>
      <c r="M1854" s="473">
        <f t="shared" si="365"/>
        <v>0</v>
      </c>
      <c r="N1854" s="406">
        <f>E1854</f>
        <v>25.06</v>
      </c>
      <c r="O1854" s="473"/>
    </row>
    <row r="1855" spans="1:21" s="474" customFormat="1">
      <c r="A1855" s="469">
        <v>45608</v>
      </c>
      <c r="B1855" s="470">
        <v>0</v>
      </c>
      <c r="C1855" s="471">
        <v>2</v>
      </c>
      <c r="D1855" s="471">
        <v>0.2</v>
      </c>
      <c r="E1855" s="471">
        <f t="shared" si="364"/>
        <v>1.76</v>
      </c>
      <c r="F1855" s="471">
        <v>1.8</v>
      </c>
      <c r="G1855" s="471">
        <f t="shared" si="363"/>
        <v>0.04</v>
      </c>
      <c r="H1855" s="472" t="s">
        <v>872</v>
      </c>
      <c r="I1855" s="472" t="s">
        <v>873</v>
      </c>
      <c r="J1855" s="472">
        <v>126103559</v>
      </c>
      <c r="K1855" s="472">
        <v>54340309</v>
      </c>
      <c r="L1855" s="472" t="s">
        <v>874</v>
      </c>
      <c r="M1855" s="473">
        <f t="shared" si="365"/>
        <v>0</v>
      </c>
      <c r="O1855" s="473"/>
      <c r="U1855" s="406">
        <f>E1855</f>
        <v>1.76</v>
      </c>
    </row>
    <row r="1856" spans="1:21" s="474" customFormat="1">
      <c r="A1856" s="469">
        <v>45608</v>
      </c>
      <c r="B1856" s="470">
        <v>0</v>
      </c>
      <c r="C1856" s="471">
        <v>50</v>
      </c>
      <c r="D1856" s="471">
        <v>1.8</v>
      </c>
      <c r="E1856" s="471">
        <f t="shared" si="364"/>
        <v>48.2</v>
      </c>
      <c r="F1856" s="471">
        <v>48.2</v>
      </c>
      <c r="G1856" s="471">
        <f t="shared" si="363"/>
        <v>0</v>
      </c>
      <c r="H1856" s="472" t="s">
        <v>872</v>
      </c>
      <c r="I1856" s="472" t="s">
        <v>907</v>
      </c>
      <c r="J1856" s="472">
        <v>126103559</v>
      </c>
      <c r="K1856" s="472">
        <v>54340314</v>
      </c>
      <c r="L1856" s="472" t="s">
        <v>874</v>
      </c>
      <c r="M1856" s="473">
        <f t="shared" si="365"/>
        <v>0</v>
      </c>
      <c r="O1856" s="473">
        <f>E1856</f>
        <v>48.2</v>
      </c>
    </row>
    <row r="1857" spans="1:21" s="474" customFormat="1">
      <c r="A1857" s="469">
        <v>45608</v>
      </c>
      <c r="B1857" s="470">
        <v>0</v>
      </c>
      <c r="C1857" s="471">
        <v>5</v>
      </c>
      <c r="D1857" s="471">
        <v>0.2</v>
      </c>
      <c r="E1857" s="471">
        <f t="shared" si="364"/>
        <v>4.76</v>
      </c>
      <c r="F1857" s="471">
        <v>4.8</v>
      </c>
      <c r="G1857" s="471">
        <f t="shared" si="363"/>
        <v>0.04</v>
      </c>
      <c r="H1857" s="472" t="s">
        <v>872</v>
      </c>
      <c r="I1857" s="472" t="s">
        <v>909</v>
      </c>
      <c r="J1857" s="472">
        <v>126103559</v>
      </c>
      <c r="K1857" s="472">
        <v>54340333</v>
      </c>
      <c r="L1857" s="472" t="s">
        <v>874</v>
      </c>
      <c r="M1857" s="473">
        <f t="shared" si="365"/>
        <v>0</v>
      </c>
      <c r="O1857" s="473"/>
      <c r="R1857" s="473">
        <f t="shared" ref="R1857:R1858" si="375">E1857</f>
        <v>4.76</v>
      </c>
    </row>
    <row r="1858" spans="1:21" s="474" customFormat="1">
      <c r="A1858" s="469">
        <v>45608</v>
      </c>
      <c r="B1858" s="470">
        <v>0</v>
      </c>
      <c r="C1858" s="471">
        <v>10</v>
      </c>
      <c r="D1858" s="471">
        <v>0.36</v>
      </c>
      <c r="E1858" s="471">
        <f t="shared" si="364"/>
        <v>9.64</v>
      </c>
      <c r="F1858" s="471">
        <v>9.64</v>
      </c>
      <c r="G1858" s="471">
        <f t="shared" si="363"/>
        <v>0</v>
      </c>
      <c r="H1858" s="472" t="s">
        <v>872</v>
      </c>
      <c r="I1858" s="472" t="s">
        <v>909</v>
      </c>
      <c r="J1858" s="472">
        <v>126103559</v>
      </c>
      <c r="K1858" s="472">
        <v>54340310</v>
      </c>
      <c r="L1858" s="472" t="s">
        <v>874</v>
      </c>
      <c r="M1858" s="473">
        <f t="shared" si="365"/>
        <v>0</v>
      </c>
      <c r="O1858" s="473"/>
      <c r="R1858" s="473">
        <f t="shared" si="375"/>
        <v>9.64</v>
      </c>
    </row>
    <row r="1859" spans="1:21" s="474" customFormat="1">
      <c r="A1859" s="469">
        <v>45608</v>
      </c>
      <c r="B1859" s="470">
        <v>0</v>
      </c>
      <c r="C1859" s="471">
        <v>2</v>
      </c>
      <c r="D1859" s="471">
        <v>0.2</v>
      </c>
      <c r="E1859" s="471">
        <f t="shared" si="364"/>
        <v>1.76</v>
      </c>
      <c r="F1859" s="471">
        <v>1.8</v>
      </c>
      <c r="G1859" s="471">
        <f t="shared" ref="G1859:G1922" si="376">IF(D1859&gt;0.2,0,0.04)</f>
        <v>0.04</v>
      </c>
      <c r="H1859" s="472" t="s">
        <v>872</v>
      </c>
      <c r="I1859" s="472" t="s">
        <v>873</v>
      </c>
      <c r="J1859" s="472">
        <v>126103559</v>
      </c>
      <c r="K1859" s="472">
        <v>54340307</v>
      </c>
      <c r="L1859" s="472" t="s">
        <v>874</v>
      </c>
      <c r="M1859" s="473">
        <f t="shared" si="365"/>
        <v>0</v>
      </c>
      <c r="O1859" s="473"/>
      <c r="U1859" s="406">
        <f>E1859</f>
        <v>1.76</v>
      </c>
    </row>
    <row r="1860" spans="1:21" s="474" customFormat="1">
      <c r="A1860" s="469">
        <v>45608</v>
      </c>
      <c r="B1860" s="470">
        <v>0</v>
      </c>
      <c r="C1860" s="471">
        <v>30</v>
      </c>
      <c r="D1860" s="471">
        <v>1.08</v>
      </c>
      <c r="E1860" s="471">
        <f t="shared" ref="E1860:E1923" si="377">C1860-D1860-G1860</f>
        <v>28.92</v>
      </c>
      <c r="F1860" s="471">
        <v>28.92</v>
      </c>
      <c r="G1860" s="471">
        <f t="shared" si="376"/>
        <v>0</v>
      </c>
      <c r="H1860" s="472" t="s">
        <v>872</v>
      </c>
      <c r="I1860" s="472" t="s">
        <v>907</v>
      </c>
      <c r="J1860" s="472">
        <v>126103559</v>
      </c>
      <c r="K1860" s="472">
        <v>54340323</v>
      </c>
      <c r="L1860" s="472" t="s">
        <v>874</v>
      </c>
      <c r="M1860" s="473">
        <f t="shared" ref="M1860:M1923" si="378">SUM(N1860:AA1860)-E1860</f>
        <v>0</v>
      </c>
      <c r="O1860" s="473">
        <f>E1860</f>
        <v>28.92</v>
      </c>
    </row>
    <row r="1861" spans="1:21" s="474" customFormat="1">
      <c r="A1861" s="469">
        <v>45608</v>
      </c>
      <c r="B1861" s="470">
        <v>0</v>
      </c>
      <c r="C1861" s="471">
        <v>2</v>
      </c>
      <c r="D1861" s="471">
        <v>0.2</v>
      </c>
      <c r="E1861" s="471">
        <f t="shared" si="377"/>
        <v>1.76</v>
      </c>
      <c r="F1861" s="471">
        <v>1.8</v>
      </c>
      <c r="G1861" s="471">
        <f t="shared" si="376"/>
        <v>0.04</v>
      </c>
      <c r="H1861" s="472" t="s">
        <v>872</v>
      </c>
      <c r="I1861" s="472" t="s">
        <v>873</v>
      </c>
      <c r="J1861" s="472">
        <v>126103559</v>
      </c>
      <c r="K1861" s="472">
        <v>54340306</v>
      </c>
      <c r="L1861" s="472" t="s">
        <v>874</v>
      </c>
      <c r="M1861" s="473">
        <f t="shared" si="378"/>
        <v>0</v>
      </c>
      <c r="O1861" s="473"/>
      <c r="U1861" s="406">
        <f>E1861</f>
        <v>1.76</v>
      </c>
    </row>
    <row r="1862" spans="1:21" s="474" customFormat="1">
      <c r="A1862" s="469">
        <v>45608</v>
      </c>
      <c r="B1862" s="470">
        <v>0</v>
      </c>
      <c r="C1862" s="471">
        <v>50</v>
      </c>
      <c r="D1862" s="471">
        <v>1.8</v>
      </c>
      <c r="E1862" s="471">
        <f t="shared" si="377"/>
        <v>48.2</v>
      </c>
      <c r="F1862" s="471">
        <v>48.2</v>
      </c>
      <c r="G1862" s="471">
        <f t="shared" si="376"/>
        <v>0</v>
      </c>
      <c r="H1862" s="472" t="s">
        <v>872</v>
      </c>
      <c r="I1862" s="472" t="s">
        <v>907</v>
      </c>
      <c r="J1862" s="472">
        <v>126103559</v>
      </c>
      <c r="K1862" s="472">
        <v>54340319</v>
      </c>
      <c r="L1862" s="472" t="s">
        <v>874</v>
      </c>
      <c r="M1862" s="473">
        <f t="shared" si="378"/>
        <v>0</v>
      </c>
      <c r="O1862" s="473">
        <f t="shared" ref="O1862:O1864" si="379">E1862</f>
        <v>48.2</v>
      </c>
    </row>
    <row r="1863" spans="1:21" s="474" customFormat="1">
      <c r="A1863" s="469">
        <v>45608</v>
      </c>
      <c r="B1863" s="470">
        <v>0</v>
      </c>
      <c r="C1863" s="471">
        <v>30</v>
      </c>
      <c r="D1863" s="471">
        <v>1.08</v>
      </c>
      <c r="E1863" s="471">
        <f t="shared" si="377"/>
        <v>28.92</v>
      </c>
      <c r="F1863" s="471">
        <v>28.92</v>
      </c>
      <c r="G1863" s="471">
        <f t="shared" si="376"/>
        <v>0</v>
      </c>
      <c r="H1863" s="472" t="s">
        <v>872</v>
      </c>
      <c r="I1863" s="472" t="s">
        <v>907</v>
      </c>
      <c r="J1863" s="472">
        <v>126103559</v>
      </c>
      <c r="K1863" s="472">
        <v>54340315</v>
      </c>
      <c r="L1863" s="472" t="s">
        <v>874</v>
      </c>
      <c r="M1863" s="473">
        <f t="shared" si="378"/>
        <v>0</v>
      </c>
      <c r="O1863" s="473">
        <f t="shared" si="379"/>
        <v>28.92</v>
      </c>
    </row>
    <row r="1864" spans="1:21" s="474" customFormat="1">
      <c r="A1864" s="469">
        <v>45608</v>
      </c>
      <c r="B1864" s="470">
        <v>0</v>
      </c>
      <c r="C1864" s="471">
        <v>30</v>
      </c>
      <c r="D1864" s="471">
        <v>1.08</v>
      </c>
      <c r="E1864" s="471">
        <f t="shared" si="377"/>
        <v>28.92</v>
      </c>
      <c r="F1864" s="471">
        <v>28.92</v>
      </c>
      <c r="G1864" s="471">
        <f t="shared" si="376"/>
        <v>0</v>
      </c>
      <c r="H1864" s="472" t="s">
        <v>872</v>
      </c>
      <c r="I1864" s="472" t="s">
        <v>907</v>
      </c>
      <c r="J1864" s="472">
        <v>126103559</v>
      </c>
      <c r="K1864" s="472">
        <v>54340324</v>
      </c>
      <c r="L1864" s="472" t="s">
        <v>874</v>
      </c>
      <c r="M1864" s="473">
        <f t="shared" si="378"/>
        <v>0</v>
      </c>
      <c r="O1864" s="473">
        <f t="shared" si="379"/>
        <v>28.92</v>
      </c>
    </row>
    <row r="1865" spans="1:21" s="474" customFormat="1">
      <c r="A1865" s="469">
        <v>45608</v>
      </c>
      <c r="B1865" s="470">
        <v>0</v>
      </c>
      <c r="C1865" s="471">
        <v>30</v>
      </c>
      <c r="D1865" s="471">
        <v>1.08</v>
      </c>
      <c r="E1865" s="471">
        <f t="shared" si="377"/>
        <v>28.92</v>
      </c>
      <c r="F1865" s="471">
        <v>28.92</v>
      </c>
      <c r="G1865" s="471">
        <f t="shared" si="376"/>
        <v>0</v>
      </c>
      <c r="H1865" s="472" t="s">
        <v>872</v>
      </c>
      <c r="I1865" s="472" t="s">
        <v>909</v>
      </c>
      <c r="J1865" s="472">
        <v>126103559</v>
      </c>
      <c r="K1865" s="472">
        <v>54340325</v>
      </c>
      <c r="L1865" s="472" t="s">
        <v>874</v>
      </c>
      <c r="M1865" s="473">
        <f t="shared" si="378"/>
        <v>0</v>
      </c>
      <c r="O1865" s="473"/>
      <c r="R1865" s="473">
        <f>E1865</f>
        <v>28.92</v>
      </c>
    </row>
    <row r="1866" spans="1:21" s="474" customFormat="1">
      <c r="A1866" s="469">
        <v>45608</v>
      </c>
      <c r="B1866" s="470">
        <v>0</v>
      </c>
      <c r="C1866" s="471">
        <v>5</v>
      </c>
      <c r="D1866" s="471">
        <v>0.2</v>
      </c>
      <c r="E1866" s="471">
        <f t="shared" si="377"/>
        <v>4.76</v>
      </c>
      <c r="F1866" s="471">
        <v>4.8</v>
      </c>
      <c r="G1866" s="471">
        <f t="shared" si="376"/>
        <v>0.04</v>
      </c>
      <c r="H1866" s="472" t="s">
        <v>872</v>
      </c>
      <c r="I1866" s="472" t="s">
        <v>880</v>
      </c>
      <c r="J1866" s="472">
        <v>126103559</v>
      </c>
      <c r="K1866" s="472">
        <v>54340329</v>
      </c>
      <c r="L1866" s="472" t="s">
        <v>874</v>
      </c>
      <c r="M1866" s="473">
        <f t="shared" si="378"/>
        <v>0</v>
      </c>
      <c r="O1866" s="473"/>
      <c r="T1866" s="406">
        <f>E1866</f>
        <v>4.76</v>
      </c>
    </row>
    <row r="1867" spans="1:21" s="474" customFormat="1">
      <c r="A1867" s="469">
        <v>45608</v>
      </c>
      <c r="B1867" s="470">
        <v>0</v>
      </c>
      <c r="C1867" s="471">
        <v>2</v>
      </c>
      <c r="D1867" s="471">
        <v>0.2</v>
      </c>
      <c r="E1867" s="471">
        <f t="shared" si="377"/>
        <v>1.76</v>
      </c>
      <c r="F1867" s="471">
        <v>1.8</v>
      </c>
      <c r="G1867" s="471">
        <f t="shared" si="376"/>
        <v>0.04</v>
      </c>
      <c r="H1867" s="472" t="s">
        <v>872</v>
      </c>
      <c r="I1867" s="472" t="s">
        <v>873</v>
      </c>
      <c r="J1867" s="472">
        <v>126103559</v>
      </c>
      <c r="K1867" s="472">
        <v>54340334</v>
      </c>
      <c r="L1867" s="472" t="s">
        <v>874</v>
      </c>
      <c r="M1867" s="473">
        <f t="shared" si="378"/>
        <v>0</v>
      </c>
      <c r="O1867" s="473"/>
      <c r="U1867" s="406">
        <f>E1867</f>
        <v>1.76</v>
      </c>
    </row>
    <row r="1868" spans="1:21" s="474" customFormat="1">
      <c r="A1868" s="469">
        <v>45608</v>
      </c>
      <c r="B1868" s="470">
        <v>0</v>
      </c>
      <c r="C1868" s="471">
        <v>50</v>
      </c>
      <c r="D1868" s="471">
        <v>1.8</v>
      </c>
      <c r="E1868" s="471">
        <f t="shared" si="377"/>
        <v>48.2</v>
      </c>
      <c r="F1868" s="471">
        <v>48.2</v>
      </c>
      <c r="G1868" s="471">
        <f t="shared" si="376"/>
        <v>0</v>
      </c>
      <c r="H1868" s="472" t="s">
        <v>872</v>
      </c>
      <c r="I1868" s="472" t="s">
        <v>907</v>
      </c>
      <c r="J1868" s="472">
        <v>126103559</v>
      </c>
      <c r="K1868" s="472">
        <v>54340313</v>
      </c>
      <c r="L1868" s="472" t="s">
        <v>874</v>
      </c>
      <c r="M1868" s="473">
        <f t="shared" si="378"/>
        <v>0</v>
      </c>
      <c r="O1868" s="473">
        <f>E1868</f>
        <v>48.2</v>
      </c>
      <c r="U1868" s="473"/>
    </row>
    <row r="1869" spans="1:21" s="474" customFormat="1">
      <c r="A1869" s="469">
        <v>45608</v>
      </c>
      <c r="B1869" s="470">
        <v>0</v>
      </c>
      <c r="C1869" s="471">
        <v>4</v>
      </c>
      <c r="D1869" s="471">
        <v>0.2</v>
      </c>
      <c r="E1869" s="471">
        <f t="shared" si="377"/>
        <v>3.76</v>
      </c>
      <c r="F1869" s="471">
        <v>3.8</v>
      </c>
      <c r="G1869" s="471">
        <f t="shared" si="376"/>
        <v>0.04</v>
      </c>
      <c r="H1869" s="472" t="s">
        <v>872</v>
      </c>
      <c r="I1869" s="472" t="s">
        <v>873</v>
      </c>
      <c r="J1869" s="472">
        <v>126103559</v>
      </c>
      <c r="K1869" s="472">
        <v>54340308</v>
      </c>
      <c r="L1869" s="472" t="s">
        <v>874</v>
      </c>
      <c r="M1869" s="473">
        <f t="shared" si="378"/>
        <v>0</v>
      </c>
      <c r="O1869" s="473"/>
      <c r="U1869" s="406">
        <f>E1869</f>
        <v>3.76</v>
      </c>
    </row>
    <row r="1870" spans="1:21" s="474" customFormat="1">
      <c r="A1870" s="469">
        <v>45608</v>
      </c>
      <c r="B1870" s="470">
        <v>0</v>
      </c>
      <c r="C1870" s="471">
        <v>50</v>
      </c>
      <c r="D1870" s="471">
        <v>1.8</v>
      </c>
      <c r="E1870" s="471">
        <f t="shared" si="377"/>
        <v>48.2</v>
      </c>
      <c r="F1870" s="471">
        <v>48.2</v>
      </c>
      <c r="G1870" s="471">
        <f t="shared" si="376"/>
        <v>0</v>
      </c>
      <c r="H1870" s="472" t="s">
        <v>872</v>
      </c>
      <c r="I1870" s="472" t="s">
        <v>907</v>
      </c>
      <c r="J1870" s="472">
        <v>126103559</v>
      </c>
      <c r="K1870" s="472">
        <v>54340318</v>
      </c>
      <c r="L1870" s="472" t="s">
        <v>874</v>
      </c>
      <c r="M1870" s="473">
        <f t="shared" si="378"/>
        <v>0</v>
      </c>
      <c r="O1870" s="473">
        <f t="shared" ref="O1870:O1871" si="380">E1870</f>
        <v>48.2</v>
      </c>
    </row>
    <row r="1871" spans="1:21" s="474" customFormat="1">
      <c r="A1871" s="469">
        <v>45608</v>
      </c>
      <c r="B1871" s="470">
        <v>0</v>
      </c>
      <c r="C1871" s="471">
        <v>30</v>
      </c>
      <c r="D1871" s="471">
        <v>1.08</v>
      </c>
      <c r="E1871" s="471">
        <f t="shared" si="377"/>
        <v>28.92</v>
      </c>
      <c r="F1871" s="471">
        <v>28.92</v>
      </c>
      <c r="G1871" s="471">
        <f t="shared" si="376"/>
        <v>0</v>
      </c>
      <c r="H1871" s="472" t="s">
        <v>872</v>
      </c>
      <c r="I1871" s="472" t="s">
        <v>907</v>
      </c>
      <c r="J1871" s="472">
        <v>126103559</v>
      </c>
      <c r="K1871" s="472">
        <v>54340321</v>
      </c>
      <c r="L1871" s="472" t="s">
        <v>874</v>
      </c>
      <c r="M1871" s="473">
        <f t="shared" si="378"/>
        <v>0</v>
      </c>
      <c r="O1871" s="473">
        <f t="shared" si="380"/>
        <v>28.92</v>
      </c>
    </row>
    <row r="1872" spans="1:21" s="474" customFormat="1">
      <c r="A1872" s="469">
        <v>45608</v>
      </c>
      <c r="B1872" s="470">
        <v>0</v>
      </c>
      <c r="C1872" s="471">
        <v>3</v>
      </c>
      <c r="D1872" s="471">
        <v>0.2</v>
      </c>
      <c r="E1872" s="471">
        <f t="shared" si="377"/>
        <v>2.76</v>
      </c>
      <c r="F1872" s="471">
        <v>2.8</v>
      </c>
      <c r="G1872" s="471">
        <f t="shared" si="376"/>
        <v>0.04</v>
      </c>
      <c r="H1872" s="472" t="s">
        <v>872</v>
      </c>
      <c r="I1872" s="472" t="s">
        <v>906</v>
      </c>
      <c r="J1872" s="472">
        <v>126103559</v>
      </c>
      <c r="K1872" s="472">
        <v>54340328</v>
      </c>
      <c r="L1872" s="472" t="s">
        <v>874</v>
      </c>
      <c r="M1872" s="473">
        <f t="shared" si="378"/>
        <v>0</v>
      </c>
      <c r="O1872" s="473"/>
      <c r="P1872" s="406">
        <f>E1872</f>
        <v>2.76</v>
      </c>
    </row>
    <row r="1873" spans="1:24" s="474" customFormat="1">
      <c r="A1873" s="469">
        <v>45608</v>
      </c>
      <c r="B1873" s="470">
        <v>0</v>
      </c>
      <c r="C1873" s="471">
        <v>26</v>
      </c>
      <c r="D1873" s="471">
        <v>0.94</v>
      </c>
      <c r="E1873" s="471">
        <f t="shared" si="377"/>
        <v>25.06</v>
      </c>
      <c r="F1873" s="471">
        <v>25.06</v>
      </c>
      <c r="G1873" s="471">
        <f t="shared" si="376"/>
        <v>0</v>
      </c>
      <c r="H1873" s="472" t="s">
        <v>872</v>
      </c>
      <c r="I1873" s="472" t="s">
        <v>899</v>
      </c>
      <c r="J1873" s="472">
        <v>126103559</v>
      </c>
      <c r="K1873" s="472">
        <v>54340311</v>
      </c>
      <c r="L1873" s="472" t="s">
        <v>874</v>
      </c>
      <c r="M1873" s="473">
        <f t="shared" si="378"/>
        <v>0</v>
      </c>
      <c r="N1873" s="406">
        <f>E1873</f>
        <v>25.06</v>
      </c>
      <c r="O1873" s="473"/>
    </row>
    <row r="1874" spans="1:24" s="474" customFormat="1">
      <c r="A1874" s="469">
        <v>45608</v>
      </c>
      <c r="B1874" s="470">
        <v>0</v>
      </c>
      <c r="C1874" s="471">
        <v>30</v>
      </c>
      <c r="D1874" s="471">
        <v>1.08</v>
      </c>
      <c r="E1874" s="471">
        <f t="shared" si="377"/>
        <v>28.92</v>
      </c>
      <c r="F1874" s="471">
        <v>28.92</v>
      </c>
      <c r="G1874" s="471">
        <f t="shared" si="376"/>
        <v>0</v>
      </c>
      <c r="H1874" s="472" t="s">
        <v>872</v>
      </c>
      <c r="I1874" s="472" t="s">
        <v>907</v>
      </c>
      <c r="J1874" s="472">
        <v>126103559</v>
      </c>
      <c r="K1874" s="472">
        <v>54340317</v>
      </c>
      <c r="L1874" s="472" t="s">
        <v>874</v>
      </c>
      <c r="M1874" s="473">
        <f t="shared" si="378"/>
        <v>0</v>
      </c>
      <c r="O1874" s="473">
        <f>E1874</f>
        <v>28.92</v>
      </c>
    </row>
    <row r="1875" spans="1:24" s="474" customFormat="1">
      <c r="A1875" s="469">
        <v>45608</v>
      </c>
      <c r="B1875" s="470">
        <v>0</v>
      </c>
      <c r="C1875" s="471">
        <v>20</v>
      </c>
      <c r="D1875" s="471">
        <v>0.72</v>
      </c>
      <c r="E1875" s="471">
        <f t="shared" si="377"/>
        <v>19.28</v>
      </c>
      <c r="F1875" s="471">
        <v>19.28</v>
      </c>
      <c r="G1875" s="471">
        <f t="shared" si="376"/>
        <v>0</v>
      </c>
      <c r="H1875" s="472" t="s">
        <v>872</v>
      </c>
      <c r="I1875" s="472" t="s">
        <v>909</v>
      </c>
      <c r="J1875" s="472">
        <v>126103559</v>
      </c>
      <c r="K1875" s="472">
        <v>54340320</v>
      </c>
      <c r="L1875" s="472" t="s">
        <v>874</v>
      </c>
      <c r="M1875" s="473">
        <f t="shared" si="378"/>
        <v>0</v>
      </c>
      <c r="O1875" s="473"/>
      <c r="R1875" s="473">
        <f>E1875</f>
        <v>19.28</v>
      </c>
    </row>
    <row r="1876" spans="1:24" s="474" customFormat="1">
      <c r="A1876" s="469">
        <v>45608</v>
      </c>
      <c r="B1876" s="470">
        <v>0</v>
      </c>
      <c r="C1876" s="471">
        <v>12.5</v>
      </c>
      <c r="D1876" s="471">
        <v>0.45</v>
      </c>
      <c r="E1876" s="471">
        <f t="shared" si="377"/>
        <v>12.05</v>
      </c>
      <c r="F1876" s="471">
        <v>12.05</v>
      </c>
      <c r="G1876" s="471">
        <f t="shared" si="376"/>
        <v>0</v>
      </c>
      <c r="H1876" s="472" t="s">
        <v>872</v>
      </c>
      <c r="I1876" s="472" t="s">
        <v>876</v>
      </c>
      <c r="J1876" s="472">
        <v>126103559</v>
      </c>
      <c r="K1876" s="472">
        <v>54340327</v>
      </c>
      <c r="L1876" s="472" t="s">
        <v>874</v>
      </c>
      <c r="M1876" s="473">
        <f t="shared" si="378"/>
        <v>0</v>
      </c>
      <c r="O1876" s="473"/>
      <c r="T1876" s="406">
        <f>E1876</f>
        <v>12.05</v>
      </c>
    </row>
    <row r="1877" spans="1:24" s="474" customFormat="1">
      <c r="A1877" s="469">
        <v>45608</v>
      </c>
      <c r="B1877" s="470">
        <v>0</v>
      </c>
      <c r="C1877" s="471">
        <v>4</v>
      </c>
      <c r="D1877" s="471">
        <v>0.2</v>
      </c>
      <c r="E1877" s="471">
        <f t="shared" si="377"/>
        <v>3.76</v>
      </c>
      <c r="F1877" s="471">
        <v>3.8</v>
      </c>
      <c r="G1877" s="471">
        <f t="shared" si="376"/>
        <v>0.04</v>
      </c>
      <c r="H1877" s="472" t="s">
        <v>872</v>
      </c>
      <c r="I1877" s="472" t="s">
        <v>873</v>
      </c>
      <c r="J1877" s="472">
        <v>126103559</v>
      </c>
      <c r="K1877" s="472">
        <v>54340330</v>
      </c>
      <c r="L1877" s="472" t="s">
        <v>874</v>
      </c>
      <c r="M1877" s="473">
        <f t="shared" si="378"/>
        <v>0</v>
      </c>
      <c r="O1877" s="473"/>
      <c r="U1877" s="406">
        <f>E1877</f>
        <v>3.76</v>
      </c>
    </row>
    <row r="1878" spans="1:24" s="474" customFormat="1">
      <c r="A1878" s="469">
        <v>45608</v>
      </c>
      <c r="B1878" s="470">
        <v>0</v>
      </c>
      <c r="C1878" s="471">
        <v>50</v>
      </c>
      <c r="D1878" s="471">
        <v>1.8</v>
      </c>
      <c r="E1878" s="471">
        <f t="shared" si="377"/>
        <v>48.2</v>
      </c>
      <c r="F1878" s="471">
        <v>48.2</v>
      </c>
      <c r="G1878" s="471">
        <f t="shared" si="376"/>
        <v>0</v>
      </c>
      <c r="H1878" s="472" t="s">
        <v>872</v>
      </c>
      <c r="I1878" s="472" t="s">
        <v>907</v>
      </c>
      <c r="J1878" s="472">
        <v>126103559</v>
      </c>
      <c r="K1878" s="472">
        <v>54340332</v>
      </c>
      <c r="L1878" s="472" t="s">
        <v>874</v>
      </c>
      <c r="M1878" s="473">
        <f t="shared" si="378"/>
        <v>0</v>
      </c>
      <c r="O1878" s="473">
        <f>E1878</f>
        <v>48.2</v>
      </c>
    </row>
    <row r="1879" spans="1:24" s="474" customFormat="1">
      <c r="A1879" s="469">
        <v>45608</v>
      </c>
      <c r="B1879" s="470">
        <v>0</v>
      </c>
      <c r="C1879" s="471">
        <v>10</v>
      </c>
      <c r="D1879" s="471">
        <v>0.36</v>
      </c>
      <c r="E1879" s="471">
        <f t="shared" si="377"/>
        <v>9.64</v>
      </c>
      <c r="F1879" s="471">
        <v>9.64</v>
      </c>
      <c r="G1879" s="471">
        <f t="shared" si="376"/>
        <v>0</v>
      </c>
      <c r="H1879" s="472" t="s">
        <v>872</v>
      </c>
      <c r="I1879" s="472" t="s">
        <v>877</v>
      </c>
      <c r="J1879" s="472">
        <v>126103559</v>
      </c>
      <c r="K1879" s="472">
        <v>54340316</v>
      </c>
      <c r="L1879" s="472" t="s">
        <v>874</v>
      </c>
      <c r="M1879" s="473">
        <f t="shared" si="378"/>
        <v>0</v>
      </c>
      <c r="O1879" s="473"/>
      <c r="X1879" s="473">
        <f>E1879</f>
        <v>9.64</v>
      </c>
    </row>
    <row r="1880" spans="1:24" s="474" customFormat="1">
      <c r="A1880" s="469">
        <v>45608</v>
      </c>
      <c r="B1880" s="470">
        <v>0</v>
      </c>
      <c r="C1880" s="471">
        <v>50</v>
      </c>
      <c r="D1880" s="471">
        <v>1.8</v>
      </c>
      <c r="E1880" s="471">
        <f t="shared" si="377"/>
        <v>48.2</v>
      </c>
      <c r="F1880" s="471">
        <v>48.2</v>
      </c>
      <c r="G1880" s="471">
        <f t="shared" si="376"/>
        <v>0</v>
      </c>
      <c r="H1880" s="472" t="s">
        <v>872</v>
      </c>
      <c r="I1880" s="472" t="s">
        <v>907</v>
      </c>
      <c r="J1880" s="472">
        <v>126103559</v>
      </c>
      <c r="K1880" s="472">
        <v>54340322</v>
      </c>
      <c r="L1880" s="472" t="s">
        <v>874</v>
      </c>
      <c r="M1880" s="473">
        <f t="shared" si="378"/>
        <v>0</v>
      </c>
      <c r="O1880" s="473">
        <f t="shared" ref="O1880:O1883" si="381">E1880</f>
        <v>48.2</v>
      </c>
    </row>
    <row r="1881" spans="1:24" s="474" customFormat="1">
      <c r="A1881" s="469">
        <v>45608</v>
      </c>
      <c r="B1881" s="470">
        <v>0</v>
      </c>
      <c r="C1881" s="471">
        <v>80</v>
      </c>
      <c r="D1881" s="471">
        <v>2.88</v>
      </c>
      <c r="E1881" s="471">
        <f t="shared" si="377"/>
        <v>77.12</v>
      </c>
      <c r="F1881" s="471">
        <v>77.12</v>
      </c>
      <c r="G1881" s="471">
        <f t="shared" si="376"/>
        <v>0</v>
      </c>
      <c r="H1881" s="472" t="s">
        <v>872</v>
      </c>
      <c r="I1881" s="472" t="s">
        <v>907</v>
      </c>
      <c r="J1881" s="472">
        <v>126103559</v>
      </c>
      <c r="K1881" s="472">
        <v>54340312</v>
      </c>
      <c r="L1881" s="472" t="s">
        <v>874</v>
      </c>
      <c r="M1881" s="473">
        <f t="shared" si="378"/>
        <v>0</v>
      </c>
      <c r="O1881" s="473">
        <f t="shared" si="381"/>
        <v>77.12</v>
      </c>
    </row>
    <row r="1882" spans="1:24" s="474" customFormat="1">
      <c r="A1882" s="469">
        <v>45608</v>
      </c>
      <c r="B1882" s="470">
        <v>0</v>
      </c>
      <c r="C1882" s="471">
        <v>50</v>
      </c>
      <c r="D1882" s="471">
        <v>1.8</v>
      </c>
      <c r="E1882" s="471">
        <f t="shared" si="377"/>
        <v>48.2</v>
      </c>
      <c r="F1882" s="471">
        <v>48.2</v>
      </c>
      <c r="G1882" s="471">
        <f t="shared" si="376"/>
        <v>0</v>
      </c>
      <c r="H1882" s="472" t="s">
        <v>872</v>
      </c>
      <c r="I1882" s="472" t="s">
        <v>907</v>
      </c>
      <c r="J1882" s="472">
        <v>126103559</v>
      </c>
      <c r="K1882" s="472">
        <v>54340312</v>
      </c>
      <c r="L1882" s="472" t="s">
        <v>874</v>
      </c>
      <c r="M1882" s="473">
        <f t="shared" si="378"/>
        <v>0</v>
      </c>
      <c r="O1882" s="473">
        <f t="shared" si="381"/>
        <v>48.2</v>
      </c>
    </row>
    <row r="1883" spans="1:24" s="474" customFormat="1">
      <c r="A1883" s="469">
        <v>45608</v>
      </c>
      <c r="B1883" s="470">
        <v>0</v>
      </c>
      <c r="C1883" s="471">
        <v>30</v>
      </c>
      <c r="D1883" s="471">
        <v>1.08</v>
      </c>
      <c r="E1883" s="471">
        <f t="shared" si="377"/>
        <v>28.92</v>
      </c>
      <c r="F1883" s="471">
        <v>28.92</v>
      </c>
      <c r="G1883" s="471">
        <f t="shared" si="376"/>
        <v>0</v>
      </c>
      <c r="H1883" s="472" t="s">
        <v>872</v>
      </c>
      <c r="I1883" s="472" t="s">
        <v>907</v>
      </c>
      <c r="J1883" s="472">
        <v>126103559</v>
      </c>
      <c r="K1883" s="472">
        <v>54340326</v>
      </c>
      <c r="L1883" s="472" t="s">
        <v>874</v>
      </c>
      <c r="M1883" s="473">
        <f t="shared" si="378"/>
        <v>0</v>
      </c>
      <c r="O1883" s="473">
        <f t="shared" si="381"/>
        <v>28.92</v>
      </c>
    </row>
    <row r="1884" spans="1:24" s="474" customFormat="1">
      <c r="A1884" s="469">
        <v>45608</v>
      </c>
      <c r="B1884" s="470">
        <v>0</v>
      </c>
      <c r="C1884" s="471">
        <v>12</v>
      </c>
      <c r="D1884" s="471">
        <v>0.43</v>
      </c>
      <c r="E1884" s="471">
        <f t="shared" si="377"/>
        <v>11.57</v>
      </c>
      <c r="F1884" s="471">
        <v>11.57</v>
      </c>
      <c r="G1884" s="471">
        <f t="shared" si="376"/>
        <v>0</v>
      </c>
      <c r="H1884" s="472" t="s">
        <v>872</v>
      </c>
      <c r="I1884" s="472" t="s">
        <v>906</v>
      </c>
      <c r="J1884" s="472">
        <v>126103559</v>
      </c>
      <c r="K1884" s="472">
        <v>54340331</v>
      </c>
      <c r="L1884" s="472" t="s">
        <v>874</v>
      </c>
      <c r="M1884" s="473">
        <f t="shared" si="378"/>
        <v>0</v>
      </c>
      <c r="O1884" s="473"/>
      <c r="P1884" s="406">
        <f>E1884</f>
        <v>11.57</v>
      </c>
    </row>
    <row r="1885" spans="1:24" s="474" customFormat="1">
      <c r="A1885" s="469">
        <v>45607</v>
      </c>
      <c r="B1885" s="470">
        <v>0</v>
      </c>
      <c r="C1885" s="471">
        <v>30</v>
      </c>
      <c r="D1885" s="471">
        <v>1.08</v>
      </c>
      <c r="E1885" s="471">
        <f t="shared" si="377"/>
        <v>28.92</v>
      </c>
      <c r="F1885" s="471">
        <v>28.92</v>
      </c>
      <c r="G1885" s="471">
        <f t="shared" si="376"/>
        <v>0</v>
      </c>
      <c r="H1885" s="472" t="s">
        <v>872</v>
      </c>
      <c r="I1885" s="472" t="s">
        <v>907</v>
      </c>
      <c r="J1885" s="472">
        <v>1744263234</v>
      </c>
      <c r="K1885" s="472">
        <v>54291117</v>
      </c>
      <c r="L1885" s="472" t="s">
        <v>874</v>
      </c>
      <c r="M1885" s="473">
        <f t="shared" si="378"/>
        <v>0</v>
      </c>
      <c r="O1885" s="473">
        <f>E1885</f>
        <v>28.92</v>
      </c>
    </row>
    <row r="1886" spans="1:24" s="474" customFormat="1">
      <c r="A1886" s="469">
        <v>45607</v>
      </c>
      <c r="B1886" s="470">
        <v>0</v>
      </c>
      <c r="C1886" s="471">
        <v>26</v>
      </c>
      <c r="D1886" s="471">
        <v>0.94</v>
      </c>
      <c r="E1886" s="471">
        <f t="shared" si="377"/>
        <v>25.06</v>
      </c>
      <c r="F1886" s="471">
        <v>25.06</v>
      </c>
      <c r="G1886" s="471">
        <f t="shared" si="376"/>
        <v>0</v>
      </c>
      <c r="H1886" s="472" t="s">
        <v>872</v>
      </c>
      <c r="I1886" s="472" t="s">
        <v>900</v>
      </c>
      <c r="J1886" s="472">
        <v>1744263234</v>
      </c>
      <c r="K1886" s="472">
        <v>54291117</v>
      </c>
      <c r="L1886" s="472" t="s">
        <v>874</v>
      </c>
      <c r="M1886" s="473">
        <f t="shared" si="378"/>
        <v>0</v>
      </c>
      <c r="N1886" s="406">
        <f>E1886</f>
        <v>25.06</v>
      </c>
      <c r="O1886" s="473"/>
    </row>
    <row r="1887" spans="1:24" s="474" customFormat="1">
      <c r="A1887" s="469">
        <v>45607</v>
      </c>
      <c r="B1887" s="470">
        <v>0</v>
      </c>
      <c r="C1887" s="471">
        <v>3</v>
      </c>
      <c r="D1887" s="471">
        <v>0.2</v>
      </c>
      <c r="E1887" s="471">
        <f t="shared" si="377"/>
        <v>2.76</v>
      </c>
      <c r="F1887" s="471">
        <v>2.8</v>
      </c>
      <c r="G1887" s="471">
        <f t="shared" si="376"/>
        <v>0.04</v>
      </c>
      <c r="H1887" s="472" t="s">
        <v>872</v>
      </c>
      <c r="I1887" s="472" t="s">
        <v>906</v>
      </c>
      <c r="J1887" s="472">
        <v>1744263234</v>
      </c>
      <c r="K1887" s="472">
        <v>54291122</v>
      </c>
      <c r="L1887" s="472" t="s">
        <v>874</v>
      </c>
      <c r="M1887" s="473">
        <f t="shared" si="378"/>
        <v>0</v>
      </c>
      <c r="O1887" s="473"/>
      <c r="P1887" s="406">
        <f>E1887</f>
        <v>2.76</v>
      </c>
    </row>
    <row r="1888" spans="1:24" s="474" customFormat="1">
      <c r="A1888" s="469">
        <v>45607</v>
      </c>
      <c r="B1888" s="470">
        <v>0</v>
      </c>
      <c r="C1888" s="471">
        <v>2</v>
      </c>
      <c r="D1888" s="471">
        <v>0.2</v>
      </c>
      <c r="E1888" s="471">
        <f t="shared" si="377"/>
        <v>1.76</v>
      </c>
      <c r="F1888" s="471">
        <v>1.8</v>
      </c>
      <c r="G1888" s="471">
        <f t="shared" si="376"/>
        <v>0.04</v>
      </c>
      <c r="H1888" s="472" t="s">
        <v>872</v>
      </c>
      <c r="I1888" s="472" t="s">
        <v>873</v>
      </c>
      <c r="J1888" s="472">
        <v>1744263234</v>
      </c>
      <c r="K1888" s="472">
        <v>54291131</v>
      </c>
      <c r="L1888" s="472" t="s">
        <v>874</v>
      </c>
      <c r="M1888" s="473">
        <f t="shared" si="378"/>
        <v>0</v>
      </c>
      <c r="O1888" s="473"/>
      <c r="U1888" s="406">
        <f>E1888</f>
        <v>1.76</v>
      </c>
    </row>
    <row r="1889" spans="1:25" s="474" customFormat="1">
      <c r="A1889" s="469">
        <v>45607</v>
      </c>
      <c r="B1889" s="470">
        <v>0</v>
      </c>
      <c r="C1889" s="471">
        <v>3</v>
      </c>
      <c r="D1889" s="471">
        <v>0.2</v>
      </c>
      <c r="E1889" s="471">
        <f t="shared" si="377"/>
        <v>2.76</v>
      </c>
      <c r="F1889" s="471">
        <v>2.8</v>
      </c>
      <c r="G1889" s="471">
        <f t="shared" si="376"/>
        <v>0.04</v>
      </c>
      <c r="H1889" s="472" t="s">
        <v>872</v>
      </c>
      <c r="I1889" s="472" t="s">
        <v>906</v>
      </c>
      <c r="J1889" s="472">
        <v>1744263234</v>
      </c>
      <c r="K1889" s="472">
        <v>54291127</v>
      </c>
      <c r="L1889" s="472" t="s">
        <v>874</v>
      </c>
      <c r="M1889" s="473">
        <f t="shared" si="378"/>
        <v>0</v>
      </c>
      <c r="O1889" s="473"/>
      <c r="P1889" s="406">
        <f>E1889</f>
        <v>2.76</v>
      </c>
    </row>
    <row r="1890" spans="1:25" s="474" customFormat="1">
      <c r="A1890" s="469">
        <v>45607</v>
      </c>
      <c r="B1890" s="470">
        <v>0</v>
      </c>
      <c r="C1890" s="471">
        <v>26</v>
      </c>
      <c r="D1890" s="471">
        <v>0.94</v>
      </c>
      <c r="E1890" s="471">
        <f t="shared" si="377"/>
        <v>25.06</v>
      </c>
      <c r="F1890" s="471">
        <v>25.06</v>
      </c>
      <c r="G1890" s="471">
        <f t="shared" si="376"/>
        <v>0</v>
      </c>
      <c r="H1890" s="472" t="s">
        <v>872</v>
      </c>
      <c r="I1890" s="472" t="s">
        <v>899</v>
      </c>
      <c r="J1890" s="472">
        <v>1744263234</v>
      </c>
      <c r="K1890" s="472">
        <v>54291125</v>
      </c>
      <c r="L1890" s="472" t="s">
        <v>874</v>
      </c>
      <c r="M1890" s="473">
        <f t="shared" si="378"/>
        <v>0</v>
      </c>
      <c r="N1890" s="406">
        <f>E1890</f>
        <v>25.06</v>
      </c>
      <c r="O1890" s="473"/>
    </row>
    <row r="1891" spans="1:25" s="474" customFormat="1">
      <c r="A1891" s="469">
        <v>45607</v>
      </c>
      <c r="B1891" s="470">
        <v>0</v>
      </c>
      <c r="C1891" s="471">
        <v>30</v>
      </c>
      <c r="D1891" s="471">
        <v>1.08</v>
      </c>
      <c r="E1891" s="471">
        <f t="shared" si="377"/>
        <v>28.92</v>
      </c>
      <c r="F1891" s="471">
        <v>28.92</v>
      </c>
      <c r="G1891" s="471">
        <f t="shared" si="376"/>
        <v>0</v>
      </c>
      <c r="H1891" s="472" t="s">
        <v>872</v>
      </c>
      <c r="I1891" s="472" t="s">
        <v>907</v>
      </c>
      <c r="J1891" s="472">
        <v>1744263234</v>
      </c>
      <c r="K1891" s="472">
        <v>54291115</v>
      </c>
      <c r="L1891" s="472" t="s">
        <v>874</v>
      </c>
      <c r="M1891" s="473">
        <f t="shared" si="378"/>
        <v>0</v>
      </c>
      <c r="O1891" s="473">
        <f>E1891</f>
        <v>28.92</v>
      </c>
    </row>
    <row r="1892" spans="1:25" s="474" customFormat="1">
      <c r="A1892" s="469">
        <v>45607</v>
      </c>
      <c r="B1892" s="470">
        <v>0</v>
      </c>
      <c r="C1892" s="471">
        <v>26</v>
      </c>
      <c r="D1892" s="471">
        <v>0.94</v>
      </c>
      <c r="E1892" s="471">
        <f t="shared" si="377"/>
        <v>25.06</v>
      </c>
      <c r="F1892" s="471">
        <v>25.06</v>
      </c>
      <c r="G1892" s="471">
        <f t="shared" si="376"/>
        <v>0</v>
      </c>
      <c r="H1892" s="472" t="s">
        <v>872</v>
      </c>
      <c r="I1892" s="472" t="s">
        <v>899</v>
      </c>
      <c r="J1892" s="472">
        <v>1744263234</v>
      </c>
      <c r="K1892" s="472">
        <v>54291118</v>
      </c>
      <c r="L1892" s="472" t="s">
        <v>874</v>
      </c>
      <c r="M1892" s="473">
        <f t="shared" si="378"/>
        <v>0</v>
      </c>
      <c r="N1892" s="406">
        <f>E1892</f>
        <v>25.06</v>
      </c>
      <c r="O1892" s="473"/>
    </row>
    <row r="1893" spans="1:25" s="474" customFormat="1">
      <c r="A1893" s="469">
        <v>45607</v>
      </c>
      <c r="B1893" s="470">
        <v>0</v>
      </c>
      <c r="C1893" s="471">
        <v>50</v>
      </c>
      <c r="D1893" s="471">
        <v>1.8</v>
      </c>
      <c r="E1893" s="471">
        <f t="shared" si="377"/>
        <v>48.2</v>
      </c>
      <c r="F1893" s="471">
        <v>48.2</v>
      </c>
      <c r="G1893" s="471">
        <f t="shared" si="376"/>
        <v>0</v>
      </c>
      <c r="H1893" s="472" t="s">
        <v>872</v>
      </c>
      <c r="I1893" s="472" t="s">
        <v>907</v>
      </c>
      <c r="J1893" s="472">
        <v>1744263234</v>
      </c>
      <c r="K1893" s="472">
        <v>54291121</v>
      </c>
      <c r="L1893" s="472" t="s">
        <v>874</v>
      </c>
      <c r="M1893" s="473">
        <f t="shared" si="378"/>
        <v>0</v>
      </c>
      <c r="O1893" s="473">
        <f>E1893</f>
        <v>48.2</v>
      </c>
    </row>
    <row r="1894" spans="1:25" s="474" customFormat="1">
      <c r="A1894" s="469">
        <v>45607</v>
      </c>
      <c r="B1894" s="470">
        <v>0</v>
      </c>
      <c r="C1894" s="471">
        <v>3</v>
      </c>
      <c r="D1894" s="471">
        <v>0.2</v>
      </c>
      <c r="E1894" s="471">
        <f t="shared" si="377"/>
        <v>2.76</v>
      </c>
      <c r="F1894" s="471">
        <v>2.8</v>
      </c>
      <c r="G1894" s="471">
        <f t="shared" si="376"/>
        <v>0.04</v>
      </c>
      <c r="H1894" s="472" t="s">
        <v>872</v>
      </c>
      <c r="I1894" s="472" t="s">
        <v>906</v>
      </c>
      <c r="J1894" s="472">
        <v>1744263234</v>
      </c>
      <c r="K1894" s="472">
        <v>54291129</v>
      </c>
      <c r="L1894" s="472" t="s">
        <v>874</v>
      </c>
      <c r="M1894" s="473">
        <f t="shared" si="378"/>
        <v>0</v>
      </c>
      <c r="O1894" s="473"/>
      <c r="P1894" s="406">
        <f>E1894</f>
        <v>2.76</v>
      </c>
    </row>
    <row r="1895" spans="1:25" s="474" customFormat="1">
      <c r="A1895" s="469">
        <v>45607</v>
      </c>
      <c r="B1895" s="470">
        <v>0</v>
      </c>
      <c r="C1895" s="471">
        <v>30</v>
      </c>
      <c r="D1895" s="471">
        <v>1.08</v>
      </c>
      <c r="E1895" s="471">
        <f t="shared" si="377"/>
        <v>28.92</v>
      </c>
      <c r="F1895" s="471">
        <v>28.92</v>
      </c>
      <c r="G1895" s="471">
        <f t="shared" si="376"/>
        <v>0</v>
      </c>
      <c r="H1895" s="472" t="s">
        <v>872</v>
      </c>
      <c r="I1895" s="472" t="s">
        <v>907</v>
      </c>
      <c r="J1895" s="472">
        <v>1744263234</v>
      </c>
      <c r="K1895" s="472">
        <v>54291123</v>
      </c>
      <c r="L1895" s="472" t="s">
        <v>874</v>
      </c>
      <c r="M1895" s="473">
        <f t="shared" si="378"/>
        <v>0</v>
      </c>
      <c r="O1895" s="473">
        <f>E1895</f>
        <v>28.92</v>
      </c>
    </row>
    <row r="1896" spans="1:25" s="474" customFormat="1">
      <c r="A1896" s="469">
        <v>45607</v>
      </c>
      <c r="B1896" s="470">
        <v>0</v>
      </c>
      <c r="C1896" s="471">
        <v>26</v>
      </c>
      <c r="D1896" s="471">
        <v>0.94</v>
      </c>
      <c r="E1896" s="471">
        <f t="shared" si="377"/>
        <v>25.06</v>
      </c>
      <c r="F1896" s="471">
        <v>25.06</v>
      </c>
      <c r="G1896" s="471">
        <f t="shared" si="376"/>
        <v>0</v>
      </c>
      <c r="H1896" s="472" t="s">
        <v>872</v>
      </c>
      <c r="I1896" s="472" t="s">
        <v>900</v>
      </c>
      <c r="J1896" s="472">
        <v>1744263234</v>
      </c>
      <c r="K1896" s="472">
        <v>54291123</v>
      </c>
      <c r="L1896" s="472" t="s">
        <v>874</v>
      </c>
      <c r="M1896" s="473">
        <f t="shared" si="378"/>
        <v>0</v>
      </c>
      <c r="N1896" s="406">
        <f>E1896</f>
        <v>25.06</v>
      </c>
    </row>
    <row r="1897" spans="1:25" s="474" customFormat="1">
      <c r="A1897" s="469">
        <v>45607</v>
      </c>
      <c r="B1897" s="470">
        <v>0</v>
      </c>
      <c r="C1897" s="471">
        <v>30</v>
      </c>
      <c r="D1897" s="471">
        <v>1.08</v>
      </c>
      <c r="E1897" s="471">
        <f t="shared" si="377"/>
        <v>28.92</v>
      </c>
      <c r="F1897" s="471">
        <v>28.92</v>
      </c>
      <c r="G1897" s="471">
        <f t="shared" si="376"/>
        <v>0</v>
      </c>
      <c r="H1897" s="472" t="s">
        <v>872</v>
      </c>
      <c r="I1897" s="472" t="s">
        <v>907</v>
      </c>
      <c r="J1897" s="472">
        <v>1744263234</v>
      </c>
      <c r="K1897" s="472">
        <v>54291113</v>
      </c>
      <c r="L1897" s="472" t="s">
        <v>874</v>
      </c>
      <c r="M1897" s="473">
        <f t="shared" si="378"/>
        <v>0</v>
      </c>
      <c r="O1897" s="473">
        <f>E1897</f>
        <v>28.92</v>
      </c>
      <c r="X1897" s="473"/>
      <c r="Y1897" s="473"/>
    </row>
    <row r="1898" spans="1:25" s="474" customFormat="1">
      <c r="A1898" s="469">
        <v>45607</v>
      </c>
      <c r="B1898" s="470">
        <v>0</v>
      </c>
      <c r="C1898" s="471">
        <v>12.5</v>
      </c>
      <c r="D1898" s="471">
        <v>0.45</v>
      </c>
      <c r="E1898" s="471">
        <f t="shared" si="377"/>
        <v>12.05</v>
      </c>
      <c r="F1898" s="471">
        <v>12.05</v>
      </c>
      <c r="G1898" s="471">
        <f t="shared" si="376"/>
        <v>0</v>
      </c>
      <c r="H1898" s="472" t="s">
        <v>872</v>
      </c>
      <c r="I1898" s="472" t="s">
        <v>876</v>
      </c>
      <c r="J1898" s="472">
        <v>1744263234</v>
      </c>
      <c r="K1898" s="472">
        <v>54291130</v>
      </c>
      <c r="L1898" s="472" t="s">
        <v>874</v>
      </c>
      <c r="M1898" s="473">
        <f t="shared" si="378"/>
        <v>0</v>
      </c>
      <c r="O1898" s="473"/>
      <c r="T1898" s="406">
        <f>E1898</f>
        <v>12.05</v>
      </c>
    </row>
    <row r="1899" spans="1:25" s="474" customFormat="1">
      <c r="A1899" s="469">
        <v>45607</v>
      </c>
      <c r="B1899" s="470">
        <v>0</v>
      </c>
      <c r="C1899" s="471">
        <v>2</v>
      </c>
      <c r="D1899" s="471">
        <v>0.2</v>
      </c>
      <c r="E1899" s="471">
        <f t="shared" si="377"/>
        <v>1.76</v>
      </c>
      <c r="F1899" s="471">
        <v>1.8</v>
      </c>
      <c r="G1899" s="471">
        <f t="shared" si="376"/>
        <v>0.04</v>
      </c>
      <c r="H1899" s="472" t="s">
        <v>872</v>
      </c>
      <c r="I1899" s="472" t="s">
        <v>873</v>
      </c>
      <c r="J1899" s="472">
        <v>1744263234</v>
      </c>
      <c r="K1899" s="472">
        <v>54291114</v>
      </c>
      <c r="L1899" s="472" t="s">
        <v>874</v>
      </c>
      <c r="M1899" s="473">
        <f t="shared" si="378"/>
        <v>0</v>
      </c>
      <c r="O1899" s="473"/>
      <c r="U1899" s="406">
        <f>E1899</f>
        <v>1.76</v>
      </c>
    </row>
    <row r="1900" spans="1:25" s="474" customFormat="1">
      <c r="A1900" s="469">
        <v>45607</v>
      </c>
      <c r="B1900" s="470">
        <v>0</v>
      </c>
      <c r="C1900" s="471">
        <v>26</v>
      </c>
      <c r="D1900" s="471">
        <v>0.94</v>
      </c>
      <c r="E1900" s="471">
        <f t="shared" si="377"/>
        <v>25.06</v>
      </c>
      <c r="F1900" s="471">
        <v>25.06</v>
      </c>
      <c r="G1900" s="471">
        <f t="shared" si="376"/>
        <v>0</v>
      </c>
      <c r="H1900" s="472" t="s">
        <v>872</v>
      </c>
      <c r="I1900" s="472" t="s">
        <v>899</v>
      </c>
      <c r="J1900" s="472">
        <v>1744263234</v>
      </c>
      <c r="K1900" s="472">
        <v>54291126</v>
      </c>
      <c r="L1900" s="472" t="s">
        <v>874</v>
      </c>
      <c r="M1900" s="473">
        <f t="shared" si="378"/>
        <v>0</v>
      </c>
      <c r="N1900" s="406">
        <f>E1900</f>
        <v>25.06</v>
      </c>
      <c r="O1900" s="473"/>
    </row>
    <row r="1901" spans="1:25" s="474" customFormat="1">
      <c r="A1901" s="469">
        <v>45607</v>
      </c>
      <c r="B1901" s="470">
        <v>0</v>
      </c>
      <c r="C1901" s="471">
        <v>3</v>
      </c>
      <c r="D1901" s="471">
        <v>0.2</v>
      </c>
      <c r="E1901" s="471">
        <f t="shared" si="377"/>
        <v>2.76</v>
      </c>
      <c r="F1901" s="471">
        <v>2.8</v>
      </c>
      <c r="G1901" s="471">
        <f t="shared" si="376"/>
        <v>0.04</v>
      </c>
      <c r="H1901" s="472" t="s">
        <v>872</v>
      </c>
      <c r="I1901" s="472" t="s">
        <v>906</v>
      </c>
      <c r="J1901" s="472">
        <v>1744263234</v>
      </c>
      <c r="K1901" s="472">
        <v>54291116</v>
      </c>
      <c r="L1901" s="472" t="s">
        <v>874</v>
      </c>
      <c r="M1901" s="473">
        <f t="shared" si="378"/>
        <v>0</v>
      </c>
      <c r="O1901" s="473"/>
      <c r="P1901" s="406">
        <f>E1901</f>
        <v>2.76</v>
      </c>
    </row>
    <row r="1902" spans="1:25" s="474" customFormat="1">
      <c r="A1902" s="469">
        <v>45607</v>
      </c>
      <c r="B1902" s="470">
        <v>0</v>
      </c>
      <c r="C1902" s="471">
        <v>30</v>
      </c>
      <c r="D1902" s="471">
        <v>1.08</v>
      </c>
      <c r="E1902" s="471">
        <f t="shared" si="377"/>
        <v>28.92</v>
      </c>
      <c r="F1902" s="471">
        <v>28.92</v>
      </c>
      <c r="G1902" s="471">
        <f t="shared" si="376"/>
        <v>0</v>
      </c>
      <c r="H1902" s="472" t="s">
        <v>872</v>
      </c>
      <c r="I1902" s="472" t="s">
        <v>907</v>
      </c>
      <c r="J1902" s="472">
        <v>1744263234</v>
      </c>
      <c r="K1902" s="472">
        <v>54291120</v>
      </c>
      <c r="L1902" s="472" t="s">
        <v>874</v>
      </c>
      <c r="M1902" s="473">
        <f t="shared" si="378"/>
        <v>0</v>
      </c>
      <c r="O1902" s="473">
        <f>E1902</f>
        <v>28.92</v>
      </c>
    </row>
    <row r="1903" spans="1:25" s="474" customFormat="1">
      <c r="A1903" s="469">
        <v>45607</v>
      </c>
      <c r="B1903" s="470">
        <v>0</v>
      </c>
      <c r="C1903" s="471">
        <v>26</v>
      </c>
      <c r="D1903" s="471">
        <v>0.94</v>
      </c>
      <c r="E1903" s="471">
        <f t="shared" si="377"/>
        <v>25.06</v>
      </c>
      <c r="F1903" s="471">
        <v>25.06</v>
      </c>
      <c r="G1903" s="471">
        <f t="shared" si="376"/>
        <v>0</v>
      </c>
      <c r="H1903" s="472" t="s">
        <v>872</v>
      </c>
      <c r="I1903" s="472" t="s">
        <v>899</v>
      </c>
      <c r="J1903" s="472">
        <v>1744263234</v>
      </c>
      <c r="K1903" s="472">
        <v>54291112</v>
      </c>
      <c r="L1903" s="472" t="s">
        <v>874</v>
      </c>
      <c r="M1903" s="473">
        <f t="shared" si="378"/>
        <v>0</v>
      </c>
      <c r="N1903" s="406">
        <f t="shared" ref="N1903:N1904" si="382">E1903</f>
        <v>25.06</v>
      </c>
      <c r="O1903" s="473"/>
    </row>
    <row r="1904" spans="1:25" s="474" customFormat="1">
      <c r="A1904" s="469">
        <v>45607</v>
      </c>
      <c r="B1904" s="470">
        <v>0</v>
      </c>
      <c r="C1904" s="471">
        <v>26</v>
      </c>
      <c r="D1904" s="471">
        <v>0.94</v>
      </c>
      <c r="E1904" s="471">
        <f t="shared" si="377"/>
        <v>25.06</v>
      </c>
      <c r="F1904" s="471">
        <v>25.06</v>
      </c>
      <c r="G1904" s="471">
        <f t="shared" si="376"/>
        <v>0</v>
      </c>
      <c r="H1904" s="472" t="s">
        <v>872</v>
      </c>
      <c r="I1904" s="472" t="s">
        <v>900</v>
      </c>
      <c r="J1904" s="472">
        <v>1744263234</v>
      </c>
      <c r="K1904" s="472">
        <v>54291124</v>
      </c>
      <c r="L1904" s="472" t="s">
        <v>874</v>
      </c>
      <c r="M1904" s="473">
        <f t="shared" si="378"/>
        <v>0</v>
      </c>
      <c r="N1904" s="406">
        <f t="shared" si="382"/>
        <v>25.06</v>
      </c>
      <c r="O1904" s="473"/>
    </row>
    <row r="1905" spans="1:21" s="474" customFormat="1">
      <c r="A1905" s="469">
        <v>45607</v>
      </c>
      <c r="B1905" s="470">
        <v>0</v>
      </c>
      <c r="C1905" s="471">
        <v>2</v>
      </c>
      <c r="D1905" s="471">
        <v>0.2</v>
      </c>
      <c r="E1905" s="471">
        <f t="shared" si="377"/>
        <v>1.76</v>
      </c>
      <c r="F1905" s="471">
        <v>1.8</v>
      </c>
      <c r="G1905" s="471">
        <f t="shared" si="376"/>
        <v>0.04</v>
      </c>
      <c r="H1905" s="472" t="s">
        <v>872</v>
      </c>
      <c r="I1905" s="472" t="s">
        <v>873</v>
      </c>
      <c r="J1905" s="472">
        <v>1744263234</v>
      </c>
      <c r="K1905" s="472">
        <v>54291128</v>
      </c>
      <c r="L1905" s="472" t="s">
        <v>874</v>
      </c>
      <c r="M1905" s="473">
        <f t="shared" si="378"/>
        <v>0</v>
      </c>
      <c r="O1905" s="473"/>
      <c r="U1905" s="406">
        <f>E1905</f>
        <v>1.76</v>
      </c>
    </row>
    <row r="1906" spans="1:21" s="474" customFormat="1">
      <c r="A1906" s="469">
        <v>45607</v>
      </c>
      <c r="B1906" s="470">
        <v>0</v>
      </c>
      <c r="C1906" s="471">
        <v>12.5</v>
      </c>
      <c r="D1906" s="471">
        <v>0.45</v>
      </c>
      <c r="E1906" s="471">
        <f t="shared" si="377"/>
        <v>12.05</v>
      </c>
      <c r="F1906" s="471">
        <v>12.05</v>
      </c>
      <c r="G1906" s="471">
        <f t="shared" si="376"/>
        <v>0</v>
      </c>
      <c r="H1906" s="472" t="s">
        <v>872</v>
      </c>
      <c r="I1906" s="472" t="s">
        <v>876</v>
      </c>
      <c r="J1906" s="472">
        <v>1744263234</v>
      </c>
      <c r="K1906" s="472">
        <v>54291119</v>
      </c>
      <c r="L1906" s="472" t="s">
        <v>874</v>
      </c>
      <c r="M1906" s="473">
        <f t="shared" si="378"/>
        <v>0</v>
      </c>
      <c r="O1906" s="473"/>
      <c r="T1906" s="406">
        <f>E1906</f>
        <v>12.05</v>
      </c>
    </row>
    <row r="1907" spans="1:21" s="474" customFormat="1">
      <c r="A1907" s="469">
        <v>45607</v>
      </c>
      <c r="B1907" s="470">
        <v>0</v>
      </c>
      <c r="C1907" s="471">
        <v>50</v>
      </c>
      <c r="D1907" s="471">
        <v>1.8</v>
      </c>
      <c r="E1907" s="471">
        <f t="shared" si="377"/>
        <v>48.2</v>
      </c>
      <c r="F1907" s="471">
        <v>48.2</v>
      </c>
      <c r="G1907" s="471">
        <f t="shared" si="376"/>
        <v>0</v>
      </c>
      <c r="H1907" s="472" t="s">
        <v>872</v>
      </c>
      <c r="I1907" s="472" t="s">
        <v>907</v>
      </c>
      <c r="J1907" s="472">
        <v>1744263234</v>
      </c>
      <c r="K1907" s="472">
        <v>54291119</v>
      </c>
      <c r="L1907" s="472" t="s">
        <v>874</v>
      </c>
      <c r="M1907" s="473">
        <f t="shared" si="378"/>
        <v>0</v>
      </c>
      <c r="O1907" s="473">
        <f t="shared" ref="O1907:O1925" si="383">E1907</f>
        <v>48.2</v>
      </c>
      <c r="T1907" s="473"/>
    </row>
    <row r="1908" spans="1:21" s="474" customFormat="1">
      <c r="A1908" s="469">
        <v>45604</v>
      </c>
      <c r="B1908" s="470">
        <v>0</v>
      </c>
      <c r="C1908" s="471">
        <v>25</v>
      </c>
      <c r="D1908" s="471">
        <v>0.9</v>
      </c>
      <c r="E1908" s="471">
        <f t="shared" si="377"/>
        <v>24.1</v>
      </c>
      <c r="F1908" s="471">
        <v>24.1</v>
      </c>
      <c r="G1908" s="471">
        <f t="shared" si="376"/>
        <v>0</v>
      </c>
      <c r="H1908" s="472" t="s">
        <v>872</v>
      </c>
      <c r="I1908" s="472" t="s">
        <v>907</v>
      </c>
      <c r="J1908" s="472">
        <v>328922317</v>
      </c>
      <c r="K1908" s="472">
        <v>54263704</v>
      </c>
      <c r="L1908" s="472" t="s">
        <v>874</v>
      </c>
      <c r="M1908" s="473">
        <f t="shared" si="378"/>
        <v>0</v>
      </c>
      <c r="O1908" s="473">
        <f t="shared" si="383"/>
        <v>24.1</v>
      </c>
    </row>
    <row r="1909" spans="1:21" s="474" customFormat="1">
      <c r="A1909" s="469">
        <v>45604</v>
      </c>
      <c r="B1909" s="470">
        <v>0</v>
      </c>
      <c r="C1909" s="471">
        <v>30</v>
      </c>
      <c r="D1909" s="471">
        <v>1.08</v>
      </c>
      <c r="E1909" s="471">
        <f t="shared" si="377"/>
        <v>28.92</v>
      </c>
      <c r="F1909" s="471">
        <v>28.92</v>
      </c>
      <c r="G1909" s="471">
        <f t="shared" si="376"/>
        <v>0</v>
      </c>
      <c r="H1909" s="472" t="s">
        <v>872</v>
      </c>
      <c r="I1909" s="472" t="s">
        <v>907</v>
      </c>
      <c r="J1909" s="472">
        <v>328922317</v>
      </c>
      <c r="K1909" s="472">
        <v>54263726</v>
      </c>
      <c r="L1909" s="472" t="s">
        <v>874</v>
      </c>
      <c r="M1909" s="473">
        <f t="shared" si="378"/>
        <v>0</v>
      </c>
      <c r="O1909" s="473">
        <f t="shared" si="383"/>
        <v>28.92</v>
      </c>
    </row>
    <row r="1910" spans="1:21" s="474" customFormat="1">
      <c r="A1910" s="469">
        <v>45604</v>
      </c>
      <c r="B1910" s="470">
        <v>0</v>
      </c>
      <c r="C1910" s="471">
        <v>50</v>
      </c>
      <c r="D1910" s="471">
        <v>1.8</v>
      </c>
      <c r="E1910" s="471">
        <f t="shared" si="377"/>
        <v>48.2</v>
      </c>
      <c r="F1910" s="471">
        <v>48.2</v>
      </c>
      <c r="G1910" s="471">
        <f t="shared" si="376"/>
        <v>0</v>
      </c>
      <c r="H1910" s="472" t="s">
        <v>872</v>
      </c>
      <c r="I1910" s="472" t="s">
        <v>907</v>
      </c>
      <c r="J1910" s="472">
        <v>328922317</v>
      </c>
      <c r="K1910" s="472">
        <v>54263731</v>
      </c>
      <c r="L1910" s="472" t="s">
        <v>874</v>
      </c>
      <c r="M1910" s="473">
        <f t="shared" si="378"/>
        <v>0</v>
      </c>
      <c r="O1910" s="473">
        <f t="shared" si="383"/>
        <v>48.2</v>
      </c>
    </row>
    <row r="1911" spans="1:21" s="474" customFormat="1">
      <c r="A1911" s="469">
        <v>45604</v>
      </c>
      <c r="B1911" s="470">
        <v>0</v>
      </c>
      <c r="C1911" s="471">
        <v>30</v>
      </c>
      <c r="D1911" s="471">
        <v>1.08</v>
      </c>
      <c r="E1911" s="471">
        <f t="shared" si="377"/>
        <v>28.92</v>
      </c>
      <c r="F1911" s="471">
        <v>28.92</v>
      </c>
      <c r="G1911" s="471">
        <f t="shared" si="376"/>
        <v>0</v>
      </c>
      <c r="H1911" s="472" t="s">
        <v>872</v>
      </c>
      <c r="I1911" s="472" t="s">
        <v>907</v>
      </c>
      <c r="J1911" s="472">
        <v>328922317</v>
      </c>
      <c r="K1911" s="472">
        <v>54263763</v>
      </c>
      <c r="L1911" s="472" t="s">
        <v>874</v>
      </c>
      <c r="M1911" s="473">
        <f t="shared" si="378"/>
        <v>0</v>
      </c>
      <c r="O1911" s="473">
        <f t="shared" si="383"/>
        <v>28.92</v>
      </c>
    </row>
    <row r="1912" spans="1:21" s="474" customFormat="1">
      <c r="A1912" s="469">
        <v>45604</v>
      </c>
      <c r="B1912" s="470">
        <v>0</v>
      </c>
      <c r="C1912" s="471">
        <v>80</v>
      </c>
      <c r="D1912" s="471">
        <v>2.88</v>
      </c>
      <c r="E1912" s="471">
        <f t="shared" si="377"/>
        <v>77.12</v>
      </c>
      <c r="F1912" s="471">
        <v>77.12</v>
      </c>
      <c r="G1912" s="471">
        <f t="shared" si="376"/>
        <v>0</v>
      </c>
      <c r="H1912" s="472" t="s">
        <v>872</v>
      </c>
      <c r="I1912" s="472" t="s">
        <v>907</v>
      </c>
      <c r="J1912" s="472">
        <v>328922317</v>
      </c>
      <c r="K1912" s="472">
        <v>54263816</v>
      </c>
      <c r="L1912" s="472" t="s">
        <v>874</v>
      </c>
      <c r="M1912" s="473">
        <f t="shared" si="378"/>
        <v>0</v>
      </c>
      <c r="O1912" s="473">
        <f t="shared" si="383"/>
        <v>77.12</v>
      </c>
    </row>
    <row r="1913" spans="1:21" s="474" customFormat="1">
      <c r="A1913" s="469">
        <v>45604</v>
      </c>
      <c r="B1913" s="470">
        <v>0</v>
      </c>
      <c r="C1913" s="471">
        <v>50</v>
      </c>
      <c r="D1913" s="471">
        <v>1.8</v>
      </c>
      <c r="E1913" s="471">
        <f t="shared" si="377"/>
        <v>48.2</v>
      </c>
      <c r="F1913" s="471">
        <v>48.2</v>
      </c>
      <c r="G1913" s="471">
        <f t="shared" si="376"/>
        <v>0</v>
      </c>
      <c r="H1913" s="472" t="s">
        <v>872</v>
      </c>
      <c r="I1913" s="472" t="s">
        <v>907</v>
      </c>
      <c r="J1913" s="472">
        <v>328922317</v>
      </c>
      <c r="K1913" s="472">
        <v>54263831</v>
      </c>
      <c r="L1913" s="472" t="s">
        <v>874</v>
      </c>
      <c r="M1913" s="473">
        <f t="shared" si="378"/>
        <v>0</v>
      </c>
      <c r="O1913" s="473">
        <f t="shared" si="383"/>
        <v>48.2</v>
      </c>
      <c r="U1913" s="473"/>
    </row>
    <row r="1914" spans="1:21" s="474" customFormat="1">
      <c r="A1914" s="469">
        <v>45604</v>
      </c>
      <c r="B1914" s="470">
        <v>0</v>
      </c>
      <c r="C1914" s="471">
        <v>30</v>
      </c>
      <c r="D1914" s="471">
        <v>1.08</v>
      </c>
      <c r="E1914" s="471">
        <f t="shared" si="377"/>
        <v>28.92</v>
      </c>
      <c r="F1914" s="471">
        <v>28.92</v>
      </c>
      <c r="G1914" s="471">
        <f t="shared" si="376"/>
        <v>0</v>
      </c>
      <c r="H1914" s="472" t="s">
        <v>872</v>
      </c>
      <c r="I1914" s="472" t="s">
        <v>907</v>
      </c>
      <c r="J1914" s="472">
        <v>328922317</v>
      </c>
      <c r="K1914" s="472">
        <v>54263698</v>
      </c>
      <c r="L1914" s="472" t="s">
        <v>874</v>
      </c>
      <c r="M1914" s="473">
        <f t="shared" si="378"/>
        <v>0</v>
      </c>
      <c r="O1914" s="473">
        <f t="shared" si="383"/>
        <v>28.92</v>
      </c>
    </row>
    <row r="1915" spans="1:21" s="474" customFormat="1">
      <c r="A1915" s="469">
        <v>45604</v>
      </c>
      <c r="B1915" s="470">
        <v>0</v>
      </c>
      <c r="C1915" s="471">
        <v>50</v>
      </c>
      <c r="D1915" s="471">
        <v>1.8</v>
      </c>
      <c r="E1915" s="471">
        <f t="shared" si="377"/>
        <v>48.2</v>
      </c>
      <c r="F1915" s="471">
        <v>48.2</v>
      </c>
      <c r="G1915" s="471">
        <f t="shared" si="376"/>
        <v>0</v>
      </c>
      <c r="H1915" s="472" t="s">
        <v>872</v>
      </c>
      <c r="I1915" s="472" t="s">
        <v>907</v>
      </c>
      <c r="J1915" s="472">
        <v>328922317</v>
      </c>
      <c r="K1915" s="472">
        <v>54263708</v>
      </c>
      <c r="L1915" s="472" t="s">
        <v>874</v>
      </c>
      <c r="M1915" s="473">
        <f t="shared" si="378"/>
        <v>0</v>
      </c>
      <c r="O1915" s="473">
        <f t="shared" si="383"/>
        <v>48.2</v>
      </c>
    </row>
    <row r="1916" spans="1:21" s="474" customFormat="1">
      <c r="A1916" s="469">
        <v>45604</v>
      </c>
      <c r="B1916" s="470">
        <v>0</v>
      </c>
      <c r="C1916" s="471">
        <v>55</v>
      </c>
      <c r="D1916" s="471">
        <v>1.98</v>
      </c>
      <c r="E1916" s="471">
        <f t="shared" si="377"/>
        <v>53.02</v>
      </c>
      <c r="F1916" s="471">
        <v>53.02</v>
      </c>
      <c r="G1916" s="471">
        <f t="shared" si="376"/>
        <v>0</v>
      </c>
      <c r="H1916" s="472" t="s">
        <v>872</v>
      </c>
      <c r="I1916" s="472" t="s">
        <v>907</v>
      </c>
      <c r="J1916" s="472">
        <v>328922317</v>
      </c>
      <c r="K1916" s="472">
        <v>54263711</v>
      </c>
      <c r="L1916" s="472" t="s">
        <v>874</v>
      </c>
      <c r="M1916" s="473">
        <f t="shared" si="378"/>
        <v>0</v>
      </c>
      <c r="O1916" s="473">
        <f t="shared" si="383"/>
        <v>53.02</v>
      </c>
    </row>
    <row r="1917" spans="1:21" s="474" customFormat="1">
      <c r="A1917" s="469">
        <v>45604</v>
      </c>
      <c r="B1917" s="470">
        <v>0</v>
      </c>
      <c r="C1917" s="471">
        <v>30</v>
      </c>
      <c r="D1917" s="471">
        <v>1.08</v>
      </c>
      <c r="E1917" s="471">
        <f t="shared" si="377"/>
        <v>28.92</v>
      </c>
      <c r="F1917" s="471">
        <v>28.92</v>
      </c>
      <c r="G1917" s="471">
        <f t="shared" si="376"/>
        <v>0</v>
      </c>
      <c r="H1917" s="472" t="s">
        <v>872</v>
      </c>
      <c r="I1917" s="472" t="s">
        <v>907</v>
      </c>
      <c r="J1917" s="472">
        <v>328922317</v>
      </c>
      <c r="K1917" s="472">
        <v>54263749</v>
      </c>
      <c r="L1917" s="472" t="s">
        <v>874</v>
      </c>
      <c r="M1917" s="473">
        <f t="shared" si="378"/>
        <v>0</v>
      </c>
      <c r="O1917" s="473">
        <f t="shared" si="383"/>
        <v>28.92</v>
      </c>
    </row>
    <row r="1918" spans="1:21">
      <c r="A1918" s="407">
        <v>45604</v>
      </c>
      <c r="B1918" s="408">
        <v>0</v>
      </c>
      <c r="C1918" s="409">
        <v>50</v>
      </c>
      <c r="D1918" s="409">
        <v>1.8</v>
      </c>
      <c r="E1918" s="409">
        <f t="shared" si="377"/>
        <v>48.2</v>
      </c>
      <c r="F1918" s="409">
        <v>48.2</v>
      </c>
      <c r="G1918" s="409">
        <f t="shared" si="376"/>
        <v>0</v>
      </c>
      <c r="H1918" s="410" t="s">
        <v>872</v>
      </c>
      <c r="I1918" s="410" t="s">
        <v>907</v>
      </c>
      <c r="J1918" s="410">
        <v>328922317</v>
      </c>
      <c r="K1918" s="410">
        <v>54263776</v>
      </c>
      <c r="L1918" s="410" t="s">
        <v>874</v>
      </c>
      <c r="M1918" s="406">
        <f t="shared" si="378"/>
        <v>0</v>
      </c>
      <c r="O1918" s="406">
        <f t="shared" si="383"/>
        <v>48.2</v>
      </c>
      <c r="T1918" s="406"/>
    </row>
    <row r="1919" spans="1:21">
      <c r="A1919" s="407">
        <v>45604</v>
      </c>
      <c r="B1919" s="408">
        <v>0</v>
      </c>
      <c r="C1919" s="409">
        <v>30</v>
      </c>
      <c r="D1919" s="409">
        <v>1.08</v>
      </c>
      <c r="E1919" s="409">
        <f t="shared" si="377"/>
        <v>28.92</v>
      </c>
      <c r="F1919" s="409">
        <v>28.92</v>
      </c>
      <c r="G1919" s="409">
        <f t="shared" si="376"/>
        <v>0</v>
      </c>
      <c r="H1919" s="410" t="s">
        <v>872</v>
      </c>
      <c r="I1919" s="410" t="s">
        <v>907</v>
      </c>
      <c r="J1919" s="410">
        <v>328922317</v>
      </c>
      <c r="K1919" s="410">
        <v>54263785</v>
      </c>
      <c r="L1919" s="410" t="s">
        <v>874</v>
      </c>
      <c r="M1919" s="406">
        <f t="shared" si="378"/>
        <v>0</v>
      </c>
      <c r="N1919" s="406"/>
      <c r="O1919" s="406">
        <f t="shared" si="383"/>
        <v>28.92</v>
      </c>
    </row>
    <row r="1920" spans="1:21">
      <c r="A1920" s="407">
        <v>45604</v>
      </c>
      <c r="B1920" s="408">
        <v>0</v>
      </c>
      <c r="C1920" s="409">
        <v>30</v>
      </c>
      <c r="D1920" s="409">
        <v>1.08</v>
      </c>
      <c r="E1920" s="409">
        <f t="shared" si="377"/>
        <v>28.92</v>
      </c>
      <c r="F1920" s="409">
        <v>28.92</v>
      </c>
      <c r="G1920" s="409">
        <f t="shared" si="376"/>
        <v>0</v>
      </c>
      <c r="H1920" s="410" t="s">
        <v>872</v>
      </c>
      <c r="I1920" s="410" t="s">
        <v>907</v>
      </c>
      <c r="J1920" s="410">
        <v>328922317</v>
      </c>
      <c r="K1920" s="410">
        <v>54263806</v>
      </c>
      <c r="L1920" s="410" t="s">
        <v>874</v>
      </c>
      <c r="M1920" s="406">
        <f t="shared" si="378"/>
        <v>0</v>
      </c>
      <c r="N1920" s="406"/>
      <c r="O1920" s="406">
        <f t="shared" si="383"/>
        <v>28.92</v>
      </c>
    </row>
    <row r="1921" spans="1:21">
      <c r="A1921" s="407">
        <v>45604</v>
      </c>
      <c r="B1921" s="408">
        <v>0</v>
      </c>
      <c r="C1921" s="409">
        <v>55</v>
      </c>
      <c r="D1921" s="409">
        <v>1.98</v>
      </c>
      <c r="E1921" s="409">
        <f t="shared" si="377"/>
        <v>53.02</v>
      </c>
      <c r="F1921" s="409">
        <v>53.02</v>
      </c>
      <c r="G1921" s="409">
        <f t="shared" si="376"/>
        <v>0</v>
      </c>
      <c r="H1921" s="410" t="s">
        <v>872</v>
      </c>
      <c r="I1921" s="410" t="s">
        <v>907</v>
      </c>
      <c r="J1921" s="410">
        <v>328922317</v>
      </c>
      <c r="K1921" s="410">
        <v>54263826</v>
      </c>
      <c r="L1921" s="410" t="s">
        <v>874</v>
      </c>
      <c r="M1921" s="406">
        <f t="shared" si="378"/>
        <v>0</v>
      </c>
      <c r="N1921" s="406"/>
      <c r="O1921" s="406">
        <f t="shared" si="383"/>
        <v>53.02</v>
      </c>
    </row>
    <row r="1922" spans="1:21">
      <c r="A1922" s="407">
        <v>45604</v>
      </c>
      <c r="B1922" s="408">
        <v>0</v>
      </c>
      <c r="C1922" s="409">
        <v>30</v>
      </c>
      <c r="D1922" s="409">
        <v>1.08</v>
      </c>
      <c r="E1922" s="409">
        <f t="shared" si="377"/>
        <v>28.92</v>
      </c>
      <c r="F1922" s="409">
        <v>28.92</v>
      </c>
      <c r="G1922" s="409">
        <f t="shared" si="376"/>
        <v>0</v>
      </c>
      <c r="H1922" s="410" t="s">
        <v>872</v>
      </c>
      <c r="I1922" s="410" t="s">
        <v>907</v>
      </c>
      <c r="J1922" s="410">
        <v>328922317</v>
      </c>
      <c r="K1922" s="410">
        <v>54263826</v>
      </c>
      <c r="L1922" s="410" t="s">
        <v>874</v>
      </c>
      <c r="M1922" s="406">
        <f t="shared" si="378"/>
        <v>0</v>
      </c>
      <c r="O1922" s="406">
        <f t="shared" si="383"/>
        <v>28.92</v>
      </c>
      <c r="P1922" s="406"/>
    </row>
    <row r="1923" spans="1:21">
      <c r="A1923" s="407">
        <v>45604</v>
      </c>
      <c r="B1923" s="408">
        <v>0</v>
      </c>
      <c r="C1923" s="409">
        <v>55</v>
      </c>
      <c r="D1923" s="409">
        <v>1.98</v>
      </c>
      <c r="E1923" s="409">
        <f t="shared" si="377"/>
        <v>53.02</v>
      </c>
      <c r="F1923" s="409">
        <v>53.02</v>
      </c>
      <c r="G1923" s="409">
        <f t="shared" ref="G1923:G1986" si="384">IF(D1923&gt;0.2,0,0.04)</f>
        <v>0</v>
      </c>
      <c r="H1923" s="410" t="s">
        <v>872</v>
      </c>
      <c r="I1923" s="410" t="s">
        <v>907</v>
      </c>
      <c r="J1923" s="410">
        <v>328922317</v>
      </c>
      <c r="K1923" s="410">
        <v>54263695</v>
      </c>
      <c r="L1923" s="410" t="s">
        <v>874</v>
      </c>
      <c r="M1923" s="406">
        <f t="shared" si="378"/>
        <v>0</v>
      </c>
      <c r="O1923" s="406">
        <f t="shared" si="383"/>
        <v>53.02</v>
      </c>
      <c r="U1923" s="406"/>
    </row>
    <row r="1924" spans="1:21">
      <c r="A1924" s="407">
        <v>45604</v>
      </c>
      <c r="B1924" s="408">
        <v>0</v>
      </c>
      <c r="C1924" s="409">
        <v>50</v>
      </c>
      <c r="D1924" s="409">
        <v>1.8</v>
      </c>
      <c r="E1924" s="409">
        <f t="shared" ref="E1924:E1987" si="385">C1924-D1924-G1924</f>
        <v>48.2</v>
      </c>
      <c r="F1924" s="409">
        <v>48.2</v>
      </c>
      <c r="G1924" s="409">
        <f t="shared" si="384"/>
        <v>0</v>
      </c>
      <c r="H1924" s="410" t="s">
        <v>872</v>
      </c>
      <c r="I1924" s="410" t="s">
        <v>907</v>
      </c>
      <c r="J1924" s="410">
        <v>328922317</v>
      </c>
      <c r="K1924" s="410">
        <v>54263715</v>
      </c>
      <c r="L1924" s="410" t="s">
        <v>874</v>
      </c>
      <c r="M1924" s="406">
        <f t="shared" ref="M1924:M1987" si="386">SUM(N1924:AA1924)-E1924</f>
        <v>0</v>
      </c>
      <c r="N1924" s="406"/>
      <c r="O1924" s="406">
        <f t="shared" si="383"/>
        <v>48.2</v>
      </c>
    </row>
    <row r="1925" spans="1:21">
      <c r="A1925" s="407">
        <v>45604</v>
      </c>
      <c r="B1925" s="408">
        <v>0</v>
      </c>
      <c r="C1925" s="409">
        <v>30</v>
      </c>
      <c r="D1925" s="409">
        <v>1.08</v>
      </c>
      <c r="E1925" s="409">
        <f t="shared" si="385"/>
        <v>28.92</v>
      </c>
      <c r="F1925" s="409">
        <v>28.92</v>
      </c>
      <c r="G1925" s="409">
        <f t="shared" si="384"/>
        <v>0</v>
      </c>
      <c r="H1925" s="410" t="s">
        <v>872</v>
      </c>
      <c r="I1925" s="410" t="s">
        <v>907</v>
      </c>
      <c r="J1925" s="410">
        <v>328922317</v>
      </c>
      <c r="K1925" s="410">
        <v>54263739</v>
      </c>
      <c r="L1925" s="410" t="s">
        <v>874</v>
      </c>
      <c r="M1925" s="406">
        <f t="shared" si="386"/>
        <v>0</v>
      </c>
      <c r="N1925" s="406"/>
      <c r="O1925" s="406">
        <f t="shared" si="383"/>
        <v>28.92</v>
      </c>
    </row>
    <row r="1926" spans="1:21">
      <c r="A1926" s="407">
        <v>45604</v>
      </c>
      <c r="B1926" s="408">
        <v>0</v>
      </c>
      <c r="C1926" s="409">
        <v>3</v>
      </c>
      <c r="D1926" s="409">
        <v>0.2</v>
      </c>
      <c r="E1926" s="409">
        <f t="shared" si="385"/>
        <v>2.76</v>
      </c>
      <c r="F1926" s="409">
        <v>2.8</v>
      </c>
      <c r="G1926" s="409">
        <f t="shared" si="384"/>
        <v>0.04</v>
      </c>
      <c r="H1926" s="410" t="s">
        <v>872</v>
      </c>
      <c r="I1926" s="410" t="s">
        <v>906</v>
      </c>
      <c r="J1926" s="410">
        <v>328922317</v>
      </c>
      <c r="K1926" s="410">
        <v>54263781</v>
      </c>
      <c r="L1926" s="410" t="s">
        <v>874</v>
      </c>
      <c r="M1926" s="406">
        <f t="shared" si="386"/>
        <v>0</v>
      </c>
      <c r="O1926" s="406"/>
      <c r="P1926" s="406">
        <f>E1926</f>
        <v>2.76</v>
      </c>
    </row>
    <row r="1927" spans="1:21">
      <c r="A1927" s="407">
        <v>45604</v>
      </c>
      <c r="B1927" s="408">
        <v>0</v>
      </c>
      <c r="C1927" s="409">
        <v>30</v>
      </c>
      <c r="D1927" s="409">
        <v>1.08</v>
      </c>
      <c r="E1927" s="409">
        <f t="shared" si="385"/>
        <v>28.92</v>
      </c>
      <c r="F1927" s="409">
        <v>28.92</v>
      </c>
      <c r="G1927" s="409">
        <f t="shared" si="384"/>
        <v>0</v>
      </c>
      <c r="H1927" s="410" t="s">
        <v>872</v>
      </c>
      <c r="I1927" s="410" t="s">
        <v>907</v>
      </c>
      <c r="J1927" s="410">
        <v>328922317</v>
      </c>
      <c r="K1927" s="410">
        <v>54263786</v>
      </c>
      <c r="L1927" s="410" t="s">
        <v>874</v>
      </c>
      <c r="M1927" s="406">
        <f t="shared" si="386"/>
        <v>0</v>
      </c>
      <c r="N1927" s="406"/>
      <c r="O1927" s="406">
        <f t="shared" ref="O1927:O1940" si="387">E1927</f>
        <v>28.92</v>
      </c>
    </row>
    <row r="1928" spans="1:21">
      <c r="A1928" s="407">
        <v>45604</v>
      </c>
      <c r="B1928" s="408">
        <v>0</v>
      </c>
      <c r="C1928" s="409">
        <v>30</v>
      </c>
      <c r="D1928" s="409">
        <v>1.08</v>
      </c>
      <c r="E1928" s="409">
        <f t="shared" si="385"/>
        <v>28.92</v>
      </c>
      <c r="F1928" s="409">
        <v>28.92</v>
      </c>
      <c r="G1928" s="409">
        <f t="shared" si="384"/>
        <v>0</v>
      </c>
      <c r="H1928" s="410" t="s">
        <v>872</v>
      </c>
      <c r="I1928" s="410" t="s">
        <v>907</v>
      </c>
      <c r="J1928" s="410">
        <v>328922317</v>
      </c>
      <c r="K1928" s="410">
        <v>54263795</v>
      </c>
      <c r="L1928" s="410" t="s">
        <v>874</v>
      </c>
      <c r="M1928" s="406">
        <f t="shared" si="386"/>
        <v>0</v>
      </c>
      <c r="O1928" s="406">
        <f t="shared" si="387"/>
        <v>28.92</v>
      </c>
      <c r="P1928" s="406"/>
    </row>
    <row r="1929" spans="1:21">
      <c r="A1929" s="407">
        <v>45604</v>
      </c>
      <c r="B1929" s="408">
        <v>0</v>
      </c>
      <c r="C1929" s="409">
        <v>30</v>
      </c>
      <c r="D1929" s="409">
        <v>1.08</v>
      </c>
      <c r="E1929" s="409">
        <f t="shared" si="385"/>
        <v>28.92</v>
      </c>
      <c r="F1929" s="409">
        <v>28.92</v>
      </c>
      <c r="G1929" s="409">
        <f t="shared" si="384"/>
        <v>0</v>
      </c>
      <c r="H1929" s="410" t="s">
        <v>872</v>
      </c>
      <c r="I1929" s="410" t="s">
        <v>907</v>
      </c>
      <c r="J1929" s="410">
        <v>328922317</v>
      </c>
      <c r="K1929" s="410">
        <v>54263798</v>
      </c>
      <c r="L1929" s="410" t="s">
        <v>874</v>
      </c>
      <c r="M1929" s="406">
        <f t="shared" si="386"/>
        <v>0</v>
      </c>
      <c r="O1929" s="406">
        <f t="shared" si="387"/>
        <v>28.92</v>
      </c>
      <c r="P1929" s="406"/>
    </row>
    <row r="1930" spans="1:21">
      <c r="A1930" s="407">
        <v>45604</v>
      </c>
      <c r="B1930" s="408">
        <v>0</v>
      </c>
      <c r="C1930" s="409">
        <v>20</v>
      </c>
      <c r="D1930" s="409">
        <v>0.72</v>
      </c>
      <c r="E1930" s="409">
        <f t="shared" si="385"/>
        <v>19.28</v>
      </c>
      <c r="F1930" s="409">
        <v>19.28</v>
      </c>
      <c r="G1930" s="409">
        <f t="shared" si="384"/>
        <v>0</v>
      </c>
      <c r="H1930" s="410" t="s">
        <v>872</v>
      </c>
      <c r="I1930" s="410" t="s">
        <v>907</v>
      </c>
      <c r="J1930" s="410">
        <v>328922317</v>
      </c>
      <c r="K1930" s="410">
        <v>54263802</v>
      </c>
      <c r="L1930" s="410" t="s">
        <v>874</v>
      </c>
      <c r="M1930" s="406">
        <f t="shared" si="386"/>
        <v>0</v>
      </c>
      <c r="N1930" s="406"/>
      <c r="O1930" s="406">
        <f t="shared" si="387"/>
        <v>19.28</v>
      </c>
    </row>
    <row r="1931" spans="1:21">
      <c r="A1931" s="407">
        <v>45604</v>
      </c>
      <c r="B1931" s="408">
        <v>0</v>
      </c>
      <c r="C1931" s="409">
        <v>80</v>
      </c>
      <c r="D1931" s="409">
        <v>2.88</v>
      </c>
      <c r="E1931" s="409">
        <f t="shared" si="385"/>
        <v>77.12</v>
      </c>
      <c r="F1931" s="409">
        <v>77.12</v>
      </c>
      <c r="G1931" s="409">
        <f t="shared" si="384"/>
        <v>0</v>
      </c>
      <c r="H1931" s="410" t="s">
        <v>872</v>
      </c>
      <c r="I1931" s="410" t="s">
        <v>907</v>
      </c>
      <c r="J1931" s="410">
        <v>328922317</v>
      </c>
      <c r="K1931" s="410">
        <v>54263821</v>
      </c>
      <c r="L1931" s="410" t="s">
        <v>874</v>
      </c>
      <c r="M1931" s="406">
        <f t="shared" si="386"/>
        <v>0</v>
      </c>
      <c r="N1931" s="406"/>
      <c r="O1931" s="406">
        <f t="shared" si="387"/>
        <v>77.12</v>
      </c>
    </row>
    <row r="1932" spans="1:21">
      <c r="A1932" s="407">
        <v>45604</v>
      </c>
      <c r="B1932" s="408">
        <v>0</v>
      </c>
      <c r="C1932" s="409">
        <v>50</v>
      </c>
      <c r="D1932" s="409">
        <v>1.8</v>
      </c>
      <c r="E1932" s="409">
        <f t="shared" si="385"/>
        <v>48.2</v>
      </c>
      <c r="F1932" s="409">
        <v>48.2</v>
      </c>
      <c r="G1932" s="409">
        <f t="shared" si="384"/>
        <v>0</v>
      </c>
      <c r="H1932" s="410" t="s">
        <v>872</v>
      </c>
      <c r="I1932" s="410" t="s">
        <v>907</v>
      </c>
      <c r="J1932" s="410">
        <v>328922317</v>
      </c>
      <c r="K1932" s="410">
        <v>54263834</v>
      </c>
      <c r="L1932" s="410" t="s">
        <v>874</v>
      </c>
      <c r="M1932" s="406">
        <f t="shared" si="386"/>
        <v>0</v>
      </c>
      <c r="N1932" s="406"/>
      <c r="O1932" s="406">
        <f t="shared" si="387"/>
        <v>48.2</v>
      </c>
    </row>
    <row r="1933" spans="1:21">
      <c r="A1933" s="407">
        <v>45604</v>
      </c>
      <c r="B1933" s="408">
        <v>0</v>
      </c>
      <c r="C1933" s="409">
        <v>50</v>
      </c>
      <c r="D1933" s="409">
        <v>1.8</v>
      </c>
      <c r="E1933" s="409">
        <f t="shared" si="385"/>
        <v>48.2</v>
      </c>
      <c r="F1933" s="409">
        <v>48.2</v>
      </c>
      <c r="G1933" s="409">
        <f t="shared" si="384"/>
        <v>0</v>
      </c>
      <c r="H1933" s="410" t="s">
        <v>872</v>
      </c>
      <c r="I1933" s="410" t="s">
        <v>907</v>
      </c>
      <c r="J1933" s="410">
        <v>328922317</v>
      </c>
      <c r="K1933" s="410">
        <v>54263697</v>
      </c>
      <c r="L1933" s="410" t="s">
        <v>874</v>
      </c>
      <c r="M1933" s="406">
        <f t="shared" si="386"/>
        <v>0</v>
      </c>
      <c r="N1933" s="406"/>
      <c r="O1933" s="406">
        <f t="shared" si="387"/>
        <v>48.2</v>
      </c>
    </row>
    <row r="1934" spans="1:21">
      <c r="A1934" s="407">
        <v>45604</v>
      </c>
      <c r="B1934" s="408">
        <v>0</v>
      </c>
      <c r="C1934" s="409">
        <v>80</v>
      </c>
      <c r="D1934" s="409">
        <v>2.88</v>
      </c>
      <c r="E1934" s="409">
        <f t="shared" si="385"/>
        <v>77.12</v>
      </c>
      <c r="F1934" s="409">
        <v>77.12</v>
      </c>
      <c r="G1934" s="409">
        <f t="shared" si="384"/>
        <v>0</v>
      </c>
      <c r="H1934" s="410" t="s">
        <v>872</v>
      </c>
      <c r="I1934" s="410" t="s">
        <v>907</v>
      </c>
      <c r="J1934" s="410">
        <v>328922317</v>
      </c>
      <c r="K1934" s="410">
        <v>54263716</v>
      </c>
      <c r="L1934" s="410" t="s">
        <v>874</v>
      </c>
      <c r="M1934" s="406">
        <f t="shared" si="386"/>
        <v>0</v>
      </c>
      <c r="N1934" s="406"/>
      <c r="O1934" s="406">
        <f t="shared" si="387"/>
        <v>77.12</v>
      </c>
    </row>
    <row r="1935" spans="1:21">
      <c r="A1935" s="407">
        <v>45604</v>
      </c>
      <c r="B1935" s="408">
        <v>0</v>
      </c>
      <c r="C1935" s="409">
        <v>80</v>
      </c>
      <c r="D1935" s="409">
        <v>2.88</v>
      </c>
      <c r="E1935" s="409">
        <f t="shared" si="385"/>
        <v>77.12</v>
      </c>
      <c r="F1935" s="409">
        <v>77.12</v>
      </c>
      <c r="G1935" s="409">
        <f t="shared" si="384"/>
        <v>0</v>
      </c>
      <c r="H1935" s="410" t="s">
        <v>872</v>
      </c>
      <c r="I1935" s="410" t="s">
        <v>907</v>
      </c>
      <c r="J1935" s="410">
        <v>328922317</v>
      </c>
      <c r="K1935" s="410">
        <v>54263719</v>
      </c>
      <c r="L1935" s="410" t="s">
        <v>874</v>
      </c>
      <c r="M1935" s="406">
        <f t="shared" si="386"/>
        <v>0</v>
      </c>
      <c r="N1935" s="406"/>
      <c r="O1935" s="406">
        <f t="shared" si="387"/>
        <v>77.12</v>
      </c>
    </row>
    <row r="1936" spans="1:21">
      <c r="A1936" s="407">
        <v>45604</v>
      </c>
      <c r="B1936" s="408">
        <v>0</v>
      </c>
      <c r="C1936" s="409">
        <v>30</v>
      </c>
      <c r="D1936" s="409">
        <v>1.08</v>
      </c>
      <c r="E1936" s="409">
        <f t="shared" si="385"/>
        <v>28.92</v>
      </c>
      <c r="F1936" s="409">
        <v>28.92</v>
      </c>
      <c r="G1936" s="409">
        <f t="shared" si="384"/>
        <v>0</v>
      </c>
      <c r="H1936" s="410" t="s">
        <v>872</v>
      </c>
      <c r="I1936" s="410" t="s">
        <v>907</v>
      </c>
      <c r="J1936" s="410">
        <v>328922317</v>
      </c>
      <c r="K1936" s="410">
        <v>54263741</v>
      </c>
      <c r="L1936" s="410" t="s">
        <v>874</v>
      </c>
      <c r="M1936" s="406">
        <f t="shared" si="386"/>
        <v>0</v>
      </c>
      <c r="N1936" s="406"/>
      <c r="O1936" s="406">
        <f t="shared" si="387"/>
        <v>28.92</v>
      </c>
    </row>
    <row r="1937" spans="1:25">
      <c r="A1937" s="407">
        <v>45604</v>
      </c>
      <c r="B1937" s="408">
        <v>0</v>
      </c>
      <c r="C1937" s="409">
        <v>39</v>
      </c>
      <c r="D1937" s="409">
        <v>1.4</v>
      </c>
      <c r="E1937" s="409">
        <f t="shared" si="385"/>
        <v>37.6</v>
      </c>
      <c r="F1937" s="409">
        <v>37.6</v>
      </c>
      <c r="G1937" s="409">
        <f t="shared" si="384"/>
        <v>0</v>
      </c>
      <c r="H1937" s="410" t="s">
        <v>872</v>
      </c>
      <c r="I1937" s="410" t="s">
        <v>907</v>
      </c>
      <c r="J1937" s="410">
        <v>328922317</v>
      </c>
      <c r="K1937" s="410">
        <v>54263752</v>
      </c>
      <c r="L1937" s="410" t="s">
        <v>874</v>
      </c>
      <c r="M1937" s="406">
        <f t="shared" si="386"/>
        <v>0</v>
      </c>
      <c r="O1937" s="406">
        <f t="shared" si="387"/>
        <v>37.6</v>
      </c>
      <c r="U1937" s="406"/>
    </row>
    <row r="1938" spans="1:25">
      <c r="A1938" s="407">
        <v>45604</v>
      </c>
      <c r="B1938" s="408">
        <v>0</v>
      </c>
      <c r="C1938" s="409">
        <v>30</v>
      </c>
      <c r="D1938" s="409">
        <v>1.08</v>
      </c>
      <c r="E1938" s="409">
        <f t="shared" si="385"/>
        <v>28.92</v>
      </c>
      <c r="F1938" s="409">
        <v>28.92</v>
      </c>
      <c r="G1938" s="409">
        <f t="shared" si="384"/>
        <v>0</v>
      </c>
      <c r="H1938" s="410" t="s">
        <v>872</v>
      </c>
      <c r="I1938" s="410" t="s">
        <v>907</v>
      </c>
      <c r="J1938" s="410">
        <v>328922317</v>
      </c>
      <c r="K1938" s="410">
        <v>54263773</v>
      </c>
      <c r="L1938" s="410" t="s">
        <v>874</v>
      </c>
      <c r="M1938" s="406">
        <f t="shared" si="386"/>
        <v>0</v>
      </c>
      <c r="N1938" s="406"/>
      <c r="O1938" s="406">
        <f t="shared" si="387"/>
        <v>28.92</v>
      </c>
    </row>
    <row r="1939" spans="1:25">
      <c r="A1939" s="407">
        <v>45604</v>
      </c>
      <c r="B1939" s="408">
        <v>0</v>
      </c>
      <c r="C1939" s="409">
        <v>30</v>
      </c>
      <c r="D1939" s="409">
        <v>1.08</v>
      </c>
      <c r="E1939" s="409">
        <f t="shared" si="385"/>
        <v>28.92</v>
      </c>
      <c r="F1939" s="409">
        <v>28.92</v>
      </c>
      <c r="G1939" s="409">
        <f t="shared" si="384"/>
        <v>0</v>
      </c>
      <c r="H1939" s="410" t="s">
        <v>872</v>
      </c>
      <c r="I1939" s="410" t="s">
        <v>907</v>
      </c>
      <c r="J1939" s="410">
        <v>328922317</v>
      </c>
      <c r="K1939" s="410">
        <v>54263789</v>
      </c>
      <c r="L1939" s="410" t="s">
        <v>874</v>
      </c>
      <c r="M1939" s="406">
        <f t="shared" si="386"/>
        <v>0</v>
      </c>
      <c r="N1939" s="406"/>
      <c r="O1939" s="406">
        <f t="shared" si="387"/>
        <v>28.92</v>
      </c>
    </row>
    <row r="1940" spans="1:25">
      <c r="A1940" s="407">
        <v>45604</v>
      </c>
      <c r="B1940" s="408">
        <v>0</v>
      </c>
      <c r="C1940" s="409">
        <v>30</v>
      </c>
      <c r="D1940" s="409">
        <v>1.08</v>
      </c>
      <c r="E1940" s="409">
        <f t="shared" si="385"/>
        <v>28.92</v>
      </c>
      <c r="F1940" s="409">
        <v>28.92</v>
      </c>
      <c r="G1940" s="409">
        <f t="shared" si="384"/>
        <v>0</v>
      </c>
      <c r="H1940" s="410" t="s">
        <v>872</v>
      </c>
      <c r="I1940" s="410" t="s">
        <v>907</v>
      </c>
      <c r="J1940" s="410">
        <v>328922317</v>
      </c>
      <c r="K1940" s="410">
        <v>54263797</v>
      </c>
      <c r="L1940" s="410" t="s">
        <v>874</v>
      </c>
      <c r="M1940" s="406">
        <f t="shared" si="386"/>
        <v>0</v>
      </c>
      <c r="N1940" s="406"/>
      <c r="O1940" s="406">
        <f t="shared" si="387"/>
        <v>28.92</v>
      </c>
    </row>
    <row r="1941" spans="1:25">
      <c r="A1941" s="407">
        <v>45604</v>
      </c>
      <c r="B1941" s="408">
        <v>0</v>
      </c>
      <c r="C1941" s="409">
        <v>3</v>
      </c>
      <c r="D1941" s="409">
        <v>0.2</v>
      </c>
      <c r="E1941" s="409">
        <f t="shared" si="385"/>
        <v>2.76</v>
      </c>
      <c r="F1941" s="409">
        <v>2.8</v>
      </c>
      <c r="G1941" s="409">
        <f t="shared" si="384"/>
        <v>0.04</v>
      </c>
      <c r="H1941" s="410" t="s">
        <v>872</v>
      </c>
      <c r="I1941" s="410" t="s">
        <v>906</v>
      </c>
      <c r="J1941" s="410">
        <v>328922317</v>
      </c>
      <c r="K1941" s="410">
        <v>54263801</v>
      </c>
      <c r="L1941" s="410" t="s">
        <v>874</v>
      </c>
      <c r="M1941" s="406">
        <f t="shared" si="386"/>
        <v>0</v>
      </c>
      <c r="N1941" s="406"/>
      <c r="P1941" s="406">
        <f>E1941</f>
        <v>2.76</v>
      </c>
    </row>
    <row r="1942" spans="1:25">
      <c r="A1942" s="407">
        <v>45604</v>
      </c>
      <c r="B1942" s="408">
        <v>0</v>
      </c>
      <c r="C1942" s="409">
        <v>30</v>
      </c>
      <c r="D1942" s="409">
        <v>1.08</v>
      </c>
      <c r="E1942" s="409">
        <f t="shared" si="385"/>
        <v>28.92</v>
      </c>
      <c r="F1942" s="409">
        <v>28.92</v>
      </c>
      <c r="G1942" s="409">
        <f t="shared" si="384"/>
        <v>0</v>
      </c>
      <c r="H1942" s="410" t="s">
        <v>872</v>
      </c>
      <c r="I1942" s="410" t="s">
        <v>907</v>
      </c>
      <c r="J1942" s="410">
        <v>328922317</v>
      </c>
      <c r="K1942" s="410">
        <v>54263812</v>
      </c>
      <c r="L1942" s="410" t="s">
        <v>874</v>
      </c>
      <c r="M1942" s="406">
        <f t="shared" si="386"/>
        <v>0</v>
      </c>
      <c r="N1942" s="406"/>
      <c r="O1942" s="406">
        <f t="shared" ref="O1942:O1948" si="388">E1942</f>
        <v>28.92</v>
      </c>
    </row>
    <row r="1943" spans="1:25">
      <c r="A1943" s="407">
        <v>45604</v>
      </c>
      <c r="B1943" s="408">
        <v>0</v>
      </c>
      <c r="C1943" s="409">
        <v>80</v>
      </c>
      <c r="D1943" s="409">
        <v>2.88</v>
      </c>
      <c r="E1943" s="409">
        <f t="shared" si="385"/>
        <v>77.12</v>
      </c>
      <c r="F1943" s="409">
        <v>77.12</v>
      </c>
      <c r="G1943" s="409">
        <f t="shared" si="384"/>
        <v>0</v>
      </c>
      <c r="H1943" s="410" t="s">
        <v>872</v>
      </c>
      <c r="I1943" s="410" t="s">
        <v>907</v>
      </c>
      <c r="J1943" s="410">
        <v>328922317</v>
      </c>
      <c r="K1943" s="410">
        <v>54263835</v>
      </c>
      <c r="L1943" s="410" t="s">
        <v>874</v>
      </c>
      <c r="M1943" s="406">
        <f t="shared" si="386"/>
        <v>0</v>
      </c>
      <c r="O1943" s="406">
        <f t="shared" si="388"/>
        <v>77.12</v>
      </c>
      <c r="U1943" s="406"/>
    </row>
    <row r="1944" spans="1:25">
      <c r="A1944" s="407">
        <v>45604</v>
      </c>
      <c r="B1944" s="408">
        <v>0</v>
      </c>
      <c r="C1944" s="409">
        <v>50</v>
      </c>
      <c r="D1944" s="409">
        <v>1.8</v>
      </c>
      <c r="E1944" s="409">
        <f t="shared" si="385"/>
        <v>48.2</v>
      </c>
      <c r="F1944" s="409">
        <v>48.2</v>
      </c>
      <c r="G1944" s="409">
        <f t="shared" si="384"/>
        <v>0</v>
      </c>
      <c r="H1944" s="410" t="s">
        <v>872</v>
      </c>
      <c r="I1944" s="410" t="s">
        <v>907</v>
      </c>
      <c r="J1944" s="410">
        <v>328922317</v>
      </c>
      <c r="K1944" s="410">
        <v>54263700</v>
      </c>
      <c r="L1944" s="410" t="s">
        <v>874</v>
      </c>
      <c r="M1944" s="406">
        <f t="shared" si="386"/>
        <v>0</v>
      </c>
      <c r="N1944" s="406"/>
      <c r="O1944" s="406">
        <f t="shared" si="388"/>
        <v>48.2</v>
      </c>
    </row>
    <row r="1945" spans="1:25">
      <c r="A1945" s="407">
        <v>45604</v>
      </c>
      <c r="B1945" s="408">
        <v>0</v>
      </c>
      <c r="C1945" s="409">
        <v>50</v>
      </c>
      <c r="D1945" s="409">
        <v>1.8</v>
      </c>
      <c r="E1945" s="409">
        <f t="shared" si="385"/>
        <v>48.2</v>
      </c>
      <c r="F1945" s="409">
        <v>48.2</v>
      </c>
      <c r="G1945" s="409">
        <f t="shared" si="384"/>
        <v>0</v>
      </c>
      <c r="H1945" s="410" t="s">
        <v>872</v>
      </c>
      <c r="I1945" s="410" t="s">
        <v>907</v>
      </c>
      <c r="J1945" s="410">
        <v>328922317</v>
      </c>
      <c r="K1945" s="410">
        <v>54263709</v>
      </c>
      <c r="L1945" s="410" t="s">
        <v>874</v>
      </c>
      <c r="M1945" s="406">
        <f t="shared" si="386"/>
        <v>0</v>
      </c>
      <c r="O1945" s="406">
        <f t="shared" si="388"/>
        <v>48.2</v>
      </c>
      <c r="P1945" s="406"/>
    </row>
    <row r="1946" spans="1:25">
      <c r="A1946" s="407">
        <v>45604</v>
      </c>
      <c r="B1946" s="408">
        <v>0</v>
      </c>
      <c r="C1946" s="409">
        <v>80</v>
      </c>
      <c r="D1946" s="409">
        <v>2.88</v>
      </c>
      <c r="E1946" s="409">
        <f t="shared" si="385"/>
        <v>77.12</v>
      </c>
      <c r="F1946" s="409">
        <v>77.12</v>
      </c>
      <c r="G1946" s="409">
        <f t="shared" si="384"/>
        <v>0</v>
      </c>
      <c r="H1946" s="410" t="s">
        <v>872</v>
      </c>
      <c r="I1946" s="410" t="s">
        <v>907</v>
      </c>
      <c r="J1946" s="410">
        <v>328922317</v>
      </c>
      <c r="K1946" s="410">
        <v>54263710</v>
      </c>
      <c r="L1946" s="410" t="s">
        <v>874</v>
      </c>
      <c r="M1946" s="406">
        <f t="shared" si="386"/>
        <v>0</v>
      </c>
      <c r="O1946" s="406">
        <f t="shared" si="388"/>
        <v>77.12</v>
      </c>
      <c r="U1946" s="406"/>
    </row>
    <row r="1947" spans="1:25">
      <c r="A1947" s="407">
        <v>45604</v>
      </c>
      <c r="B1947" s="408">
        <v>0</v>
      </c>
      <c r="C1947" s="409">
        <v>55</v>
      </c>
      <c r="D1947" s="409">
        <v>1.98</v>
      </c>
      <c r="E1947" s="409">
        <f t="shared" si="385"/>
        <v>53.02</v>
      </c>
      <c r="F1947" s="409">
        <v>53.02</v>
      </c>
      <c r="G1947" s="409">
        <f t="shared" si="384"/>
        <v>0</v>
      </c>
      <c r="H1947" s="410" t="s">
        <v>872</v>
      </c>
      <c r="I1947" s="410" t="s">
        <v>907</v>
      </c>
      <c r="J1947" s="410">
        <v>328922317</v>
      </c>
      <c r="K1947" s="410">
        <v>54263722</v>
      </c>
      <c r="L1947" s="410" t="s">
        <v>874</v>
      </c>
      <c r="M1947" s="406">
        <f t="shared" si="386"/>
        <v>0</v>
      </c>
      <c r="N1947" s="406"/>
      <c r="O1947" s="406">
        <f t="shared" si="388"/>
        <v>53.02</v>
      </c>
    </row>
    <row r="1948" spans="1:25">
      <c r="A1948" s="407">
        <v>45604</v>
      </c>
      <c r="B1948" s="408">
        <v>0</v>
      </c>
      <c r="C1948" s="409">
        <v>30</v>
      </c>
      <c r="D1948" s="409">
        <v>1.08</v>
      </c>
      <c r="E1948" s="409">
        <f t="shared" si="385"/>
        <v>28.92</v>
      </c>
      <c r="F1948" s="409">
        <v>28.92</v>
      </c>
      <c r="G1948" s="409">
        <f t="shared" si="384"/>
        <v>0</v>
      </c>
      <c r="H1948" s="410" t="s">
        <v>872</v>
      </c>
      <c r="I1948" s="410" t="s">
        <v>907</v>
      </c>
      <c r="J1948" s="410">
        <v>328922317</v>
      </c>
      <c r="K1948" s="410">
        <v>54263736</v>
      </c>
      <c r="L1948" s="410" t="s">
        <v>874</v>
      </c>
      <c r="M1948" s="406">
        <f t="shared" si="386"/>
        <v>0</v>
      </c>
      <c r="N1948" s="406"/>
      <c r="O1948" s="406">
        <f t="shared" si="388"/>
        <v>28.92</v>
      </c>
    </row>
    <row r="1949" spans="1:25">
      <c r="A1949" s="407">
        <v>45604</v>
      </c>
      <c r="B1949" s="408">
        <v>0</v>
      </c>
      <c r="C1949" s="409">
        <v>26</v>
      </c>
      <c r="D1949" s="409">
        <v>0.94</v>
      </c>
      <c r="E1949" s="409">
        <f t="shared" si="385"/>
        <v>25.06</v>
      </c>
      <c r="F1949" s="409">
        <v>25.06</v>
      </c>
      <c r="G1949" s="409">
        <f t="shared" si="384"/>
        <v>0</v>
      </c>
      <c r="H1949" s="410" t="s">
        <v>872</v>
      </c>
      <c r="I1949" s="410" t="s">
        <v>900</v>
      </c>
      <c r="J1949" s="410">
        <v>328922317</v>
      </c>
      <c r="K1949" s="410">
        <v>54263737</v>
      </c>
      <c r="L1949" s="410" t="s">
        <v>874</v>
      </c>
      <c r="M1949" s="406">
        <f t="shared" si="386"/>
        <v>0</v>
      </c>
      <c r="N1949" s="406">
        <f>E1949</f>
        <v>25.06</v>
      </c>
    </row>
    <row r="1950" spans="1:25">
      <c r="A1950" s="407">
        <v>45604</v>
      </c>
      <c r="B1950" s="408">
        <v>0</v>
      </c>
      <c r="C1950" s="409">
        <v>30</v>
      </c>
      <c r="D1950" s="409">
        <v>1.08</v>
      </c>
      <c r="E1950" s="409">
        <f t="shared" si="385"/>
        <v>28.92</v>
      </c>
      <c r="F1950" s="409">
        <v>28.92</v>
      </c>
      <c r="G1950" s="409">
        <f t="shared" si="384"/>
        <v>0</v>
      </c>
      <c r="H1950" s="410" t="s">
        <v>872</v>
      </c>
      <c r="I1950" s="410" t="s">
        <v>907</v>
      </c>
      <c r="J1950" s="410">
        <v>328922317</v>
      </c>
      <c r="K1950" s="410">
        <v>54263748</v>
      </c>
      <c r="L1950" s="410" t="s">
        <v>874</v>
      </c>
      <c r="M1950" s="406">
        <f t="shared" si="386"/>
        <v>0</v>
      </c>
      <c r="N1950" s="406"/>
      <c r="O1950" s="406">
        <f t="shared" ref="O1950:O1963" si="389">E1950</f>
        <v>28.92</v>
      </c>
    </row>
    <row r="1951" spans="1:25">
      <c r="A1951" s="407">
        <v>45604</v>
      </c>
      <c r="B1951" s="408">
        <v>0</v>
      </c>
      <c r="C1951" s="409">
        <v>50</v>
      </c>
      <c r="D1951" s="409">
        <v>1.8</v>
      </c>
      <c r="E1951" s="409">
        <f t="shared" si="385"/>
        <v>48.2</v>
      </c>
      <c r="F1951" s="409">
        <v>48.2</v>
      </c>
      <c r="G1951" s="409">
        <f t="shared" si="384"/>
        <v>0</v>
      </c>
      <c r="H1951" s="410" t="s">
        <v>872</v>
      </c>
      <c r="I1951" s="410" t="s">
        <v>907</v>
      </c>
      <c r="J1951" s="410">
        <v>328922317</v>
      </c>
      <c r="K1951" s="410">
        <v>54263750</v>
      </c>
      <c r="L1951" s="410" t="s">
        <v>874</v>
      </c>
      <c r="M1951" s="406">
        <f t="shared" si="386"/>
        <v>0</v>
      </c>
      <c r="N1951" s="406"/>
      <c r="O1951" s="406">
        <f t="shared" si="389"/>
        <v>48.2</v>
      </c>
    </row>
    <row r="1952" spans="1:25">
      <c r="A1952" s="407">
        <v>45604</v>
      </c>
      <c r="B1952" s="408">
        <v>0</v>
      </c>
      <c r="C1952" s="409">
        <v>30</v>
      </c>
      <c r="D1952" s="409">
        <v>1.08</v>
      </c>
      <c r="E1952" s="409">
        <f t="shared" si="385"/>
        <v>28.92</v>
      </c>
      <c r="F1952" s="409">
        <v>28.92</v>
      </c>
      <c r="G1952" s="409">
        <f t="shared" si="384"/>
        <v>0</v>
      </c>
      <c r="H1952" s="410" t="s">
        <v>872</v>
      </c>
      <c r="I1952" s="410" t="s">
        <v>907</v>
      </c>
      <c r="J1952" s="410">
        <v>328922317</v>
      </c>
      <c r="K1952" s="410">
        <v>54263757</v>
      </c>
      <c r="L1952" s="410" t="s">
        <v>874</v>
      </c>
      <c r="M1952" s="406">
        <f t="shared" si="386"/>
        <v>0</v>
      </c>
      <c r="O1952" s="406">
        <f t="shared" si="389"/>
        <v>28.92</v>
      </c>
      <c r="X1952" s="406"/>
      <c r="Y1952" s="406"/>
    </row>
    <row r="1953" spans="1:21">
      <c r="A1953" s="407">
        <v>45604</v>
      </c>
      <c r="B1953" s="408">
        <v>0</v>
      </c>
      <c r="C1953" s="409">
        <v>30</v>
      </c>
      <c r="D1953" s="409">
        <v>1.08</v>
      </c>
      <c r="E1953" s="409">
        <f t="shared" si="385"/>
        <v>28.92</v>
      </c>
      <c r="F1953" s="409">
        <v>28.92</v>
      </c>
      <c r="G1953" s="409">
        <f t="shared" si="384"/>
        <v>0</v>
      </c>
      <c r="H1953" s="410" t="s">
        <v>872</v>
      </c>
      <c r="I1953" s="410" t="s">
        <v>907</v>
      </c>
      <c r="J1953" s="410">
        <v>328922317</v>
      </c>
      <c r="K1953" s="410">
        <v>54263784</v>
      </c>
      <c r="L1953" s="410" t="s">
        <v>874</v>
      </c>
      <c r="M1953" s="406">
        <f t="shared" si="386"/>
        <v>0</v>
      </c>
      <c r="N1953" s="406"/>
      <c r="O1953" s="406">
        <f t="shared" si="389"/>
        <v>28.92</v>
      </c>
    </row>
    <row r="1954" spans="1:21">
      <c r="A1954" s="407">
        <v>45604</v>
      </c>
      <c r="B1954" s="408">
        <v>0</v>
      </c>
      <c r="C1954" s="409">
        <v>30</v>
      </c>
      <c r="D1954" s="409">
        <v>1.08</v>
      </c>
      <c r="E1954" s="409">
        <f t="shared" si="385"/>
        <v>28.92</v>
      </c>
      <c r="F1954" s="409">
        <v>28.92</v>
      </c>
      <c r="G1954" s="409">
        <f t="shared" si="384"/>
        <v>0</v>
      </c>
      <c r="H1954" s="410" t="s">
        <v>872</v>
      </c>
      <c r="I1954" s="410" t="s">
        <v>907</v>
      </c>
      <c r="J1954" s="410">
        <v>328922317</v>
      </c>
      <c r="K1954" s="410">
        <v>54263825</v>
      </c>
      <c r="L1954" s="410" t="s">
        <v>874</v>
      </c>
      <c r="M1954" s="406">
        <f t="shared" si="386"/>
        <v>0</v>
      </c>
      <c r="O1954" s="406">
        <f t="shared" si="389"/>
        <v>28.92</v>
      </c>
      <c r="U1954" s="406"/>
    </row>
    <row r="1955" spans="1:21">
      <c r="A1955" s="407">
        <v>45604</v>
      </c>
      <c r="B1955" s="408">
        <v>0</v>
      </c>
      <c r="C1955" s="409">
        <v>80</v>
      </c>
      <c r="D1955" s="409">
        <v>2.88</v>
      </c>
      <c r="E1955" s="409">
        <f t="shared" si="385"/>
        <v>77.12</v>
      </c>
      <c r="F1955" s="409">
        <v>77.12</v>
      </c>
      <c r="G1955" s="409">
        <f t="shared" si="384"/>
        <v>0</v>
      </c>
      <c r="H1955" s="410" t="s">
        <v>872</v>
      </c>
      <c r="I1955" s="410" t="s">
        <v>907</v>
      </c>
      <c r="J1955" s="410">
        <v>328922317</v>
      </c>
      <c r="K1955" s="410">
        <v>54263694</v>
      </c>
      <c r="L1955" s="410" t="s">
        <v>874</v>
      </c>
      <c r="M1955" s="406">
        <f t="shared" si="386"/>
        <v>0</v>
      </c>
      <c r="N1955" s="406"/>
      <c r="O1955" s="406">
        <f t="shared" si="389"/>
        <v>77.12</v>
      </c>
    </row>
    <row r="1956" spans="1:21">
      <c r="A1956" s="407">
        <v>45604</v>
      </c>
      <c r="B1956" s="408">
        <v>0</v>
      </c>
      <c r="C1956" s="409">
        <v>50</v>
      </c>
      <c r="D1956" s="409">
        <v>1.8</v>
      </c>
      <c r="E1956" s="409">
        <f t="shared" si="385"/>
        <v>48.2</v>
      </c>
      <c r="F1956" s="409">
        <v>48.2</v>
      </c>
      <c r="G1956" s="409">
        <f t="shared" si="384"/>
        <v>0</v>
      </c>
      <c r="H1956" s="410" t="s">
        <v>872</v>
      </c>
      <c r="I1956" s="410" t="s">
        <v>907</v>
      </c>
      <c r="J1956" s="410">
        <v>328922317</v>
      </c>
      <c r="K1956" s="410">
        <v>54263727</v>
      </c>
      <c r="L1956" s="410" t="s">
        <v>874</v>
      </c>
      <c r="M1956" s="406">
        <f t="shared" si="386"/>
        <v>0</v>
      </c>
      <c r="O1956" s="406">
        <f t="shared" si="389"/>
        <v>48.2</v>
      </c>
      <c r="U1956" s="406"/>
    </row>
    <row r="1957" spans="1:21">
      <c r="A1957" s="407">
        <v>45604</v>
      </c>
      <c r="B1957" s="408">
        <v>0</v>
      </c>
      <c r="C1957" s="409">
        <v>30</v>
      </c>
      <c r="D1957" s="409">
        <v>1.08</v>
      </c>
      <c r="E1957" s="409">
        <f t="shared" si="385"/>
        <v>28.92</v>
      </c>
      <c r="F1957" s="409">
        <v>28.92</v>
      </c>
      <c r="G1957" s="409">
        <f t="shared" si="384"/>
        <v>0</v>
      </c>
      <c r="H1957" s="410" t="s">
        <v>872</v>
      </c>
      <c r="I1957" s="410" t="s">
        <v>907</v>
      </c>
      <c r="J1957" s="410">
        <v>328922317</v>
      </c>
      <c r="K1957" s="410">
        <v>54263771</v>
      </c>
      <c r="L1957" s="410" t="s">
        <v>874</v>
      </c>
      <c r="M1957" s="406">
        <f t="shared" si="386"/>
        <v>0</v>
      </c>
      <c r="O1957" s="406">
        <f t="shared" si="389"/>
        <v>28.92</v>
      </c>
      <c r="U1957" s="406"/>
    </row>
    <row r="1958" spans="1:21">
      <c r="A1958" s="407">
        <v>45604</v>
      </c>
      <c r="B1958" s="408">
        <v>0</v>
      </c>
      <c r="C1958" s="409">
        <v>30</v>
      </c>
      <c r="D1958" s="409">
        <v>1.08</v>
      </c>
      <c r="E1958" s="409">
        <f t="shared" si="385"/>
        <v>28.92</v>
      </c>
      <c r="F1958" s="409">
        <v>28.92</v>
      </c>
      <c r="G1958" s="409">
        <f t="shared" si="384"/>
        <v>0</v>
      </c>
      <c r="H1958" s="410" t="s">
        <v>872</v>
      </c>
      <c r="I1958" s="410" t="s">
        <v>907</v>
      </c>
      <c r="J1958" s="410">
        <v>328922317</v>
      </c>
      <c r="K1958" s="410">
        <v>54263794</v>
      </c>
      <c r="L1958" s="410" t="s">
        <v>874</v>
      </c>
      <c r="M1958" s="406">
        <f t="shared" si="386"/>
        <v>0</v>
      </c>
      <c r="N1958" s="406"/>
      <c r="O1958" s="406">
        <f t="shared" si="389"/>
        <v>28.92</v>
      </c>
    </row>
    <row r="1959" spans="1:21">
      <c r="A1959" s="407">
        <v>45604</v>
      </c>
      <c r="B1959" s="408">
        <v>0</v>
      </c>
      <c r="C1959" s="409">
        <v>30</v>
      </c>
      <c r="D1959" s="409">
        <v>1.08</v>
      </c>
      <c r="E1959" s="409">
        <f t="shared" si="385"/>
        <v>28.92</v>
      </c>
      <c r="F1959" s="409">
        <v>28.92</v>
      </c>
      <c r="G1959" s="409">
        <f t="shared" si="384"/>
        <v>0</v>
      </c>
      <c r="H1959" s="410" t="s">
        <v>872</v>
      </c>
      <c r="I1959" s="410" t="s">
        <v>907</v>
      </c>
      <c r="J1959" s="410">
        <v>328922317</v>
      </c>
      <c r="K1959" s="410">
        <v>54263800</v>
      </c>
      <c r="L1959" s="410" t="s">
        <v>874</v>
      </c>
      <c r="M1959" s="406">
        <f t="shared" si="386"/>
        <v>0</v>
      </c>
      <c r="N1959" s="406"/>
      <c r="O1959" s="406">
        <f t="shared" si="389"/>
        <v>28.92</v>
      </c>
    </row>
    <row r="1960" spans="1:21">
      <c r="A1960" s="407">
        <v>45604</v>
      </c>
      <c r="B1960" s="408">
        <v>0</v>
      </c>
      <c r="C1960" s="409">
        <v>30</v>
      </c>
      <c r="D1960" s="409">
        <v>1.08</v>
      </c>
      <c r="E1960" s="409">
        <f t="shared" si="385"/>
        <v>28.92</v>
      </c>
      <c r="F1960" s="409">
        <v>28.92</v>
      </c>
      <c r="G1960" s="409">
        <f t="shared" si="384"/>
        <v>0</v>
      </c>
      <c r="H1960" s="410" t="s">
        <v>872</v>
      </c>
      <c r="I1960" s="410" t="s">
        <v>907</v>
      </c>
      <c r="J1960" s="410">
        <v>328922317</v>
      </c>
      <c r="K1960" s="410">
        <v>54263803</v>
      </c>
      <c r="L1960" s="410" t="s">
        <v>874</v>
      </c>
      <c r="M1960" s="406">
        <f t="shared" si="386"/>
        <v>0</v>
      </c>
      <c r="N1960" s="406"/>
      <c r="O1960" s="406">
        <f t="shared" si="389"/>
        <v>28.92</v>
      </c>
    </row>
    <row r="1961" spans="1:21">
      <c r="A1961" s="407">
        <v>45604</v>
      </c>
      <c r="B1961" s="408">
        <v>0</v>
      </c>
      <c r="C1961" s="409">
        <v>25</v>
      </c>
      <c r="D1961" s="409">
        <v>0.9</v>
      </c>
      <c r="E1961" s="409">
        <f t="shared" si="385"/>
        <v>24.1</v>
      </c>
      <c r="F1961" s="409">
        <v>24.1</v>
      </c>
      <c r="G1961" s="409">
        <f t="shared" si="384"/>
        <v>0</v>
      </c>
      <c r="H1961" s="410" t="s">
        <v>872</v>
      </c>
      <c r="I1961" s="410" t="s">
        <v>907</v>
      </c>
      <c r="J1961" s="410">
        <v>328922317</v>
      </c>
      <c r="K1961" s="410">
        <v>54263833</v>
      </c>
      <c r="L1961" s="410" t="s">
        <v>874</v>
      </c>
      <c r="M1961" s="406">
        <f t="shared" si="386"/>
        <v>0</v>
      </c>
      <c r="O1961" s="406">
        <f t="shared" si="389"/>
        <v>24.1</v>
      </c>
      <c r="U1961" s="406"/>
    </row>
    <row r="1962" spans="1:21">
      <c r="A1962" s="407">
        <v>45604</v>
      </c>
      <c r="B1962" s="408">
        <v>0</v>
      </c>
      <c r="C1962" s="409">
        <v>50</v>
      </c>
      <c r="D1962" s="409">
        <v>1.8</v>
      </c>
      <c r="E1962" s="409">
        <f t="shared" si="385"/>
        <v>48.2</v>
      </c>
      <c r="F1962" s="409">
        <v>48.2</v>
      </c>
      <c r="G1962" s="409">
        <f t="shared" si="384"/>
        <v>0</v>
      </c>
      <c r="H1962" s="410" t="s">
        <v>872</v>
      </c>
      <c r="I1962" s="410" t="s">
        <v>907</v>
      </c>
      <c r="J1962" s="410">
        <v>328922317</v>
      </c>
      <c r="K1962" s="410">
        <v>54263725</v>
      </c>
      <c r="L1962" s="410" t="s">
        <v>874</v>
      </c>
      <c r="M1962" s="406">
        <f t="shared" si="386"/>
        <v>0</v>
      </c>
      <c r="N1962" s="406"/>
      <c r="O1962" s="406">
        <f t="shared" si="389"/>
        <v>48.2</v>
      </c>
    </row>
    <row r="1963" spans="1:21">
      <c r="A1963" s="407">
        <v>45604</v>
      </c>
      <c r="B1963" s="408">
        <v>0</v>
      </c>
      <c r="C1963" s="409">
        <v>50</v>
      </c>
      <c r="D1963" s="409">
        <v>1.8</v>
      </c>
      <c r="E1963" s="409">
        <f t="shared" si="385"/>
        <v>48.2</v>
      </c>
      <c r="F1963" s="409">
        <v>48.2</v>
      </c>
      <c r="G1963" s="409">
        <f t="shared" si="384"/>
        <v>0</v>
      </c>
      <c r="H1963" s="410" t="s">
        <v>872</v>
      </c>
      <c r="I1963" s="410" t="s">
        <v>907</v>
      </c>
      <c r="J1963" s="410">
        <v>328922317</v>
      </c>
      <c r="K1963" s="410">
        <v>54263730</v>
      </c>
      <c r="L1963" s="410" t="s">
        <v>874</v>
      </c>
      <c r="M1963" s="406">
        <f t="shared" si="386"/>
        <v>0</v>
      </c>
      <c r="O1963" s="406">
        <f t="shared" si="389"/>
        <v>48.2</v>
      </c>
      <c r="P1963" s="406"/>
    </row>
    <row r="1964" spans="1:21">
      <c r="A1964" s="407">
        <v>45604</v>
      </c>
      <c r="B1964" s="408">
        <v>0</v>
      </c>
      <c r="C1964" s="409">
        <v>10</v>
      </c>
      <c r="D1964" s="409">
        <v>0.36</v>
      </c>
      <c r="E1964" s="409">
        <f t="shared" si="385"/>
        <v>9.64</v>
      </c>
      <c r="F1964" s="409">
        <v>9.64</v>
      </c>
      <c r="G1964" s="409">
        <f t="shared" si="384"/>
        <v>0</v>
      </c>
      <c r="H1964" s="410" t="s">
        <v>872</v>
      </c>
      <c r="I1964" s="410" t="s">
        <v>909</v>
      </c>
      <c r="J1964" s="410">
        <v>328922317</v>
      </c>
      <c r="K1964" s="410">
        <v>54263760</v>
      </c>
      <c r="L1964" s="410" t="s">
        <v>874</v>
      </c>
      <c r="M1964" s="406">
        <f t="shared" si="386"/>
        <v>0</v>
      </c>
      <c r="N1964" s="406"/>
      <c r="R1964" s="406">
        <f>E1964</f>
        <v>9.64</v>
      </c>
    </row>
    <row r="1965" spans="1:21">
      <c r="A1965" s="407">
        <v>45604</v>
      </c>
      <c r="B1965" s="408">
        <v>0</v>
      </c>
      <c r="C1965" s="409">
        <v>25</v>
      </c>
      <c r="D1965" s="409">
        <v>0.9</v>
      </c>
      <c r="E1965" s="409">
        <f t="shared" si="385"/>
        <v>24.1</v>
      </c>
      <c r="F1965" s="409">
        <v>24.1</v>
      </c>
      <c r="G1965" s="409">
        <f t="shared" si="384"/>
        <v>0</v>
      </c>
      <c r="H1965" s="410" t="s">
        <v>872</v>
      </c>
      <c r="I1965" s="410" t="s">
        <v>907</v>
      </c>
      <c r="J1965" s="410">
        <v>328922317</v>
      </c>
      <c r="K1965" s="410">
        <v>54263762</v>
      </c>
      <c r="L1965" s="410" t="s">
        <v>874</v>
      </c>
      <c r="M1965" s="406">
        <f t="shared" si="386"/>
        <v>0</v>
      </c>
      <c r="N1965" s="406"/>
      <c r="O1965" s="406">
        <f t="shared" ref="O1965:O1970" si="390">E1965</f>
        <v>24.1</v>
      </c>
    </row>
    <row r="1966" spans="1:21">
      <c r="A1966" s="407">
        <v>45604</v>
      </c>
      <c r="B1966" s="408">
        <v>0</v>
      </c>
      <c r="C1966" s="409">
        <v>30</v>
      </c>
      <c r="D1966" s="409">
        <v>1.08</v>
      </c>
      <c r="E1966" s="409">
        <f t="shared" si="385"/>
        <v>28.92</v>
      </c>
      <c r="F1966" s="409">
        <v>28.92</v>
      </c>
      <c r="G1966" s="409">
        <f t="shared" si="384"/>
        <v>0</v>
      </c>
      <c r="H1966" s="410" t="s">
        <v>872</v>
      </c>
      <c r="I1966" s="410" t="s">
        <v>907</v>
      </c>
      <c r="J1966" s="410">
        <v>328922317</v>
      </c>
      <c r="K1966" s="410">
        <v>54263779</v>
      </c>
      <c r="L1966" s="410" t="s">
        <v>874</v>
      </c>
      <c r="M1966" s="406">
        <f t="shared" si="386"/>
        <v>0</v>
      </c>
      <c r="N1966" s="406"/>
      <c r="O1966" s="406">
        <f t="shared" si="390"/>
        <v>28.92</v>
      </c>
    </row>
    <row r="1967" spans="1:21">
      <c r="A1967" s="407">
        <v>45604</v>
      </c>
      <c r="B1967" s="408">
        <v>0</v>
      </c>
      <c r="C1967" s="409">
        <v>30</v>
      </c>
      <c r="D1967" s="409">
        <v>1.08</v>
      </c>
      <c r="E1967" s="409">
        <f t="shared" si="385"/>
        <v>28.92</v>
      </c>
      <c r="F1967" s="409">
        <v>28.92</v>
      </c>
      <c r="G1967" s="409">
        <f t="shared" si="384"/>
        <v>0</v>
      </c>
      <c r="H1967" s="410" t="s">
        <v>872</v>
      </c>
      <c r="I1967" s="410" t="s">
        <v>907</v>
      </c>
      <c r="J1967" s="410">
        <v>328922317</v>
      </c>
      <c r="K1967" s="410">
        <v>54263805</v>
      </c>
      <c r="L1967" s="410" t="s">
        <v>874</v>
      </c>
      <c r="M1967" s="406">
        <f t="shared" si="386"/>
        <v>0</v>
      </c>
      <c r="O1967" s="406">
        <f t="shared" si="390"/>
        <v>28.92</v>
      </c>
    </row>
    <row r="1968" spans="1:21">
      <c r="A1968" s="407">
        <v>45604</v>
      </c>
      <c r="B1968" s="408">
        <v>0</v>
      </c>
      <c r="C1968" s="409">
        <v>50</v>
      </c>
      <c r="D1968" s="409">
        <v>1.8</v>
      </c>
      <c r="E1968" s="409">
        <f t="shared" si="385"/>
        <v>48.2</v>
      </c>
      <c r="F1968" s="409">
        <v>48.2</v>
      </c>
      <c r="G1968" s="409">
        <f t="shared" si="384"/>
        <v>0</v>
      </c>
      <c r="H1968" s="410" t="s">
        <v>872</v>
      </c>
      <c r="I1968" s="410" t="s">
        <v>907</v>
      </c>
      <c r="J1968" s="410">
        <v>328922317</v>
      </c>
      <c r="K1968" s="410">
        <v>54263815</v>
      </c>
      <c r="L1968" s="410" t="s">
        <v>874</v>
      </c>
      <c r="M1968" s="406">
        <f t="shared" si="386"/>
        <v>0</v>
      </c>
      <c r="N1968" s="406"/>
      <c r="O1968" s="406">
        <f t="shared" si="390"/>
        <v>48.2</v>
      </c>
    </row>
    <row r="1969" spans="1:21">
      <c r="A1969" s="407">
        <v>45604</v>
      </c>
      <c r="B1969" s="408">
        <v>0</v>
      </c>
      <c r="C1969" s="409">
        <v>25</v>
      </c>
      <c r="D1969" s="409">
        <v>0.9</v>
      </c>
      <c r="E1969" s="409">
        <f t="shared" si="385"/>
        <v>24.1</v>
      </c>
      <c r="F1969" s="409">
        <v>24.1</v>
      </c>
      <c r="G1969" s="409">
        <f t="shared" si="384"/>
        <v>0</v>
      </c>
      <c r="H1969" s="410" t="s">
        <v>872</v>
      </c>
      <c r="I1969" s="410" t="s">
        <v>907</v>
      </c>
      <c r="J1969" s="410">
        <v>328922317</v>
      </c>
      <c r="K1969" s="410">
        <v>54263701</v>
      </c>
      <c r="L1969" s="410" t="s">
        <v>874</v>
      </c>
      <c r="M1969" s="406">
        <f t="shared" si="386"/>
        <v>0</v>
      </c>
      <c r="O1969" s="406">
        <f t="shared" si="390"/>
        <v>24.1</v>
      </c>
      <c r="P1969" s="406"/>
    </row>
    <row r="1970" spans="1:21">
      <c r="A1970" s="407">
        <v>45604</v>
      </c>
      <c r="B1970" s="408">
        <v>0</v>
      </c>
      <c r="C1970" s="409">
        <v>50</v>
      </c>
      <c r="D1970" s="409">
        <v>1.8</v>
      </c>
      <c r="E1970" s="409">
        <f t="shared" si="385"/>
        <v>48.2</v>
      </c>
      <c r="F1970" s="409">
        <v>48.2</v>
      </c>
      <c r="G1970" s="409">
        <f t="shared" si="384"/>
        <v>0</v>
      </c>
      <c r="H1970" s="410" t="s">
        <v>872</v>
      </c>
      <c r="I1970" s="410" t="s">
        <v>907</v>
      </c>
      <c r="J1970" s="410">
        <v>328922317</v>
      </c>
      <c r="K1970" s="410">
        <v>54263707</v>
      </c>
      <c r="L1970" s="410" t="s">
        <v>874</v>
      </c>
      <c r="M1970" s="406">
        <f t="shared" si="386"/>
        <v>0</v>
      </c>
      <c r="O1970" s="406">
        <f t="shared" si="390"/>
        <v>48.2</v>
      </c>
    </row>
    <row r="1971" spans="1:21">
      <c r="A1971" s="407">
        <v>45604</v>
      </c>
      <c r="B1971" s="408">
        <v>0</v>
      </c>
      <c r="C1971" s="409">
        <v>3</v>
      </c>
      <c r="D1971" s="409">
        <v>0.2</v>
      </c>
      <c r="E1971" s="409">
        <f t="shared" si="385"/>
        <v>2.76</v>
      </c>
      <c r="F1971" s="409">
        <v>2.8</v>
      </c>
      <c r="G1971" s="409">
        <f t="shared" si="384"/>
        <v>0.04</v>
      </c>
      <c r="H1971" s="410" t="s">
        <v>872</v>
      </c>
      <c r="I1971" s="410" t="s">
        <v>906</v>
      </c>
      <c r="J1971" s="410">
        <v>328922317</v>
      </c>
      <c r="K1971" s="410">
        <v>54263735</v>
      </c>
      <c r="L1971" s="410" t="s">
        <v>874</v>
      </c>
      <c r="M1971" s="406">
        <f t="shared" si="386"/>
        <v>0</v>
      </c>
      <c r="N1971" s="406"/>
      <c r="P1971" s="406">
        <f>E1971</f>
        <v>2.76</v>
      </c>
    </row>
    <row r="1972" spans="1:21">
      <c r="A1972" s="407">
        <v>45604</v>
      </c>
      <c r="B1972" s="408">
        <v>0</v>
      </c>
      <c r="C1972" s="409">
        <v>30</v>
      </c>
      <c r="D1972" s="409">
        <v>1.08</v>
      </c>
      <c r="E1972" s="409">
        <f t="shared" si="385"/>
        <v>28.92</v>
      </c>
      <c r="F1972" s="409">
        <v>28.92</v>
      </c>
      <c r="G1972" s="409">
        <f t="shared" si="384"/>
        <v>0</v>
      </c>
      <c r="H1972" s="410" t="s">
        <v>872</v>
      </c>
      <c r="I1972" s="410" t="s">
        <v>907</v>
      </c>
      <c r="J1972" s="410">
        <v>328922317</v>
      </c>
      <c r="K1972" s="410">
        <v>54263740</v>
      </c>
      <c r="L1972" s="410" t="s">
        <v>874</v>
      </c>
      <c r="M1972" s="406">
        <f t="shared" si="386"/>
        <v>0</v>
      </c>
      <c r="O1972" s="406">
        <f t="shared" ref="O1972:O1983" si="391">E1972</f>
        <v>28.92</v>
      </c>
      <c r="P1972" s="406"/>
    </row>
    <row r="1973" spans="1:21">
      <c r="A1973" s="407">
        <v>45604</v>
      </c>
      <c r="B1973" s="408">
        <v>0</v>
      </c>
      <c r="C1973" s="409">
        <v>50</v>
      </c>
      <c r="D1973" s="409">
        <v>1.8</v>
      </c>
      <c r="E1973" s="409">
        <f t="shared" si="385"/>
        <v>48.2</v>
      </c>
      <c r="F1973" s="409">
        <v>48.2</v>
      </c>
      <c r="G1973" s="409">
        <f t="shared" si="384"/>
        <v>0</v>
      </c>
      <c r="H1973" s="410" t="s">
        <v>872</v>
      </c>
      <c r="I1973" s="410" t="s">
        <v>907</v>
      </c>
      <c r="J1973" s="410">
        <v>328922317</v>
      </c>
      <c r="K1973" s="410">
        <v>54263768</v>
      </c>
      <c r="L1973" s="410" t="s">
        <v>874</v>
      </c>
      <c r="M1973" s="406">
        <f t="shared" si="386"/>
        <v>0</v>
      </c>
      <c r="O1973" s="406">
        <f t="shared" si="391"/>
        <v>48.2</v>
      </c>
      <c r="U1973" s="406"/>
    </row>
    <row r="1974" spans="1:21">
      <c r="A1974" s="407">
        <v>45604</v>
      </c>
      <c r="B1974" s="408">
        <v>0</v>
      </c>
      <c r="C1974" s="409">
        <v>50</v>
      </c>
      <c r="D1974" s="409">
        <v>1.8</v>
      </c>
      <c r="E1974" s="409">
        <f t="shared" si="385"/>
        <v>48.2</v>
      </c>
      <c r="F1974" s="409">
        <v>48.2</v>
      </c>
      <c r="G1974" s="409">
        <f t="shared" si="384"/>
        <v>0</v>
      </c>
      <c r="H1974" s="410" t="s">
        <v>872</v>
      </c>
      <c r="I1974" s="410" t="s">
        <v>907</v>
      </c>
      <c r="J1974" s="410">
        <v>328922317</v>
      </c>
      <c r="K1974" s="410">
        <v>54263772</v>
      </c>
      <c r="L1974" s="410" t="s">
        <v>874</v>
      </c>
      <c r="M1974" s="406">
        <f t="shared" si="386"/>
        <v>0</v>
      </c>
      <c r="N1974" s="406"/>
      <c r="O1974" s="406">
        <f t="shared" si="391"/>
        <v>48.2</v>
      </c>
    </row>
    <row r="1975" spans="1:21">
      <c r="A1975" s="407">
        <v>45604</v>
      </c>
      <c r="B1975" s="408">
        <v>0</v>
      </c>
      <c r="C1975" s="409">
        <v>80</v>
      </c>
      <c r="D1975" s="409">
        <v>2.88</v>
      </c>
      <c r="E1975" s="409">
        <f t="shared" si="385"/>
        <v>77.12</v>
      </c>
      <c r="F1975" s="409">
        <v>77.12</v>
      </c>
      <c r="G1975" s="409">
        <f t="shared" si="384"/>
        <v>0</v>
      </c>
      <c r="H1975" s="410" t="s">
        <v>872</v>
      </c>
      <c r="I1975" s="410" t="s">
        <v>907</v>
      </c>
      <c r="J1975" s="410">
        <v>328922317</v>
      </c>
      <c r="K1975" s="410">
        <v>54263813</v>
      </c>
      <c r="L1975" s="410" t="s">
        <v>874</v>
      </c>
      <c r="M1975" s="406">
        <f t="shared" si="386"/>
        <v>0</v>
      </c>
      <c r="O1975" s="406">
        <f t="shared" si="391"/>
        <v>77.12</v>
      </c>
      <c r="P1975" s="406"/>
    </row>
    <row r="1976" spans="1:21">
      <c r="A1976" s="407">
        <v>45604</v>
      </c>
      <c r="B1976" s="408">
        <v>0</v>
      </c>
      <c r="C1976" s="409">
        <v>50</v>
      </c>
      <c r="D1976" s="409">
        <v>1.8</v>
      </c>
      <c r="E1976" s="409">
        <f t="shared" si="385"/>
        <v>48.2</v>
      </c>
      <c r="F1976" s="409">
        <v>48.2</v>
      </c>
      <c r="G1976" s="409">
        <f t="shared" si="384"/>
        <v>0</v>
      </c>
      <c r="H1976" s="410" t="s">
        <v>872</v>
      </c>
      <c r="I1976" s="410" t="s">
        <v>907</v>
      </c>
      <c r="J1976" s="410">
        <v>328922317</v>
      </c>
      <c r="K1976" s="410">
        <v>54263827</v>
      </c>
      <c r="L1976" s="410" t="s">
        <v>874</v>
      </c>
      <c r="M1976" s="406">
        <f t="shared" si="386"/>
        <v>0</v>
      </c>
      <c r="N1976" s="406"/>
      <c r="O1976" s="406">
        <f t="shared" si="391"/>
        <v>48.2</v>
      </c>
    </row>
    <row r="1977" spans="1:21">
      <c r="A1977" s="407">
        <v>45604</v>
      </c>
      <c r="B1977" s="408">
        <v>0</v>
      </c>
      <c r="C1977" s="409">
        <v>50</v>
      </c>
      <c r="D1977" s="409">
        <v>1.8</v>
      </c>
      <c r="E1977" s="409">
        <f t="shared" si="385"/>
        <v>48.2</v>
      </c>
      <c r="F1977" s="409">
        <v>48.2</v>
      </c>
      <c r="G1977" s="409">
        <f t="shared" si="384"/>
        <v>0</v>
      </c>
      <c r="H1977" s="410" t="s">
        <v>872</v>
      </c>
      <c r="I1977" s="410" t="s">
        <v>907</v>
      </c>
      <c r="J1977" s="410">
        <v>328922317</v>
      </c>
      <c r="K1977" s="410">
        <v>54263830</v>
      </c>
      <c r="L1977" s="410" t="s">
        <v>874</v>
      </c>
      <c r="M1977" s="406">
        <f t="shared" si="386"/>
        <v>0</v>
      </c>
      <c r="N1977" s="406"/>
      <c r="O1977" s="406">
        <f t="shared" si="391"/>
        <v>48.2</v>
      </c>
    </row>
    <row r="1978" spans="1:21">
      <c r="A1978" s="407">
        <v>45604</v>
      </c>
      <c r="B1978" s="408">
        <v>0</v>
      </c>
      <c r="C1978" s="409">
        <v>50</v>
      </c>
      <c r="D1978" s="409">
        <v>1.8</v>
      </c>
      <c r="E1978" s="409">
        <f t="shared" si="385"/>
        <v>48.2</v>
      </c>
      <c r="F1978" s="409">
        <v>48.2</v>
      </c>
      <c r="G1978" s="409">
        <f t="shared" si="384"/>
        <v>0</v>
      </c>
      <c r="H1978" s="410" t="s">
        <v>872</v>
      </c>
      <c r="I1978" s="410" t="s">
        <v>907</v>
      </c>
      <c r="J1978" s="410">
        <v>328922317</v>
      </c>
      <c r="K1978" s="410">
        <v>54263703</v>
      </c>
      <c r="L1978" s="410" t="s">
        <v>874</v>
      </c>
      <c r="M1978" s="406">
        <f t="shared" si="386"/>
        <v>0</v>
      </c>
      <c r="N1978" s="406"/>
      <c r="O1978" s="406">
        <f t="shared" si="391"/>
        <v>48.2</v>
      </c>
    </row>
    <row r="1979" spans="1:21">
      <c r="A1979" s="407">
        <v>45604</v>
      </c>
      <c r="B1979" s="408">
        <v>0</v>
      </c>
      <c r="C1979" s="409">
        <v>50</v>
      </c>
      <c r="D1979" s="409">
        <v>1.8</v>
      </c>
      <c r="E1979" s="409">
        <f t="shared" si="385"/>
        <v>48.2</v>
      </c>
      <c r="F1979" s="409">
        <v>48.2</v>
      </c>
      <c r="G1979" s="409">
        <f t="shared" si="384"/>
        <v>0</v>
      </c>
      <c r="H1979" s="410" t="s">
        <v>872</v>
      </c>
      <c r="I1979" s="410" t="s">
        <v>907</v>
      </c>
      <c r="J1979" s="410">
        <v>328922317</v>
      </c>
      <c r="K1979" s="410">
        <v>54263714</v>
      </c>
      <c r="L1979" s="410" t="s">
        <v>874</v>
      </c>
      <c r="M1979" s="406">
        <f t="shared" si="386"/>
        <v>0</v>
      </c>
      <c r="O1979" s="406">
        <f t="shared" si="391"/>
        <v>48.2</v>
      </c>
      <c r="U1979" s="406"/>
    </row>
    <row r="1980" spans="1:21">
      <c r="A1980" s="407">
        <v>45604</v>
      </c>
      <c r="B1980" s="408">
        <v>0</v>
      </c>
      <c r="C1980" s="409">
        <v>50</v>
      </c>
      <c r="D1980" s="409">
        <v>1.8</v>
      </c>
      <c r="E1980" s="409">
        <f t="shared" si="385"/>
        <v>48.2</v>
      </c>
      <c r="F1980" s="409">
        <v>48.2</v>
      </c>
      <c r="G1980" s="409">
        <f t="shared" si="384"/>
        <v>0</v>
      </c>
      <c r="H1980" s="410" t="s">
        <v>872</v>
      </c>
      <c r="I1980" s="410" t="s">
        <v>907</v>
      </c>
      <c r="J1980" s="410">
        <v>328922317</v>
      </c>
      <c r="K1980" s="410">
        <v>54263733</v>
      </c>
      <c r="L1980" s="410" t="s">
        <v>874</v>
      </c>
      <c r="M1980" s="406">
        <f t="shared" si="386"/>
        <v>0</v>
      </c>
      <c r="N1980" s="406"/>
      <c r="O1980" s="406">
        <f t="shared" si="391"/>
        <v>48.2</v>
      </c>
    </row>
    <row r="1981" spans="1:21">
      <c r="A1981" s="407">
        <v>45604</v>
      </c>
      <c r="B1981" s="408">
        <v>0</v>
      </c>
      <c r="C1981" s="409">
        <v>30</v>
      </c>
      <c r="D1981" s="409">
        <v>1.08</v>
      </c>
      <c r="E1981" s="409">
        <f t="shared" si="385"/>
        <v>28.92</v>
      </c>
      <c r="F1981" s="409">
        <v>28.92</v>
      </c>
      <c r="G1981" s="409">
        <f t="shared" si="384"/>
        <v>0</v>
      </c>
      <c r="H1981" s="410" t="s">
        <v>872</v>
      </c>
      <c r="I1981" s="410" t="s">
        <v>907</v>
      </c>
      <c r="J1981" s="410">
        <v>328922317</v>
      </c>
      <c r="K1981" s="410">
        <v>54263744</v>
      </c>
      <c r="L1981" s="410" t="s">
        <v>874</v>
      </c>
      <c r="M1981" s="406">
        <f t="shared" si="386"/>
        <v>0</v>
      </c>
      <c r="N1981" s="406"/>
      <c r="O1981" s="406">
        <f t="shared" si="391"/>
        <v>28.92</v>
      </c>
    </row>
    <row r="1982" spans="1:21">
      <c r="A1982" s="407">
        <v>45604</v>
      </c>
      <c r="B1982" s="408">
        <v>0</v>
      </c>
      <c r="C1982" s="409">
        <v>30</v>
      </c>
      <c r="D1982" s="409">
        <v>1.08</v>
      </c>
      <c r="E1982" s="409">
        <f t="shared" si="385"/>
        <v>28.92</v>
      </c>
      <c r="F1982" s="409">
        <v>28.92</v>
      </c>
      <c r="G1982" s="409">
        <f t="shared" si="384"/>
        <v>0</v>
      </c>
      <c r="H1982" s="410" t="s">
        <v>872</v>
      </c>
      <c r="I1982" s="410" t="s">
        <v>907</v>
      </c>
      <c r="J1982" s="410">
        <v>328922317</v>
      </c>
      <c r="K1982" s="410">
        <v>54263745</v>
      </c>
      <c r="L1982" s="410" t="s">
        <v>874</v>
      </c>
      <c r="M1982" s="406">
        <f t="shared" si="386"/>
        <v>0</v>
      </c>
      <c r="N1982" s="406"/>
      <c r="O1982" s="406">
        <f t="shared" si="391"/>
        <v>28.92</v>
      </c>
    </row>
    <row r="1983" spans="1:21">
      <c r="A1983" s="407">
        <v>45604</v>
      </c>
      <c r="B1983" s="408">
        <v>0</v>
      </c>
      <c r="C1983" s="409">
        <v>80</v>
      </c>
      <c r="D1983" s="409">
        <v>2.88</v>
      </c>
      <c r="E1983" s="409">
        <f t="shared" si="385"/>
        <v>77.12</v>
      </c>
      <c r="F1983" s="409">
        <v>77.12</v>
      </c>
      <c r="G1983" s="409">
        <f t="shared" si="384"/>
        <v>0</v>
      </c>
      <c r="H1983" s="410" t="s">
        <v>872</v>
      </c>
      <c r="I1983" s="410" t="s">
        <v>907</v>
      </c>
      <c r="J1983" s="410">
        <v>328922317</v>
      </c>
      <c r="K1983" s="410">
        <v>54263751</v>
      </c>
      <c r="L1983" s="410" t="s">
        <v>874</v>
      </c>
      <c r="M1983" s="406">
        <f t="shared" si="386"/>
        <v>0</v>
      </c>
      <c r="N1983" s="406"/>
      <c r="O1983" s="406">
        <f t="shared" si="391"/>
        <v>77.12</v>
      </c>
    </row>
    <row r="1984" spans="1:21">
      <c r="A1984" s="407">
        <v>45604</v>
      </c>
      <c r="B1984" s="408">
        <v>0</v>
      </c>
      <c r="C1984" s="409">
        <v>26</v>
      </c>
      <c r="D1984" s="409">
        <v>0.94</v>
      </c>
      <c r="E1984" s="409">
        <f t="shared" si="385"/>
        <v>25.06</v>
      </c>
      <c r="F1984" s="409">
        <v>25.06</v>
      </c>
      <c r="G1984" s="409">
        <f t="shared" si="384"/>
        <v>0</v>
      </c>
      <c r="H1984" s="410" t="s">
        <v>872</v>
      </c>
      <c r="I1984" s="410" t="s">
        <v>900</v>
      </c>
      <c r="J1984" s="410">
        <v>328922317</v>
      </c>
      <c r="K1984" s="410">
        <v>54263753</v>
      </c>
      <c r="L1984" s="410" t="s">
        <v>874</v>
      </c>
      <c r="M1984" s="406">
        <f t="shared" si="386"/>
        <v>0</v>
      </c>
      <c r="N1984" s="406">
        <f>E1984</f>
        <v>25.06</v>
      </c>
    </row>
    <row r="1985" spans="1:21">
      <c r="A1985" s="407">
        <v>45604</v>
      </c>
      <c r="B1985" s="408">
        <v>0</v>
      </c>
      <c r="C1985" s="409">
        <v>30</v>
      </c>
      <c r="D1985" s="409">
        <v>1.08</v>
      </c>
      <c r="E1985" s="409">
        <f t="shared" si="385"/>
        <v>28.92</v>
      </c>
      <c r="F1985" s="409">
        <v>28.92</v>
      </c>
      <c r="G1985" s="409">
        <f t="shared" si="384"/>
        <v>0</v>
      </c>
      <c r="H1985" s="410" t="s">
        <v>872</v>
      </c>
      <c r="I1985" s="410" t="s">
        <v>907</v>
      </c>
      <c r="J1985" s="410">
        <v>328922317</v>
      </c>
      <c r="K1985" s="410">
        <v>54263756</v>
      </c>
      <c r="L1985" s="410" t="s">
        <v>874</v>
      </c>
      <c r="M1985" s="406">
        <f t="shared" si="386"/>
        <v>0</v>
      </c>
      <c r="N1985" s="406"/>
      <c r="O1985" s="406">
        <f t="shared" ref="O1985:O2048" si="392">E1985</f>
        <v>28.92</v>
      </c>
    </row>
    <row r="1986" spans="1:21">
      <c r="A1986" s="407">
        <v>45604</v>
      </c>
      <c r="B1986" s="408">
        <v>0</v>
      </c>
      <c r="C1986" s="409">
        <v>30</v>
      </c>
      <c r="D1986" s="409">
        <v>1.08</v>
      </c>
      <c r="E1986" s="409">
        <f t="shared" si="385"/>
        <v>28.92</v>
      </c>
      <c r="F1986" s="409">
        <v>28.92</v>
      </c>
      <c r="G1986" s="409">
        <f t="shared" si="384"/>
        <v>0</v>
      </c>
      <c r="H1986" s="410" t="s">
        <v>872</v>
      </c>
      <c r="I1986" s="410" t="s">
        <v>907</v>
      </c>
      <c r="J1986" s="410">
        <v>328922317</v>
      </c>
      <c r="K1986" s="410">
        <v>54263780</v>
      </c>
      <c r="L1986" s="410" t="s">
        <v>874</v>
      </c>
      <c r="M1986" s="406">
        <f t="shared" si="386"/>
        <v>0</v>
      </c>
      <c r="N1986" s="406"/>
      <c r="O1986" s="406">
        <f t="shared" si="392"/>
        <v>28.92</v>
      </c>
    </row>
    <row r="1987" spans="1:21">
      <c r="A1987" s="407">
        <v>45604</v>
      </c>
      <c r="B1987" s="408">
        <v>0</v>
      </c>
      <c r="C1987" s="409">
        <v>30</v>
      </c>
      <c r="D1987" s="409">
        <v>1.08</v>
      </c>
      <c r="E1987" s="409">
        <f t="shared" si="385"/>
        <v>28.92</v>
      </c>
      <c r="F1987" s="409">
        <v>28.92</v>
      </c>
      <c r="G1987" s="409">
        <f t="shared" ref="G1987:G2050" si="393">IF(D1987&gt;0.2,0,0.04)</f>
        <v>0</v>
      </c>
      <c r="H1987" s="410" t="s">
        <v>872</v>
      </c>
      <c r="I1987" s="410" t="s">
        <v>907</v>
      </c>
      <c r="J1987" s="410">
        <v>328922317</v>
      </c>
      <c r="K1987" s="410">
        <v>54263793</v>
      </c>
      <c r="L1987" s="410" t="s">
        <v>874</v>
      </c>
      <c r="M1987" s="406">
        <f t="shared" si="386"/>
        <v>0</v>
      </c>
      <c r="N1987" s="406"/>
      <c r="O1987" s="406">
        <f t="shared" si="392"/>
        <v>28.92</v>
      </c>
    </row>
    <row r="1988" spans="1:21">
      <c r="A1988" s="407">
        <v>45604</v>
      </c>
      <c r="B1988" s="408">
        <v>0</v>
      </c>
      <c r="C1988" s="409">
        <v>30</v>
      </c>
      <c r="D1988" s="409">
        <v>1.08</v>
      </c>
      <c r="E1988" s="409">
        <f t="shared" ref="E1988:E2051" si="394">C1988-D1988-G1988</f>
        <v>28.92</v>
      </c>
      <c r="F1988" s="409">
        <v>28.92</v>
      </c>
      <c r="G1988" s="409">
        <f t="shared" si="393"/>
        <v>0</v>
      </c>
      <c r="H1988" s="410" t="s">
        <v>872</v>
      </c>
      <c r="I1988" s="410" t="s">
        <v>907</v>
      </c>
      <c r="J1988" s="410">
        <v>328922317</v>
      </c>
      <c r="K1988" s="410">
        <v>54263799</v>
      </c>
      <c r="L1988" s="410" t="s">
        <v>874</v>
      </c>
      <c r="M1988" s="406">
        <f t="shared" ref="M1988:M2051" si="395">SUM(N1988:AA1988)-E1988</f>
        <v>0</v>
      </c>
      <c r="N1988" s="406"/>
      <c r="O1988" s="406">
        <f t="shared" si="392"/>
        <v>28.92</v>
      </c>
    </row>
    <row r="1989" spans="1:21">
      <c r="A1989" s="407">
        <v>45604</v>
      </c>
      <c r="B1989" s="408">
        <v>0</v>
      </c>
      <c r="C1989" s="409">
        <v>30</v>
      </c>
      <c r="D1989" s="409">
        <v>1.08</v>
      </c>
      <c r="E1989" s="409">
        <f t="shared" si="394"/>
        <v>28.92</v>
      </c>
      <c r="F1989" s="409">
        <v>28.92</v>
      </c>
      <c r="G1989" s="409">
        <f t="shared" si="393"/>
        <v>0</v>
      </c>
      <c r="H1989" s="410" t="s">
        <v>872</v>
      </c>
      <c r="I1989" s="410" t="s">
        <v>907</v>
      </c>
      <c r="J1989" s="410">
        <v>328922317</v>
      </c>
      <c r="K1989" s="410">
        <v>54263822</v>
      </c>
      <c r="L1989" s="410" t="s">
        <v>874</v>
      </c>
      <c r="M1989" s="406">
        <f t="shared" si="395"/>
        <v>0</v>
      </c>
      <c r="N1989" s="406"/>
      <c r="O1989" s="406">
        <f t="shared" si="392"/>
        <v>28.92</v>
      </c>
    </row>
    <row r="1990" spans="1:21">
      <c r="A1990" s="407">
        <v>45604</v>
      </c>
      <c r="B1990" s="408">
        <v>0</v>
      </c>
      <c r="C1990" s="409">
        <v>50</v>
      </c>
      <c r="D1990" s="409">
        <v>1.8</v>
      </c>
      <c r="E1990" s="409">
        <f t="shared" si="394"/>
        <v>48.2</v>
      </c>
      <c r="F1990" s="409">
        <v>48.2</v>
      </c>
      <c r="G1990" s="409">
        <f t="shared" si="393"/>
        <v>0</v>
      </c>
      <c r="H1990" s="410" t="s">
        <v>872</v>
      </c>
      <c r="I1990" s="410" t="s">
        <v>907</v>
      </c>
      <c r="J1990" s="410">
        <v>328922317</v>
      </c>
      <c r="K1990" s="410">
        <v>54263699</v>
      </c>
      <c r="L1990" s="410" t="s">
        <v>874</v>
      </c>
      <c r="M1990" s="406">
        <f t="shared" si="395"/>
        <v>0</v>
      </c>
      <c r="N1990" s="406"/>
      <c r="O1990" s="406">
        <f t="shared" si="392"/>
        <v>48.2</v>
      </c>
    </row>
    <row r="1991" spans="1:21">
      <c r="A1991" s="407">
        <v>45604</v>
      </c>
      <c r="B1991" s="408">
        <v>0</v>
      </c>
      <c r="C1991" s="409">
        <v>30</v>
      </c>
      <c r="D1991" s="409">
        <v>1.08</v>
      </c>
      <c r="E1991" s="409">
        <f t="shared" si="394"/>
        <v>28.92</v>
      </c>
      <c r="F1991" s="409">
        <v>28.92</v>
      </c>
      <c r="G1991" s="409">
        <f t="shared" si="393"/>
        <v>0</v>
      </c>
      <c r="H1991" s="410" t="s">
        <v>872</v>
      </c>
      <c r="I1991" s="410" t="s">
        <v>907</v>
      </c>
      <c r="J1991" s="410">
        <v>328922317</v>
      </c>
      <c r="K1991" s="410">
        <v>54263723</v>
      </c>
      <c r="L1991" s="410" t="s">
        <v>874</v>
      </c>
      <c r="M1991" s="406">
        <f t="shared" si="395"/>
        <v>0</v>
      </c>
      <c r="N1991" s="406"/>
      <c r="O1991" s="406">
        <f t="shared" si="392"/>
        <v>28.92</v>
      </c>
    </row>
    <row r="1992" spans="1:21">
      <c r="A1992" s="407">
        <v>45604</v>
      </c>
      <c r="B1992" s="408">
        <v>0</v>
      </c>
      <c r="C1992" s="409">
        <v>50</v>
      </c>
      <c r="D1992" s="409">
        <v>1.8</v>
      </c>
      <c r="E1992" s="409">
        <f t="shared" si="394"/>
        <v>48.2</v>
      </c>
      <c r="F1992" s="409">
        <v>48.2</v>
      </c>
      <c r="G1992" s="409">
        <f t="shared" si="393"/>
        <v>0</v>
      </c>
      <c r="H1992" s="410" t="s">
        <v>872</v>
      </c>
      <c r="I1992" s="410" t="s">
        <v>907</v>
      </c>
      <c r="J1992" s="410">
        <v>328922317</v>
      </c>
      <c r="K1992" s="410">
        <v>54263767</v>
      </c>
      <c r="L1992" s="410" t="s">
        <v>874</v>
      </c>
      <c r="M1992" s="406">
        <f t="shared" si="395"/>
        <v>0</v>
      </c>
      <c r="N1992" s="406"/>
      <c r="O1992" s="406">
        <f t="shared" si="392"/>
        <v>48.2</v>
      </c>
    </row>
    <row r="1993" spans="1:21">
      <c r="A1993" s="407">
        <v>45604</v>
      </c>
      <c r="B1993" s="408">
        <v>0</v>
      </c>
      <c r="C1993" s="409">
        <v>50</v>
      </c>
      <c r="D1993" s="409">
        <v>1.8</v>
      </c>
      <c r="E1993" s="409">
        <f t="shared" si="394"/>
        <v>48.2</v>
      </c>
      <c r="F1993" s="409">
        <v>48.2</v>
      </c>
      <c r="G1993" s="409">
        <f t="shared" si="393"/>
        <v>0</v>
      </c>
      <c r="H1993" s="410" t="s">
        <v>872</v>
      </c>
      <c r="I1993" s="410" t="s">
        <v>907</v>
      </c>
      <c r="J1993" s="410">
        <v>328922317</v>
      </c>
      <c r="K1993" s="410">
        <v>54263775</v>
      </c>
      <c r="L1993" s="410" t="s">
        <v>874</v>
      </c>
      <c r="M1993" s="406">
        <f t="shared" si="395"/>
        <v>0</v>
      </c>
      <c r="O1993" s="406">
        <f t="shared" si="392"/>
        <v>48.2</v>
      </c>
      <c r="U1993" s="406"/>
    </row>
    <row r="1994" spans="1:21">
      <c r="A1994" s="407">
        <v>45604</v>
      </c>
      <c r="B1994" s="408">
        <v>0</v>
      </c>
      <c r="C1994" s="409">
        <v>30</v>
      </c>
      <c r="D1994" s="409">
        <v>1.08</v>
      </c>
      <c r="E1994" s="409">
        <f t="shared" si="394"/>
        <v>28.92</v>
      </c>
      <c r="F1994" s="409">
        <v>28.92</v>
      </c>
      <c r="G1994" s="409">
        <f t="shared" si="393"/>
        <v>0</v>
      </c>
      <c r="H1994" s="410" t="s">
        <v>872</v>
      </c>
      <c r="I1994" s="410" t="s">
        <v>907</v>
      </c>
      <c r="J1994" s="410">
        <v>328922317</v>
      </c>
      <c r="K1994" s="410">
        <v>54263777</v>
      </c>
      <c r="L1994" s="410" t="s">
        <v>874</v>
      </c>
      <c r="M1994" s="406">
        <f t="shared" si="395"/>
        <v>0</v>
      </c>
      <c r="N1994" s="406"/>
      <c r="O1994" s="406">
        <f t="shared" si="392"/>
        <v>28.92</v>
      </c>
    </row>
    <row r="1995" spans="1:21">
      <c r="A1995" s="407">
        <v>45604</v>
      </c>
      <c r="B1995" s="408">
        <v>0</v>
      </c>
      <c r="C1995" s="409">
        <v>30</v>
      </c>
      <c r="D1995" s="409">
        <v>1.08</v>
      </c>
      <c r="E1995" s="409">
        <f t="shared" si="394"/>
        <v>28.92</v>
      </c>
      <c r="F1995" s="409">
        <v>28.92</v>
      </c>
      <c r="G1995" s="409">
        <f t="shared" si="393"/>
        <v>0</v>
      </c>
      <c r="H1995" s="410" t="s">
        <v>872</v>
      </c>
      <c r="I1995" s="410" t="s">
        <v>907</v>
      </c>
      <c r="J1995" s="410">
        <v>328922317</v>
      </c>
      <c r="K1995" s="410">
        <v>54263787</v>
      </c>
      <c r="L1995" s="410" t="s">
        <v>874</v>
      </c>
      <c r="M1995" s="406">
        <f t="shared" si="395"/>
        <v>0</v>
      </c>
      <c r="N1995" s="406"/>
      <c r="O1995" s="406">
        <f t="shared" si="392"/>
        <v>28.92</v>
      </c>
    </row>
    <row r="1996" spans="1:21">
      <c r="A1996" s="407">
        <v>45604</v>
      </c>
      <c r="B1996" s="408">
        <v>0</v>
      </c>
      <c r="C1996" s="409">
        <v>30</v>
      </c>
      <c r="D1996" s="409">
        <v>1.08</v>
      </c>
      <c r="E1996" s="409">
        <f t="shared" si="394"/>
        <v>28.92</v>
      </c>
      <c r="F1996" s="409">
        <v>28.92</v>
      </c>
      <c r="G1996" s="409">
        <f t="shared" si="393"/>
        <v>0</v>
      </c>
      <c r="H1996" s="410" t="s">
        <v>872</v>
      </c>
      <c r="I1996" s="410" t="s">
        <v>907</v>
      </c>
      <c r="J1996" s="410">
        <v>328922317</v>
      </c>
      <c r="K1996" s="410">
        <v>54263790</v>
      </c>
      <c r="L1996" s="410" t="s">
        <v>874</v>
      </c>
      <c r="M1996" s="406">
        <f t="shared" si="395"/>
        <v>0</v>
      </c>
      <c r="N1996" s="406"/>
      <c r="O1996" s="406">
        <f t="shared" si="392"/>
        <v>28.92</v>
      </c>
    </row>
    <row r="1997" spans="1:21">
      <c r="A1997" s="407">
        <v>45604</v>
      </c>
      <c r="B1997" s="408">
        <v>0</v>
      </c>
      <c r="C1997" s="409">
        <v>50</v>
      </c>
      <c r="D1997" s="409">
        <v>1.8</v>
      </c>
      <c r="E1997" s="409">
        <f t="shared" si="394"/>
        <v>48.2</v>
      </c>
      <c r="F1997" s="409">
        <v>48.2</v>
      </c>
      <c r="G1997" s="409">
        <f t="shared" si="393"/>
        <v>0</v>
      </c>
      <c r="H1997" s="410" t="s">
        <v>872</v>
      </c>
      <c r="I1997" s="410" t="s">
        <v>907</v>
      </c>
      <c r="J1997" s="410">
        <v>328922317</v>
      </c>
      <c r="K1997" s="410">
        <v>54263807</v>
      </c>
      <c r="L1997" s="410" t="s">
        <v>874</v>
      </c>
      <c r="M1997" s="406">
        <f t="shared" si="395"/>
        <v>0</v>
      </c>
      <c r="N1997" s="406"/>
      <c r="O1997" s="406">
        <f t="shared" si="392"/>
        <v>48.2</v>
      </c>
    </row>
    <row r="1998" spans="1:21">
      <c r="A1998" s="407">
        <v>45604</v>
      </c>
      <c r="B1998" s="408">
        <v>0</v>
      </c>
      <c r="C1998" s="409">
        <v>30</v>
      </c>
      <c r="D1998" s="409">
        <v>1.08</v>
      </c>
      <c r="E1998" s="409">
        <f t="shared" si="394"/>
        <v>28.92</v>
      </c>
      <c r="F1998" s="409">
        <v>28.92</v>
      </c>
      <c r="G1998" s="409">
        <f t="shared" si="393"/>
        <v>0</v>
      </c>
      <c r="H1998" s="410" t="s">
        <v>872</v>
      </c>
      <c r="I1998" s="410" t="s">
        <v>907</v>
      </c>
      <c r="J1998" s="410">
        <v>328922317</v>
      </c>
      <c r="K1998" s="410">
        <v>54263807</v>
      </c>
      <c r="L1998" s="410" t="s">
        <v>874</v>
      </c>
      <c r="M1998" s="406">
        <f t="shared" si="395"/>
        <v>0</v>
      </c>
      <c r="N1998" s="406"/>
      <c r="O1998" s="406">
        <f t="shared" si="392"/>
        <v>28.92</v>
      </c>
    </row>
    <row r="1999" spans="1:21">
      <c r="A1999" s="407">
        <v>45604</v>
      </c>
      <c r="B1999" s="408">
        <v>0</v>
      </c>
      <c r="C1999" s="409">
        <v>80</v>
      </c>
      <c r="D1999" s="409">
        <v>2.88</v>
      </c>
      <c r="E1999" s="409">
        <f t="shared" si="394"/>
        <v>77.12</v>
      </c>
      <c r="F1999" s="409">
        <v>77.12</v>
      </c>
      <c r="G1999" s="409">
        <f t="shared" si="393"/>
        <v>0</v>
      </c>
      <c r="H1999" s="410" t="s">
        <v>872</v>
      </c>
      <c r="I1999" s="410" t="s">
        <v>907</v>
      </c>
      <c r="J1999" s="410">
        <v>328922317</v>
      </c>
      <c r="K1999" s="410">
        <v>54263810</v>
      </c>
      <c r="L1999" s="410" t="s">
        <v>874</v>
      </c>
      <c r="M1999" s="406">
        <f t="shared" si="395"/>
        <v>0</v>
      </c>
      <c r="N1999" s="406"/>
      <c r="O1999" s="406">
        <f t="shared" si="392"/>
        <v>77.12</v>
      </c>
    </row>
    <row r="2000" spans="1:21">
      <c r="A2000" s="407">
        <v>45604</v>
      </c>
      <c r="B2000" s="408">
        <v>0</v>
      </c>
      <c r="C2000" s="409">
        <v>50</v>
      </c>
      <c r="D2000" s="409">
        <v>1.8</v>
      </c>
      <c r="E2000" s="409">
        <f t="shared" si="394"/>
        <v>48.2</v>
      </c>
      <c r="F2000" s="409">
        <v>48.2</v>
      </c>
      <c r="G2000" s="409">
        <f t="shared" si="393"/>
        <v>0</v>
      </c>
      <c r="H2000" s="410" t="s">
        <v>872</v>
      </c>
      <c r="I2000" s="410" t="s">
        <v>907</v>
      </c>
      <c r="J2000" s="410">
        <v>328922317</v>
      </c>
      <c r="K2000" s="410">
        <v>54263819</v>
      </c>
      <c r="L2000" s="410" t="s">
        <v>874</v>
      </c>
      <c r="M2000" s="406">
        <f t="shared" si="395"/>
        <v>0</v>
      </c>
      <c r="N2000" s="406"/>
      <c r="O2000" s="406">
        <f t="shared" si="392"/>
        <v>48.2</v>
      </c>
    </row>
    <row r="2001" spans="1:21">
      <c r="A2001" s="407">
        <v>45604</v>
      </c>
      <c r="B2001" s="408">
        <v>0</v>
      </c>
      <c r="C2001" s="409">
        <v>30</v>
      </c>
      <c r="D2001" s="409">
        <v>1.08</v>
      </c>
      <c r="E2001" s="409">
        <f t="shared" si="394"/>
        <v>28.92</v>
      </c>
      <c r="F2001" s="409">
        <v>28.92</v>
      </c>
      <c r="G2001" s="409">
        <f t="shared" si="393"/>
        <v>0</v>
      </c>
      <c r="H2001" s="410" t="s">
        <v>872</v>
      </c>
      <c r="I2001" s="410" t="s">
        <v>907</v>
      </c>
      <c r="J2001" s="410">
        <v>328922317</v>
      </c>
      <c r="K2001" s="410">
        <v>54263742</v>
      </c>
      <c r="L2001" s="410" t="s">
        <v>874</v>
      </c>
      <c r="M2001" s="406">
        <f t="shared" si="395"/>
        <v>0</v>
      </c>
      <c r="N2001" s="406"/>
      <c r="O2001" s="406">
        <f t="shared" si="392"/>
        <v>28.92</v>
      </c>
    </row>
    <row r="2002" spans="1:21">
      <c r="A2002" s="407">
        <v>45604</v>
      </c>
      <c r="B2002" s="408">
        <v>0</v>
      </c>
      <c r="C2002" s="409">
        <v>30</v>
      </c>
      <c r="D2002" s="409">
        <v>1.08</v>
      </c>
      <c r="E2002" s="409">
        <f t="shared" si="394"/>
        <v>28.92</v>
      </c>
      <c r="F2002" s="409">
        <v>28.92</v>
      </c>
      <c r="G2002" s="409">
        <f t="shared" si="393"/>
        <v>0</v>
      </c>
      <c r="H2002" s="410" t="s">
        <v>872</v>
      </c>
      <c r="I2002" s="410" t="s">
        <v>907</v>
      </c>
      <c r="J2002" s="410">
        <v>328922317</v>
      </c>
      <c r="K2002" s="410">
        <v>54263764</v>
      </c>
      <c r="L2002" s="410" t="s">
        <v>874</v>
      </c>
      <c r="M2002" s="406">
        <f t="shared" si="395"/>
        <v>0</v>
      </c>
      <c r="N2002" s="406"/>
      <c r="O2002" s="406">
        <f t="shared" si="392"/>
        <v>28.92</v>
      </c>
    </row>
    <row r="2003" spans="1:21">
      <c r="A2003" s="407">
        <v>45604</v>
      </c>
      <c r="B2003" s="408">
        <v>0</v>
      </c>
      <c r="C2003" s="409">
        <v>25</v>
      </c>
      <c r="D2003" s="409">
        <v>0.9</v>
      </c>
      <c r="E2003" s="409">
        <f t="shared" si="394"/>
        <v>24.1</v>
      </c>
      <c r="F2003" s="409">
        <v>24.1</v>
      </c>
      <c r="G2003" s="409">
        <f t="shared" si="393"/>
        <v>0</v>
      </c>
      <c r="H2003" s="410" t="s">
        <v>872</v>
      </c>
      <c r="I2003" s="410" t="s">
        <v>907</v>
      </c>
      <c r="J2003" s="410">
        <v>328922317</v>
      </c>
      <c r="K2003" s="410">
        <v>54263766</v>
      </c>
      <c r="L2003" s="410" t="s">
        <v>874</v>
      </c>
      <c r="M2003" s="406">
        <f t="shared" si="395"/>
        <v>0</v>
      </c>
      <c r="N2003" s="406"/>
      <c r="O2003" s="406">
        <f t="shared" si="392"/>
        <v>24.1</v>
      </c>
    </row>
    <row r="2004" spans="1:21">
      <c r="A2004" s="407">
        <v>45604</v>
      </c>
      <c r="B2004" s="408">
        <v>0</v>
      </c>
      <c r="C2004" s="409">
        <v>30</v>
      </c>
      <c r="D2004" s="409">
        <v>1.08</v>
      </c>
      <c r="E2004" s="409">
        <f t="shared" si="394"/>
        <v>28.92</v>
      </c>
      <c r="F2004" s="409">
        <v>28.92</v>
      </c>
      <c r="G2004" s="409">
        <f t="shared" si="393"/>
        <v>0</v>
      </c>
      <c r="H2004" s="410" t="s">
        <v>872</v>
      </c>
      <c r="I2004" s="410" t="s">
        <v>907</v>
      </c>
      <c r="J2004" s="410">
        <v>328922317</v>
      </c>
      <c r="K2004" s="410">
        <v>54263774</v>
      </c>
      <c r="L2004" s="410" t="s">
        <v>874</v>
      </c>
      <c r="M2004" s="406">
        <f t="shared" si="395"/>
        <v>0</v>
      </c>
      <c r="N2004" s="406"/>
      <c r="O2004" s="406">
        <f t="shared" si="392"/>
        <v>28.92</v>
      </c>
    </row>
    <row r="2005" spans="1:21">
      <c r="A2005" s="407">
        <v>45604</v>
      </c>
      <c r="B2005" s="408">
        <v>0</v>
      </c>
      <c r="C2005" s="409">
        <v>30</v>
      </c>
      <c r="D2005" s="409">
        <v>1.08</v>
      </c>
      <c r="E2005" s="409">
        <f t="shared" si="394"/>
        <v>28.92</v>
      </c>
      <c r="F2005" s="409">
        <v>28.92</v>
      </c>
      <c r="G2005" s="409">
        <f t="shared" si="393"/>
        <v>0</v>
      </c>
      <c r="H2005" s="410" t="s">
        <v>872</v>
      </c>
      <c r="I2005" s="410" t="s">
        <v>907</v>
      </c>
      <c r="J2005" s="410">
        <v>328922317</v>
      </c>
      <c r="K2005" s="410">
        <v>54263791</v>
      </c>
      <c r="L2005" s="410" t="s">
        <v>874</v>
      </c>
      <c r="M2005" s="406">
        <f t="shared" si="395"/>
        <v>0</v>
      </c>
      <c r="O2005" s="406">
        <f t="shared" si="392"/>
        <v>28.92</v>
      </c>
      <c r="P2005" s="406"/>
    </row>
    <row r="2006" spans="1:21">
      <c r="A2006" s="407">
        <v>45604</v>
      </c>
      <c r="B2006" s="408">
        <v>0</v>
      </c>
      <c r="C2006" s="409">
        <v>50</v>
      </c>
      <c r="D2006" s="409">
        <v>1.8</v>
      </c>
      <c r="E2006" s="409">
        <f t="shared" si="394"/>
        <v>48.2</v>
      </c>
      <c r="F2006" s="409">
        <v>48.2</v>
      </c>
      <c r="G2006" s="409">
        <f t="shared" si="393"/>
        <v>0</v>
      </c>
      <c r="H2006" s="410" t="s">
        <v>872</v>
      </c>
      <c r="I2006" s="410" t="s">
        <v>907</v>
      </c>
      <c r="J2006" s="410">
        <v>328922317</v>
      </c>
      <c r="K2006" s="410">
        <v>54263811</v>
      </c>
      <c r="L2006" s="410" t="s">
        <v>874</v>
      </c>
      <c r="M2006" s="406">
        <f t="shared" si="395"/>
        <v>0</v>
      </c>
      <c r="N2006" s="406"/>
      <c r="O2006" s="406">
        <f t="shared" si="392"/>
        <v>48.2</v>
      </c>
    </row>
    <row r="2007" spans="1:21">
      <c r="A2007" s="407">
        <v>45604</v>
      </c>
      <c r="B2007" s="408">
        <v>0</v>
      </c>
      <c r="C2007" s="409">
        <v>20</v>
      </c>
      <c r="D2007" s="409">
        <v>0.72</v>
      </c>
      <c r="E2007" s="409">
        <f t="shared" si="394"/>
        <v>19.28</v>
      </c>
      <c r="F2007" s="409">
        <v>19.28</v>
      </c>
      <c r="G2007" s="409">
        <f t="shared" si="393"/>
        <v>0</v>
      </c>
      <c r="H2007" s="410" t="s">
        <v>872</v>
      </c>
      <c r="I2007" s="410" t="s">
        <v>907</v>
      </c>
      <c r="J2007" s="410">
        <v>328922317</v>
      </c>
      <c r="K2007" s="410">
        <v>54263817</v>
      </c>
      <c r="L2007" s="410" t="s">
        <v>874</v>
      </c>
      <c r="M2007" s="406">
        <f t="shared" si="395"/>
        <v>0</v>
      </c>
      <c r="N2007" s="406"/>
      <c r="O2007" s="406">
        <f t="shared" si="392"/>
        <v>19.28</v>
      </c>
    </row>
    <row r="2008" spans="1:21">
      <c r="A2008" s="407">
        <v>45604</v>
      </c>
      <c r="B2008" s="408">
        <v>0</v>
      </c>
      <c r="C2008" s="409">
        <v>80</v>
      </c>
      <c r="D2008" s="409">
        <v>2.88</v>
      </c>
      <c r="E2008" s="409">
        <f t="shared" si="394"/>
        <v>77.12</v>
      </c>
      <c r="F2008" s="409">
        <v>77.12</v>
      </c>
      <c r="G2008" s="409">
        <f t="shared" si="393"/>
        <v>0</v>
      </c>
      <c r="H2008" s="410" t="s">
        <v>872</v>
      </c>
      <c r="I2008" s="410" t="s">
        <v>907</v>
      </c>
      <c r="J2008" s="410">
        <v>328922317</v>
      </c>
      <c r="K2008" s="410">
        <v>54263705</v>
      </c>
      <c r="L2008" s="410" t="s">
        <v>874</v>
      </c>
      <c r="M2008" s="406">
        <f t="shared" si="395"/>
        <v>0</v>
      </c>
      <c r="N2008" s="406"/>
      <c r="O2008" s="406">
        <f t="shared" si="392"/>
        <v>77.12</v>
      </c>
    </row>
    <row r="2009" spans="1:21">
      <c r="A2009" s="407">
        <v>45604</v>
      </c>
      <c r="B2009" s="408">
        <v>0</v>
      </c>
      <c r="C2009" s="409">
        <v>50</v>
      </c>
      <c r="D2009" s="409">
        <v>1.8</v>
      </c>
      <c r="E2009" s="409">
        <f t="shared" si="394"/>
        <v>48.2</v>
      </c>
      <c r="F2009" s="409">
        <v>48.2</v>
      </c>
      <c r="G2009" s="409">
        <f t="shared" si="393"/>
        <v>0</v>
      </c>
      <c r="H2009" s="410" t="s">
        <v>872</v>
      </c>
      <c r="I2009" s="410" t="s">
        <v>907</v>
      </c>
      <c r="J2009" s="410">
        <v>328922317</v>
      </c>
      <c r="K2009" s="410">
        <v>54263712</v>
      </c>
      <c r="L2009" s="410" t="s">
        <v>874</v>
      </c>
      <c r="M2009" s="406">
        <f t="shared" si="395"/>
        <v>0</v>
      </c>
      <c r="N2009" s="406"/>
      <c r="O2009" s="406">
        <f t="shared" si="392"/>
        <v>48.2</v>
      </c>
    </row>
    <row r="2010" spans="1:21">
      <c r="A2010" s="407">
        <v>45604</v>
      </c>
      <c r="B2010" s="408">
        <v>0</v>
      </c>
      <c r="C2010" s="409">
        <v>30</v>
      </c>
      <c r="D2010" s="409">
        <v>1.08</v>
      </c>
      <c r="E2010" s="409">
        <f t="shared" si="394"/>
        <v>28.92</v>
      </c>
      <c r="F2010" s="409">
        <v>28.92</v>
      </c>
      <c r="G2010" s="409">
        <f t="shared" si="393"/>
        <v>0</v>
      </c>
      <c r="H2010" s="410" t="s">
        <v>872</v>
      </c>
      <c r="I2010" s="410" t="s">
        <v>907</v>
      </c>
      <c r="J2010" s="410">
        <v>328922317</v>
      </c>
      <c r="K2010" s="410">
        <v>54263720</v>
      </c>
      <c r="L2010" s="410" t="s">
        <v>874</v>
      </c>
      <c r="M2010" s="406">
        <f t="shared" si="395"/>
        <v>0</v>
      </c>
      <c r="N2010" s="406"/>
      <c r="O2010" s="406">
        <f t="shared" si="392"/>
        <v>28.92</v>
      </c>
    </row>
    <row r="2011" spans="1:21">
      <c r="A2011" s="407">
        <v>45604</v>
      </c>
      <c r="B2011" s="408">
        <v>0</v>
      </c>
      <c r="C2011" s="409">
        <v>50</v>
      </c>
      <c r="D2011" s="409">
        <v>1.8</v>
      </c>
      <c r="E2011" s="409">
        <f t="shared" si="394"/>
        <v>48.2</v>
      </c>
      <c r="F2011" s="409">
        <v>48.2</v>
      </c>
      <c r="G2011" s="409">
        <f t="shared" si="393"/>
        <v>0</v>
      </c>
      <c r="H2011" s="410" t="s">
        <v>872</v>
      </c>
      <c r="I2011" s="410" t="s">
        <v>907</v>
      </c>
      <c r="J2011" s="410">
        <v>328922317</v>
      </c>
      <c r="K2011" s="410">
        <v>54263732</v>
      </c>
      <c r="L2011" s="410" t="s">
        <v>874</v>
      </c>
      <c r="M2011" s="406">
        <f t="shared" si="395"/>
        <v>0</v>
      </c>
      <c r="N2011" s="406"/>
      <c r="O2011" s="406">
        <f t="shared" si="392"/>
        <v>48.2</v>
      </c>
    </row>
    <row r="2012" spans="1:21">
      <c r="A2012" s="407">
        <v>45604</v>
      </c>
      <c r="B2012" s="408">
        <v>0</v>
      </c>
      <c r="C2012" s="409">
        <v>80</v>
      </c>
      <c r="D2012" s="409">
        <v>2.88</v>
      </c>
      <c r="E2012" s="409">
        <f t="shared" si="394"/>
        <v>77.12</v>
      </c>
      <c r="F2012" s="409">
        <v>77.12</v>
      </c>
      <c r="G2012" s="409">
        <f t="shared" si="393"/>
        <v>0</v>
      </c>
      <c r="H2012" s="410" t="s">
        <v>872</v>
      </c>
      <c r="I2012" s="410" t="s">
        <v>907</v>
      </c>
      <c r="J2012" s="410">
        <v>328922317</v>
      </c>
      <c r="K2012" s="410">
        <v>54263759</v>
      </c>
      <c r="L2012" s="410" t="s">
        <v>874</v>
      </c>
      <c r="M2012" s="406">
        <f t="shared" si="395"/>
        <v>0</v>
      </c>
      <c r="O2012" s="406">
        <f t="shared" si="392"/>
        <v>77.12</v>
      </c>
      <c r="U2012" s="406"/>
    </row>
    <row r="2013" spans="1:21">
      <c r="A2013" s="407">
        <v>45604</v>
      </c>
      <c r="B2013" s="408">
        <v>0</v>
      </c>
      <c r="C2013" s="409">
        <v>30</v>
      </c>
      <c r="D2013" s="409">
        <v>1.08</v>
      </c>
      <c r="E2013" s="409">
        <f t="shared" si="394"/>
        <v>28.92</v>
      </c>
      <c r="F2013" s="409">
        <v>28.92</v>
      </c>
      <c r="G2013" s="409">
        <f t="shared" si="393"/>
        <v>0</v>
      </c>
      <c r="H2013" s="410" t="s">
        <v>872</v>
      </c>
      <c r="I2013" s="410" t="s">
        <v>907</v>
      </c>
      <c r="J2013" s="410">
        <v>328922317</v>
      </c>
      <c r="K2013" s="410">
        <v>54263782</v>
      </c>
      <c r="L2013" s="410" t="s">
        <v>874</v>
      </c>
      <c r="M2013" s="406">
        <f t="shared" si="395"/>
        <v>0</v>
      </c>
      <c r="N2013" s="406"/>
      <c r="O2013" s="406">
        <f t="shared" si="392"/>
        <v>28.92</v>
      </c>
    </row>
    <row r="2014" spans="1:21">
      <c r="A2014" s="407">
        <v>45604</v>
      </c>
      <c r="B2014" s="408">
        <v>0</v>
      </c>
      <c r="C2014" s="409">
        <v>80</v>
      </c>
      <c r="D2014" s="409">
        <v>2.88</v>
      </c>
      <c r="E2014" s="409">
        <f t="shared" si="394"/>
        <v>77.12</v>
      </c>
      <c r="F2014" s="409">
        <v>77.12</v>
      </c>
      <c r="G2014" s="409">
        <f t="shared" si="393"/>
        <v>0</v>
      </c>
      <c r="H2014" s="410" t="s">
        <v>872</v>
      </c>
      <c r="I2014" s="410" t="s">
        <v>907</v>
      </c>
      <c r="J2014" s="410">
        <v>328922317</v>
      </c>
      <c r="K2014" s="410">
        <v>54263823</v>
      </c>
      <c r="L2014" s="410" t="s">
        <v>874</v>
      </c>
      <c r="M2014" s="406">
        <f t="shared" si="395"/>
        <v>0</v>
      </c>
      <c r="O2014" s="406">
        <f t="shared" si="392"/>
        <v>77.12</v>
      </c>
    </row>
    <row r="2015" spans="1:21">
      <c r="A2015" s="407">
        <v>45604</v>
      </c>
      <c r="B2015" s="408">
        <v>0</v>
      </c>
      <c r="C2015" s="409">
        <v>30</v>
      </c>
      <c r="D2015" s="409">
        <v>1.08</v>
      </c>
      <c r="E2015" s="409">
        <f t="shared" si="394"/>
        <v>28.92</v>
      </c>
      <c r="F2015" s="409">
        <v>28.92</v>
      </c>
      <c r="G2015" s="409">
        <f t="shared" si="393"/>
        <v>0</v>
      </c>
      <c r="H2015" s="410" t="s">
        <v>872</v>
      </c>
      <c r="I2015" s="410" t="s">
        <v>907</v>
      </c>
      <c r="J2015" s="410">
        <v>328922317</v>
      </c>
      <c r="K2015" s="410">
        <v>54263829</v>
      </c>
      <c r="L2015" s="410" t="s">
        <v>874</v>
      </c>
      <c r="M2015" s="406">
        <f t="shared" si="395"/>
        <v>0</v>
      </c>
      <c r="N2015" s="406"/>
      <c r="O2015" s="406">
        <f t="shared" si="392"/>
        <v>28.92</v>
      </c>
    </row>
    <row r="2016" spans="1:21">
      <c r="A2016" s="407">
        <v>45604</v>
      </c>
      <c r="B2016" s="408">
        <v>0</v>
      </c>
      <c r="C2016" s="409">
        <v>50</v>
      </c>
      <c r="D2016" s="409">
        <v>1.8</v>
      </c>
      <c r="E2016" s="409">
        <f t="shared" si="394"/>
        <v>48.2</v>
      </c>
      <c r="F2016" s="409">
        <v>48.2</v>
      </c>
      <c r="G2016" s="409">
        <f t="shared" si="393"/>
        <v>0</v>
      </c>
      <c r="H2016" s="410" t="s">
        <v>872</v>
      </c>
      <c r="I2016" s="410" t="s">
        <v>907</v>
      </c>
      <c r="J2016" s="410">
        <v>328922317</v>
      </c>
      <c r="K2016" s="410">
        <v>54263832</v>
      </c>
      <c r="L2016" s="410" t="s">
        <v>874</v>
      </c>
      <c r="M2016" s="406">
        <f t="shared" si="395"/>
        <v>0</v>
      </c>
      <c r="N2016" s="406"/>
      <c r="O2016" s="406">
        <f t="shared" si="392"/>
        <v>48.2</v>
      </c>
    </row>
    <row r="2017" spans="1:21">
      <c r="A2017" s="407">
        <v>45604</v>
      </c>
      <c r="B2017" s="408">
        <v>0</v>
      </c>
      <c r="C2017" s="409">
        <v>25</v>
      </c>
      <c r="D2017" s="409">
        <v>0.9</v>
      </c>
      <c r="E2017" s="409">
        <f t="shared" si="394"/>
        <v>24.1</v>
      </c>
      <c r="F2017" s="409">
        <v>24.1</v>
      </c>
      <c r="G2017" s="409">
        <f t="shared" si="393"/>
        <v>0</v>
      </c>
      <c r="H2017" s="410" t="s">
        <v>872</v>
      </c>
      <c r="I2017" s="410" t="s">
        <v>907</v>
      </c>
      <c r="J2017" s="410">
        <v>328922317</v>
      </c>
      <c r="K2017" s="410">
        <v>54263728</v>
      </c>
      <c r="L2017" s="410" t="s">
        <v>874</v>
      </c>
      <c r="M2017" s="406">
        <f t="shared" si="395"/>
        <v>0</v>
      </c>
      <c r="N2017" s="406"/>
      <c r="O2017" s="406">
        <f t="shared" si="392"/>
        <v>24.1</v>
      </c>
    </row>
    <row r="2018" spans="1:21">
      <c r="A2018" s="407">
        <v>45604</v>
      </c>
      <c r="B2018" s="408">
        <v>0</v>
      </c>
      <c r="C2018" s="409">
        <v>30</v>
      </c>
      <c r="D2018" s="409">
        <v>1.08</v>
      </c>
      <c r="E2018" s="409">
        <f t="shared" si="394"/>
        <v>28.92</v>
      </c>
      <c r="F2018" s="409">
        <v>28.92</v>
      </c>
      <c r="G2018" s="409">
        <f t="shared" si="393"/>
        <v>0</v>
      </c>
      <c r="H2018" s="410" t="s">
        <v>872</v>
      </c>
      <c r="I2018" s="410" t="s">
        <v>907</v>
      </c>
      <c r="J2018" s="410">
        <v>328922317</v>
      </c>
      <c r="K2018" s="410">
        <v>54263738</v>
      </c>
      <c r="L2018" s="410" t="s">
        <v>874</v>
      </c>
      <c r="M2018" s="406">
        <f t="shared" si="395"/>
        <v>0</v>
      </c>
      <c r="O2018" s="406">
        <f t="shared" si="392"/>
        <v>28.92</v>
      </c>
      <c r="P2018" s="406"/>
    </row>
    <row r="2019" spans="1:21">
      <c r="A2019" s="407">
        <v>45604</v>
      </c>
      <c r="B2019" s="408">
        <v>0</v>
      </c>
      <c r="C2019" s="409">
        <v>50</v>
      </c>
      <c r="D2019" s="409">
        <v>1.8</v>
      </c>
      <c r="E2019" s="409">
        <f t="shared" si="394"/>
        <v>48.2</v>
      </c>
      <c r="F2019" s="409">
        <v>48.2</v>
      </c>
      <c r="G2019" s="409">
        <f t="shared" si="393"/>
        <v>0</v>
      </c>
      <c r="H2019" s="410" t="s">
        <v>872</v>
      </c>
      <c r="I2019" s="410" t="s">
        <v>907</v>
      </c>
      <c r="J2019" s="410">
        <v>328922317</v>
      </c>
      <c r="K2019" s="410">
        <v>54263746</v>
      </c>
      <c r="L2019" s="410" t="s">
        <v>874</v>
      </c>
      <c r="M2019" s="406">
        <f t="shared" si="395"/>
        <v>0</v>
      </c>
      <c r="N2019" s="406"/>
      <c r="O2019" s="406">
        <f t="shared" si="392"/>
        <v>48.2</v>
      </c>
    </row>
    <row r="2020" spans="1:21">
      <c r="A2020" s="407">
        <v>45604</v>
      </c>
      <c r="B2020" s="408">
        <v>0</v>
      </c>
      <c r="C2020" s="409">
        <v>50</v>
      </c>
      <c r="D2020" s="409">
        <v>1.8</v>
      </c>
      <c r="E2020" s="409">
        <f t="shared" si="394"/>
        <v>48.2</v>
      </c>
      <c r="F2020" s="409">
        <v>48.2</v>
      </c>
      <c r="G2020" s="409">
        <f t="shared" si="393"/>
        <v>0</v>
      </c>
      <c r="H2020" s="410" t="s">
        <v>872</v>
      </c>
      <c r="I2020" s="410" t="s">
        <v>907</v>
      </c>
      <c r="J2020" s="410">
        <v>328922317</v>
      </c>
      <c r="K2020" s="410">
        <v>54263747</v>
      </c>
      <c r="L2020" s="410" t="s">
        <v>874</v>
      </c>
      <c r="M2020" s="406">
        <f t="shared" si="395"/>
        <v>0</v>
      </c>
      <c r="O2020" s="406">
        <f t="shared" si="392"/>
        <v>48.2</v>
      </c>
      <c r="T2020" s="406"/>
    </row>
    <row r="2021" spans="1:21">
      <c r="A2021" s="407">
        <v>45604</v>
      </c>
      <c r="B2021" s="408">
        <v>0</v>
      </c>
      <c r="C2021" s="409">
        <v>30</v>
      </c>
      <c r="D2021" s="409">
        <v>1.08</v>
      </c>
      <c r="E2021" s="409">
        <f t="shared" si="394"/>
        <v>28.92</v>
      </c>
      <c r="F2021" s="409">
        <v>28.92</v>
      </c>
      <c r="G2021" s="409">
        <f t="shared" si="393"/>
        <v>0</v>
      </c>
      <c r="H2021" s="410" t="s">
        <v>872</v>
      </c>
      <c r="I2021" s="410" t="s">
        <v>907</v>
      </c>
      <c r="J2021" s="410">
        <v>328922317</v>
      </c>
      <c r="K2021" s="410">
        <v>54263754</v>
      </c>
      <c r="L2021" s="410" t="s">
        <v>874</v>
      </c>
      <c r="M2021" s="406">
        <f t="shared" si="395"/>
        <v>0</v>
      </c>
      <c r="N2021" s="406"/>
      <c r="O2021" s="406">
        <f t="shared" si="392"/>
        <v>28.92</v>
      </c>
    </row>
    <row r="2022" spans="1:21">
      <c r="A2022" s="407">
        <v>45604</v>
      </c>
      <c r="B2022" s="408">
        <v>0</v>
      </c>
      <c r="C2022" s="409">
        <v>50</v>
      </c>
      <c r="D2022" s="409">
        <v>1.8</v>
      </c>
      <c r="E2022" s="409">
        <f t="shared" si="394"/>
        <v>48.2</v>
      </c>
      <c r="F2022" s="409">
        <v>48.2</v>
      </c>
      <c r="G2022" s="409">
        <f t="shared" si="393"/>
        <v>0</v>
      </c>
      <c r="H2022" s="410" t="s">
        <v>872</v>
      </c>
      <c r="I2022" s="410" t="s">
        <v>907</v>
      </c>
      <c r="J2022" s="410">
        <v>328922317</v>
      </c>
      <c r="K2022" s="410">
        <v>54263770</v>
      </c>
      <c r="L2022" s="410" t="s">
        <v>874</v>
      </c>
      <c r="M2022" s="406">
        <f t="shared" si="395"/>
        <v>0</v>
      </c>
      <c r="O2022" s="406">
        <f t="shared" si="392"/>
        <v>48.2</v>
      </c>
      <c r="U2022" s="406"/>
    </row>
    <row r="2023" spans="1:21">
      <c r="A2023" s="407">
        <v>45604</v>
      </c>
      <c r="B2023" s="408">
        <v>0</v>
      </c>
      <c r="C2023" s="409">
        <v>80</v>
      </c>
      <c r="D2023" s="409">
        <v>2.88</v>
      </c>
      <c r="E2023" s="409">
        <f t="shared" si="394"/>
        <v>77.12</v>
      </c>
      <c r="F2023" s="409">
        <v>77.12</v>
      </c>
      <c r="G2023" s="409">
        <f t="shared" si="393"/>
        <v>0</v>
      </c>
      <c r="H2023" s="410" t="s">
        <v>872</v>
      </c>
      <c r="I2023" s="410" t="s">
        <v>907</v>
      </c>
      <c r="J2023" s="410">
        <v>328922317</v>
      </c>
      <c r="K2023" s="410">
        <v>54263792</v>
      </c>
      <c r="L2023" s="410" t="s">
        <v>874</v>
      </c>
      <c r="M2023" s="406">
        <f t="shared" si="395"/>
        <v>0</v>
      </c>
      <c r="N2023" s="406"/>
      <c r="O2023" s="406">
        <f t="shared" si="392"/>
        <v>77.12</v>
      </c>
    </row>
    <row r="2024" spans="1:21">
      <c r="A2024" s="407">
        <v>45604</v>
      </c>
      <c r="B2024" s="408">
        <v>0</v>
      </c>
      <c r="C2024" s="409">
        <v>80</v>
      </c>
      <c r="D2024" s="409">
        <v>2.88</v>
      </c>
      <c r="E2024" s="409">
        <f t="shared" si="394"/>
        <v>77.12</v>
      </c>
      <c r="F2024" s="409">
        <v>77.12</v>
      </c>
      <c r="G2024" s="409">
        <f t="shared" si="393"/>
        <v>0</v>
      </c>
      <c r="H2024" s="410" t="s">
        <v>872</v>
      </c>
      <c r="I2024" s="410" t="s">
        <v>907</v>
      </c>
      <c r="J2024" s="410">
        <v>328922317</v>
      </c>
      <c r="K2024" s="410">
        <v>54263820</v>
      </c>
      <c r="L2024" s="410" t="s">
        <v>874</v>
      </c>
      <c r="M2024" s="406">
        <f t="shared" si="395"/>
        <v>0</v>
      </c>
      <c r="N2024" s="406"/>
      <c r="O2024" s="406">
        <f t="shared" si="392"/>
        <v>77.12</v>
      </c>
    </row>
    <row r="2025" spans="1:21">
      <c r="A2025" s="407">
        <v>45604</v>
      </c>
      <c r="B2025" s="408">
        <v>0</v>
      </c>
      <c r="C2025" s="409">
        <v>25</v>
      </c>
      <c r="D2025" s="409">
        <v>0.9</v>
      </c>
      <c r="E2025" s="409">
        <f t="shared" si="394"/>
        <v>24.1</v>
      </c>
      <c r="F2025" s="409">
        <v>24.1</v>
      </c>
      <c r="G2025" s="409">
        <f t="shared" si="393"/>
        <v>0</v>
      </c>
      <c r="H2025" s="410" t="s">
        <v>872</v>
      </c>
      <c r="I2025" s="410" t="s">
        <v>907</v>
      </c>
      <c r="J2025" s="410">
        <v>328922317</v>
      </c>
      <c r="K2025" s="410">
        <v>54263702</v>
      </c>
      <c r="L2025" s="410" t="s">
        <v>874</v>
      </c>
      <c r="M2025" s="406">
        <f t="shared" si="395"/>
        <v>0</v>
      </c>
      <c r="N2025" s="406"/>
      <c r="O2025" s="406">
        <f t="shared" si="392"/>
        <v>24.1</v>
      </c>
    </row>
    <row r="2026" spans="1:21">
      <c r="A2026" s="407">
        <v>45604</v>
      </c>
      <c r="B2026" s="408">
        <v>0</v>
      </c>
      <c r="C2026" s="409">
        <v>50</v>
      </c>
      <c r="D2026" s="409">
        <v>1.8</v>
      </c>
      <c r="E2026" s="409">
        <f t="shared" si="394"/>
        <v>48.2</v>
      </c>
      <c r="F2026" s="409">
        <v>48.2</v>
      </c>
      <c r="G2026" s="409">
        <f t="shared" si="393"/>
        <v>0</v>
      </c>
      <c r="H2026" s="410" t="s">
        <v>872</v>
      </c>
      <c r="I2026" s="410" t="s">
        <v>907</v>
      </c>
      <c r="J2026" s="410">
        <v>328922317</v>
      </c>
      <c r="K2026" s="410">
        <v>54263706</v>
      </c>
      <c r="L2026" s="410" t="s">
        <v>874</v>
      </c>
      <c r="M2026" s="406">
        <f t="shared" si="395"/>
        <v>0</v>
      </c>
      <c r="N2026" s="406"/>
      <c r="O2026" s="406">
        <f t="shared" si="392"/>
        <v>48.2</v>
      </c>
    </row>
    <row r="2027" spans="1:21">
      <c r="A2027" s="407">
        <v>45604</v>
      </c>
      <c r="B2027" s="408">
        <v>0</v>
      </c>
      <c r="C2027" s="409">
        <v>50</v>
      </c>
      <c r="D2027" s="409">
        <v>1.8</v>
      </c>
      <c r="E2027" s="409">
        <f t="shared" si="394"/>
        <v>48.2</v>
      </c>
      <c r="F2027" s="409">
        <v>48.2</v>
      </c>
      <c r="G2027" s="409">
        <f t="shared" si="393"/>
        <v>0</v>
      </c>
      <c r="H2027" s="410" t="s">
        <v>872</v>
      </c>
      <c r="I2027" s="410" t="s">
        <v>907</v>
      </c>
      <c r="J2027" s="410">
        <v>328922317</v>
      </c>
      <c r="K2027" s="410">
        <v>54263729</v>
      </c>
      <c r="L2027" s="410" t="s">
        <v>874</v>
      </c>
      <c r="M2027" s="406">
        <f t="shared" si="395"/>
        <v>0</v>
      </c>
      <c r="N2027" s="406"/>
      <c r="O2027" s="406">
        <f t="shared" si="392"/>
        <v>48.2</v>
      </c>
    </row>
    <row r="2028" spans="1:21">
      <c r="A2028" s="407">
        <v>45604</v>
      </c>
      <c r="B2028" s="408">
        <v>0</v>
      </c>
      <c r="C2028" s="409">
        <v>80</v>
      </c>
      <c r="D2028" s="409">
        <v>2.88</v>
      </c>
      <c r="E2028" s="409">
        <f t="shared" si="394"/>
        <v>77.12</v>
      </c>
      <c r="F2028" s="409">
        <v>77.12</v>
      </c>
      <c r="G2028" s="409">
        <f t="shared" si="393"/>
        <v>0</v>
      </c>
      <c r="H2028" s="410" t="s">
        <v>872</v>
      </c>
      <c r="I2028" s="410" t="s">
        <v>907</v>
      </c>
      <c r="J2028" s="410">
        <v>328922317</v>
      </c>
      <c r="K2028" s="410">
        <v>54263734</v>
      </c>
      <c r="L2028" s="410" t="s">
        <v>874</v>
      </c>
      <c r="M2028" s="406">
        <f t="shared" si="395"/>
        <v>0</v>
      </c>
      <c r="O2028" s="406">
        <f t="shared" si="392"/>
        <v>77.12</v>
      </c>
    </row>
    <row r="2029" spans="1:21">
      <c r="A2029" s="407">
        <v>45604</v>
      </c>
      <c r="B2029" s="408">
        <v>0</v>
      </c>
      <c r="C2029" s="409">
        <v>20</v>
      </c>
      <c r="D2029" s="409">
        <v>0.72</v>
      </c>
      <c r="E2029" s="409">
        <f t="shared" si="394"/>
        <v>19.28</v>
      </c>
      <c r="F2029" s="409">
        <v>19.28</v>
      </c>
      <c r="G2029" s="409">
        <f t="shared" si="393"/>
        <v>0</v>
      </c>
      <c r="H2029" s="410" t="s">
        <v>872</v>
      </c>
      <c r="I2029" s="410" t="s">
        <v>907</v>
      </c>
      <c r="J2029" s="410">
        <v>328922317</v>
      </c>
      <c r="K2029" s="410">
        <v>54263743</v>
      </c>
      <c r="L2029" s="410" t="s">
        <v>874</v>
      </c>
      <c r="M2029" s="406">
        <f t="shared" si="395"/>
        <v>0</v>
      </c>
      <c r="N2029" s="406"/>
      <c r="O2029" s="406">
        <f t="shared" si="392"/>
        <v>19.28</v>
      </c>
    </row>
    <row r="2030" spans="1:21">
      <c r="A2030" s="407">
        <v>45604</v>
      </c>
      <c r="B2030" s="408">
        <v>0</v>
      </c>
      <c r="C2030" s="409">
        <v>30</v>
      </c>
      <c r="D2030" s="409">
        <v>1.08</v>
      </c>
      <c r="E2030" s="409">
        <f t="shared" si="394"/>
        <v>28.92</v>
      </c>
      <c r="F2030" s="409">
        <v>28.92</v>
      </c>
      <c r="G2030" s="409">
        <f t="shared" si="393"/>
        <v>0</v>
      </c>
      <c r="H2030" s="410" t="s">
        <v>872</v>
      </c>
      <c r="I2030" s="410" t="s">
        <v>907</v>
      </c>
      <c r="J2030" s="410">
        <v>328922317</v>
      </c>
      <c r="K2030" s="410">
        <v>54263755</v>
      </c>
      <c r="L2030" s="410" t="s">
        <v>874</v>
      </c>
      <c r="M2030" s="406">
        <f t="shared" si="395"/>
        <v>0</v>
      </c>
      <c r="N2030" s="406"/>
      <c r="O2030" s="406">
        <f t="shared" si="392"/>
        <v>28.92</v>
      </c>
    </row>
    <row r="2031" spans="1:21">
      <c r="A2031" s="407">
        <v>45604</v>
      </c>
      <c r="B2031" s="408">
        <v>0</v>
      </c>
      <c r="C2031" s="409">
        <v>30</v>
      </c>
      <c r="D2031" s="409">
        <v>1.08</v>
      </c>
      <c r="E2031" s="409">
        <f t="shared" si="394"/>
        <v>28.92</v>
      </c>
      <c r="F2031" s="409">
        <v>28.92</v>
      </c>
      <c r="G2031" s="409">
        <f t="shared" si="393"/>
        <v>0</v>
      </c>
      <c r="H2031" s="410" t="s">
        <v>872</v>
      </c>
      <c r="I2031" s="410" t="s">
        <v>907</v>
      </c>
      <c r="J2031" s="410">
        <v>328922317</v>
      </c>
      <c r="K2031" s="410">
        <v>54263765</v>
      </c>
      <c r="L2031" s="410" t="s">
        <v>874</v>
      </c>
      <c r="M2031" s="406">
        <f t="shared" si="395"/>
        <v>0</v>
      </c>
      <c r="N2031" s="406"/>
      <c r="O2031" s="406">
        <f t="shared" si="392"/>
        <v>28.92</v>
      </c>
    </row>
    <row r="2032" spans="1:21">
      <c r="A2032" s="407">
        <v>45604</v>
      </c>
      <c r="B2032" s="408">
        <v>0</v>
      </c>
      <c r="C2032" s="409">
        <v>30</v>
      </c>
      <c r="D2032" s="409">
        <v>1.08</v>
      </c>
      <c r="E2032" s="409">
        <f t="shared" si="394"/>
        <v>28.92</v>
      </c>
      <c r="F2032" s="409">
        <v>28.92</v>
      </c>
      <c r="G2032" s="409">
        <f t="shared" si="393"/>
        <v>0</v>
      </c>
      <c r="H2032" s="410" t="s">
        <v>872</v>
      </c>
      <c r="I2032" s="410" t="s">
        <v>907</v>
      </c>
      <c r="J2032" s="410">
        <v>328922317</v>
      </c>
      <c r="K2032" s="410">
        <v>54263769</v>
      </c>
      <c r="L2032" s="410" t="s">
        <v>874</v>
      </c>
      <c r="M2032" s="406">
        <f t="shared" si="395"/>
        <v>0</v>
      </c>
      <c r="N2032" s="406"/>
      <c r="O2032" s="406">
        <f t="shared" si="392"/>
        <v>28.92</v>
      </c>
    </row>
    <row r="2033" spans="1:25">
      <c r="A2033" s="407">
        <v>45604</v>
      </c>
      <c r="B2033" s="408">
        <v>0</v>
      </c>
      <c r="C2033" s="409">
        <v>50</v>
      </c>
      <c r="D2033" s="409">
        <v>1.8</v>
      </c>
      <c r="E2033" s="409">
        <f t="shared" si="394"/>
        <v>48.2</v>
      </c>
      <c r="F2033" s="409">
        <v>48.2</v>
      </c>
      <c r="G2033" s="409">
        <f t="shared" si="393"/>
        <v>0</v>
      </c>
      <c r="H2033" s="410" t="s">
        <v>872</v>
      </c>
      <c r="I2033" s="410" t="s">
        <v>907</v>
      </c>
      <c r="J2033" s="410">
        <v>328922317</v>
      </c>
      <c r="K2033" s="410">
        <v>54263828</v>
      </c>
      <c r="L2033" s="410" t="s">
        <v>874</v>
      </c>
      <c r="M2033" s="406">
        <f t="shared" si="395"/>
        <v>0</v>
      </c>
      <c r="N2033" s="406"/>
      <c r="O2033" s="406">
        <f t="shared" si="392"/>
        <v>48.2</v>
      </c>
    </row>
    <row r="2034" spans="1:25">
      <c r="A2034" s="407">
        <v>45604</v>
      </c>
      <c r="B2034" s="408">
        <v>0</v>
      </c>
      <c r="C2034" s="409">
        <v>50</v>
      </c>
      <c r="D2034" s="409">
        <v>1.8</v>
      </c>
      <c r="E2034" s="409">
        <f t="shared" si="394"/>
        <v>48.2</v>
      </c>
      <c r="F2034" s="409">
        <v>48.2</v>
      </c>
      <c r="G2034" s="409">
        <f t="shared" si="393"/>
        <v>0</v>
      </c>
      <c r="H2034" s="410" t="s">
        <v>872</v>
      </c>
      <c r="I2034" s="410" t="s">
        <v>907</v>
      </c>
      <c r="J2034" s="410">
        <v>328922317</v>
      </c>
      <c r="K2034" s="410">
        <v>54263713</v>
      </c>
      <c r="L2034" s="410" t="s">
        <v>874</v>
      </c>
      <c r="M2034" s="406">
        <f t="shared" si="395"/>
        <v>0</v>
      </c>
      <c r="N2034" s="406"/>
      <c r="O2034" s="406">
        <f t="shared" si="392"/>
        <v>48.2</v>
      </c>
    </row>
    <row r="2035" spans="1:25">
      <c r="A2035" s="407">
        <v>45604</v>
      </c>
      <c r="B2035" s="408">
        <v>0</v>
      </c>
      <c r="C2035" s="409">
        <v>25</v>
      </c>
      <c r="D2035" s="409">
        <v>0.9</v>
      </c>
      <c r="E2035" s="409">
        <f t="shared" si="394"/>
        <v>24.1</v>
      </c>
      <c r="F2035" s="409">
        <v>24.1</v>
      </c>
      <c r="G2035" s="409">
        <f t="shared" si="393"/>
        <v>0</v>
      </c>
      <c r="H2035" s="410" t="s">
        <v>872</v>
      </c>
      <c r="I2035" s="410" t="s">
        <v>907</v>
      </c>
      <c r="J2035" s="410">
        <v>328922317</v>
      </c>
      <c r="K2035" s="410">
        <v>54263761</v>
      </c>
      <c r="L2035" s="410" t="s">
        <v>874</v>
      </c>
      <c r="M2035" s="406">
        <f t="shared" si="395"/>
        <v>0</v>
      </c>
      <c r="N2035" s="406"/>
      <c r="O2035" s="406">
        <f t="shared" si="392"/>
        <v>24.1</v>
      </c>
    </row>
    <row r="2036" spans="1:25">
      <c r="A2036" s="407">
        <v>45604</v>
      </c>
      <c r="B2036" s="408">
        <v>0</v>
      </c>
      <c r="C2036" s="409">
        <v>30</v>
      </c>
      <c r="D2036" s="409">
        <v>1.08</v>
      </c>
      <c r="E2036" s="409">
        <f t="shared" si="394"/>
        <v>28.92</v>
      </c>
      <c r="F2036" s="409">
        <v>28.92</v>
      </c>
      <c r="G2036" s="409">
        <f t="shared" si="393"/>
        <v>0</v>
      </c>
      <c r="H2036" s="410" t="s">
        <v>872</v>
      </c>
      <c r="I2036" s="410" t="s">
        <v>907</v>
      </c>
      <c r="J2036" s="410">
        <v>328922317</v>
      </c>
      <c r="K2036" s="410">
        <v>54263778</v>
      </c>
      <c r="L2036" s="410" t="s">
        <v>874</v>
      </c>
      <c r="M2036" s="406">
        <f t="shared" si="395"/>
        <v>0</v>
      </c>
      <c r="N2036" s="406"/>
      <c r="O2036" s="406">
        <f t="shared" si="392"/>
        <v>28.92</v>
      </c>
    </row>
    <row r="2037" spans="1:25">
      <c r="A2037" s="407">
        <v>45604</v>
      </c>
      <c r="B2037" s="408">
        <v>0</v>
      </c>
      <c r="C2037" s="409">
        <v>30</v>
      </c>
      <c r="D2037" s="409">
        <v>1.08</v>
      </c>
      <c r="E2037" s="409">
        <f t="shared" si="394"/>
        <v>28.92</v>
      </c>
      <c r="F2037" s="409">
        <v>28.92</v>
      </c>
      <c r="G2037" s="409">
        <f t="shared" si="393"/>
        <v>0</v>
      </c>
      <c r="H2037" s="410" t="s">
        <v>872</v>
      </c>
      <c r="I2037" s="410" t="s">
        <v>907</v>
      </c>
      <c r="J2037" s="410">
        <v>328922317</v>
      </c>
      <c r="K2037" s="410">
        <v>54263783</v>
      </c>
      <c r="L2037" s="410" t="s">
        <v>874</v>
      </c>
      <c r="M2037" s="406">
        <f t="shared" si="395"/>
        <v>0</v>
      </c>
      <c r="N2037" s="406"/>
      <c r="O2037" s="406">
        <f t="shared" si="392"/>
        <v>28.92</v>
      </c>
    </row>
    <row r="2038" spans="1:25">
      <c r="A2038" s="407">
        <v>45604</v>
      </c>
      <c r="B2038" s="408">
        <v>0</v>
      </c>
      <c r="C2038" s="409">
        <v>30</v>
      </c>
      <c r="D2038" s="409">
        <v>1.08</v>
      </c>
      <c r="E2038" s="409">
        <f t="shared" si="394"/>
        <v>28.92</v>
      </c>
      <c r="F2038" s="409">
        <v>28.92</v>
      </c>
      <c r="G2038" s="409">
        <f t="shared" si="393"/>
        <v>0</v>
      </c>
      <c r="H2038" s="410" t="s">
        <v>872</v>
      </c>
      <c r="I2038" s="410" t="s">
        <v>907</v>
      </c>
      <c r="J2038" s="410">
        <v>328922317</v>
      </c>
      <c r="K2038" s="410">
        <v>54263814</v>
      </c>
      <c r="L2038" s="410" t="s">
        <v>874</v>
      </c>
      <c r="M2038" s="406">
        <f t="shared" si="395"/>
        <v>0</v>
      </c>
      <c r="N2038" s="406"/>
      <c r="O2038" s="406">
        <f t="shared" si="392"/>
        <v>28.92</v>
      </c>
    </row>
    <row r="2039" spans="1:25">
      <c r="A2039" s="407">
        <v>45604</v>
      </c>
      <c r="B2039" s="408">
        <v>0</v>
      </c>
      <c r="C2039" s="409">
        <v>80</v>
      </c>
      <c r="D2039" s="409">
        <v>2.88</v>
      </c>
      <c r="E2039" s="409">
        <f t="shared" si="394"/>
        <v>77.12</v>
      </c>
      <c r="F2039" s="409">
        <v>77.12</v>
      </c>
      <c r="G2039" s="409">
        <f t="shared" si="393"/>
        <v>0</v>
      </c>
      <c r="H2039" s="410" t="s">
        <v>872</v>
      </c>
      <c r="I2039" s="410" t="s">
        <v>907</v>
      </c>
      <c r="J2039" s="410">
        <v>328922317</v>
      </c>
      <c r="K2039" s="410">
        <v>54263824</v>
      </c>
      <c r="L2039" s="410" t="s">
        <v>874</v>
      </c>
      <c r="M2039" s="406">
        <f t="shared" si="395"/>
        <v>0</v>
      </c>
      <c r="N2039" s="406"/>
      <c r="O2039" s="406">
        <f t="shared" si="392"/>
        <v>77.12</v>
      </c>
    </row>
    <row r="2040" spans="1:25">
      <c r="A2040" s="407">
        <v>45604</v>
      </c>
      <c r="B2040" s="408">
        <v>0</v>
      </c>
      <c r="C2040" s="409">
        <v>80</v>
      </c>
      <c r="D2040" s="409">
        <v>2.88</v>
      </c>
      <c r="E2040" s="409">
        <f t="shared" si="394"/>
        <v>77.12</v>
      </c>
      <c r="F2040" s="409">
        <v>77.12</v>
      </c>
      <c r="G2040" s="409">
        <f t="shared" si="393"/>
        <v>0</v>
      </c>
      <c r="H2040" s="410" t="s">
        <v>872</v>
      </c>
      <c r="I2040" s="410" t="s">
        <v>907</v>
      </c>
      <c r="J2040" s="410">
        <v>328922317</v>
      </c>
      <c r="K2040" s="410">
        <v>54263696</v>
      </c>
      <c r="L2040" s="410" t="s">
        <v>874</v>
      </c>
      <c r="M2040" s="406">
        <f t="shared" si="395"/>
        <v>0</v>
      </c>
      <c r="N2040" s="406"/>
      <c r="O2040" s="406">
        <f t="shared" si="392"/>
        <v>77.12</v>
      </c>
    </row>
    <row r="2041" spans="1:25">
      <c r="A2041" s="407">
        <v>45604</v>
      </c>
      <c r="B2041" s="408">
        <v>0</v>
      </c>
      <c r="C2041" s="409">
        <v>50</v>
      </c>
      <c r="D2041" s="409">
        <v>1.8</v>
      </c>
      <c r="E2041" s="409">
        <f t="shared" si="394"/>
        <v>48.2</v>
      </c>
      <c r="F2041" s="409">
        <v>48.2</v>
      </c>
      <c r="G2041" s="409">
        <f t="shared" si="393"/>
        <v>0</v>
      </c>
      <c r="H2041" s="410" t="s">
        <v>872</v>
      </c>
      <c r="I2041" s="410" t="s">
        <v>907</v>
      </c>
      <c r="J2041" s="410">
        <v>328922317</v>
      </c>
      <c r="K2041" s="410">
        <v>54263717</v>
      </c>
      <c r="L2041" s="410" t="s">
        <v>874</v>
      </c>
      <c r="M2041" s="406">
        <f t="shared" si="395"/>
        <v>0</v>
      </c>
      <c r="O2041" s="406">
        <f t="shared" si="392"/>
        <v>48.2</v>
      </c>
      <c r="U2041" s="406"/>
    </row>
    <row r="2042" spans="1:25">
      <c r="A2042" s="407">
        <v>45604</v>
      </c>
      <c r="B2042" s="408">
        <v>0</v>
      </c>
      <c r="C2042" s="409">
        <v>50</v>
      </c>
      <c r="D2042" s="409">
        <v>1.8</v>
      </c>
      <c r="E2042" s="409">
        <f t="shared" si="394"/>
        <v>48.2</v>
      </c>
      <c r="F2042" s="409">
        <v>48.2</v>
      </c>
      <c r="G2042" s="409">
        <f t="shared" si="393"/>
        <v>0</v>
      </c>
      <c r="H2042" s="410" t="s">
        <v>872</v>
      </c>
      <c r="I2042" s="410" t="s">
        <v>907</v>
      </c>
      <c r="J2042" s="410">
        <v>328922317</v>
      </c>
      <c r="K2042" s="410">
        <v>54263718</v>
      </c>
      <c r="L2042" s="410" t="s">
        <v>874</v>
      </c>
      <c r="M2042" s="406">
        <f t="shared" si="395"/>
        <v>0</v>
      </c>
      <c r="N2042" s="406"/>
      <c r="O2042" s="406">
        <f t="shared" si="392"/>
        <v>48.2</v>
      </c>
    </row>
    <row r="2043" spans="1:25">
      <c r="A2043" s="407">
        <v>45604</v>
      </c>
      <c r="B2043" s="408">
        <v>0</v>
      </c>
      <c r="C2043" s="409">
        <v>30</v>
      </c>
      <c r="D2043" s="409">
        <v>1.08</v>
      </c>
      <c r="E2043" s="409">
        <f t="shared" si="394"/>
        <v>28.92</v>
      </c>
      <c r="F2043" s="409">
        <v>28.92</v>
      </c>
      <c r="G2043" s="409">
        <f t="shared" si="393"/>
        <v>0</v>
      </c>
      <c r="H2043" s="410" t="s">
        <v>872</v>
      </c>
      <c r="I2043" s="410" t="s">
        <v>907</v>
      </c>
      <c r="J2043" s="410">
        <v>328922317</v>
      </c>
      <c r="K2043" s="410">
        <v>54263721</v>
      </c>
      <c r="L2043" s="410" t="s">
        <v>874</v>
      </c>
      <c r="M2043" s="406">
        <f t="shared" si="395"/>
        <v>0</v>
      </c>
      <c r="O2043" s="406">
        <f t="shared" si="392"/>
        <v>28.92</v>
      </c>
      <c r="U2043" s="406"/>
    </row>
    <row r="2044" spans="1:25">
      <c r="A2044" s="407">
        <v>45604</v>
      </c>
      <c r="B2044" s="408">
        <v>0</v>
      </c>
      <c r="C2044" s="409">
        <v>30</v>
      </c>
      <c r="D2044" s="409">
        <v>1.08</v>
      </c>
      <c r="E2044" s="409">
        <f t="shared" si="394"/>
        <v>28.92</v>
      </c>
      <c r="F2044" s="409">
        <v>28.92</v>
      </c>
      <c r="G2044" s="409">
        <f t="shared" si="393"/>
        <v>0</v>
      </c>
      <c r="H2044" s="410" t="s">
        <v>872</v>
      </c>
      <c r="I2044" s="410" t="s">
        <v>907</v>
      </c>
      <c r="J2044" s="410">
        <v>328922317</v>
      </c>
      <c r="K2044" s="410">
        <v>54263724</v>
      </c>
      <c r="L2044" s="410" t="s">
        <v>874</v>
      </c>
      <c r="M2044" s="406">
        <f t="shared" si="395"/>
        <v>0</v>
      </c>
      <c r="N2044" s="406"/>
      <c r="O2044" s="406">
        <f t="shared" si="392"/>
        <v>28.92</v>
      </c>
    </row>
    <row r="2045" spans="1:25">
      <c r="A2045" s="407">
        <v>45604</v>
      </c>
      <c r="B2045" s="408">
        <v>0</v>
      </c>
      <c r="C2045" s="409">
        <v>30</v>
      </c>
      <c r="D2045" s="409">
        <v>1.08</v>
      </c>
      <c r="E2045" s="409">
        <f t="shared" si="394"/>
        <v>28.92</v>
      </c>
      <c r="F2045" s="409">
        <v>28.92</v>
      </c>
      <c r="G2045" s="409">
        <f t="shared" si="393"/>
        <v>0</v>
      </c>
      <c r="H2045" s="410" t="s">
        <v>872</v>
      </c>
      <c r="I2045" s="410" t="s">
        <v>907</v>
      </c>
      <c r="J2045" s="410">
        <v>328922317</v>
      </c>
      <c r="K2045" s="410">
        <v>54263758</v>
      </c>
      <c r="L2045" s="410" t="s">
        <v>874</v>
      </c>
      <c r="M2045" s="406">
        <f t="shared" si="395"/>
        <v>0</v>
      </c>
      <c r="N2045" s="406"/>
      <c r="O2045" s="406">
        <f t="shared" si="392"/>
        <v>28.92</v>
      </c>
    </row>
    <row r="2046" spans="1:25">
      <c r="A2046" s="407">
        <v>45604</v>
      </c>
      <c r="B2046" s="408">
        <v>0</v>
      </c>
      <c r="C2046" s="409">
        <v>30</v>
      </c>
      <c r="D2046" s="409">
        <v>1.08</v>
      </c>
      <c r="E2046" s="409">
        <f t="shared" si="394"/>
        <v>28.92</v>
      </c>
      <c r="F2046" s="409">
        <v>28.92</v>
      </c>
      <c r="G2046" s="409">
        <f t="shared" si="393"/>
        <v>0</v>
      </c>
      <c r="H2046" s="410" t="s">
        <v>872</v>
      </c>
      <c r="I2046" s="410" t="s">
        <v>907</v>
      </c>
      <c r="J2046" s="410">
        <v>328922317</v>
      </c>
      <c r="K2046" s="410">
        <v>54263758</v>
      </c>
      <c r="L2046" s="410" t="s">
        <v>874</v>
      </c>
      <c r="M2046" s="406">
        <f t="shared" si="395"/>
        <v>0</v>
      </c>
      <c r="N2046" s="406"/>
      <c r="O2046" s="406">
        <f t="shared" si="392"/>
        <v>28.92</v>
      </c>
    </row>
    <row r="2047" spans="1:25">
      <c r="A2047" s="407">
        <v>45604</v>
      </c>
      <c r="B2047" s="408">
        <v>0</v>
      </c>
      <c r="C2047" s="409">
        <v>30</v>
      </c>
      <c r="D2047" s="409">
        <v>1.08</v>
      </c>
      <c r="E2047" s="409">
        <f t="shared" si="394"/>
        <v>28.92</v>
      </c>
      <c r="F2047" s="409">
        <v>28.92</v>
      </c>
      <c r="G2047" s="409">
        <f t="shared" si="393"/>
        <v>0</v>
      </c>
      <c r="H2047" s="410" t="s">
        <v>872</v>
      </c>
      <c r="I2047" s="410" t="s">
        <v>907</v>
      </c>
      <c r="J2047" s="410">
        <v>328922317</v>
      </c>
      <c r="K2047" s="410">
        <v>54263788</v>
      </c>
      <c r="L2047" s="410" t="s">
        <v>874</v>
      </c>
      <c r="M2047" s="406">
        <f t="shared" si="395"/>
        <v>0</v>
      </c>
      <c r="N2047" s="406"/>
      <c r="O2047" s="406">
        <f t="shared" si="392"/>
        <v>28.92</v>
      </c>
    </row>
    <row r="2048" spans="1:25">
      <c r="A2048" s="407">
        <v>45604</v>
      </c>
      <c r="B2048" s="408">
        <v>0</v>
      </c>
      <c r="C2048" s="409">
        <v>30</v>
      </c>
      <c r="D2048" s="409">
        <v>1.08</v>
      </c>
      <c r="E2048" s="409">
        <f t="shared" si="394"/>
        <v>28.92</v>
      </c>
      <c r="F2048" s="409">
        <v>28.92</v>
      </c>
      <c r="G2048" s="409">
        <f t="shared" si="393"/>
        <v>0</v>
      </c>
      <c r="H2048" s="410" t="s">
        <v>872</v>
      </c>
      <c r="I2048" s="410" t="s">
        <v>907</v>
      </c>
      <c r="J2048" s="410">
        <v>328922317</v>
      </c>
      <c r="K2048" s="410">
        <v>54263796</v>
      </c>
      <c r="L2048" s="410" t="s">
        <v>874</v>
      </c>
      <c r="M2048" s="406">
        <f t="shared" si="395"/>
        <v>0</v>
      </c>
      <c r="O2048" s="406">
        <f t="shared" si="392"/>
        <v>28.92</v>
      </c>
      <c r="X2048" s="406"/>
      <c r="Y2048" s="406"/>
    </row>
    <row r="2049" spans="1:21">
      <c r="A2049" s="407">
        <v>45604</v>
      </c>
      <c r="B2049" s="408">
        <v>0</v>
      </c>
      <c r="C2049" s="409">
        <v>30</v>
      </c>
      <c r="D2049" s="409">
        <v>1.08</v>
      </c>
      <c r="E2049" s="409">
        <f t="shared" si="394"/>
        <v>28.92</v>
      </c>
      <c r="F2049" s="409">
        <v>28.92</v>
      </c>
      <c r="G2049" s="409">
        <f t="shared" si="393"/>
        <v>0</v>
      </c>
      <c r="H2049" s="410" t="s">
        <v>872</v>
      </c>
      <c r="I2049" s="410" t="s">
        <v>907</v>
      </c>
      <c r="J2049" s="410">
        <v>328922317</v>
      </c>
      <c r="K2049" s="410">
        <v>54263804</v>
      </c>
      <c r="L2049" s="410" t="s">
        <v>874</v>
      </c>
      <c r="M2049" s="406">
        <f t="shared" si="395"/>
        <v>0</v>
      </c>
      <c r="N2049" s="406"/>
      <c r="O2049" s="406">
        <f t="shared" ref="O2049:O2050" si="396">E2049</f>
        <v>28.92</v>
      </c>
    </row>
    <row r="2050" spans="1:21">
      <c r="A2050" s="407">
        <v>45604</v>
      </c>
      <c r="B2050" s="408">
        <v>0</v>
      </c>
      <c r="C2050" s="409">
        <v>80</v>
      </c>
      <c r="D2050" s="409">
        <v>2.88</v>
      </c>
      <c r="E2050" s="409">
        <f t="shared" si="394"/>
        <v>77.12</v>
      </c>
      <c r="F2050" s="409">
        <v>77.12</v>
      </c>
      <c r="G2050" s="409">
        <f t="shared" si="393"/>
        <v>0</v>
      </c>
      <c r="H2050" s="410" t="s">
        <v>872</v>
      </c>
      <c r="I2050" s="410" t="s">
        <v>907</v>
      </c>
      <c r="J2050" s="410">
        <v>328922317</v>
      </c>
      <c r="K2050" s="410">
        <v>54263818</v>
      </c>
      <c r="L2050" s="410" t="s">
        <v>874</v>
      </c>
      <c r="M2050" s="406">
        <f t="shared" si="395"/>
        <v>0</v>
      </c>
      <c r="N2050" s="406"/>
      <c r="O2050" s="406">
        <f t="shared" si="396"/>
        <v>77.12</v>
      </c>
    </row>
    <row r="2051" spans="1:21">
      <c r="A2051" s="407">
        <v>45603</v>
      </c>
      <c r="B2051" s="408">
        <v>0</v>
      </c>
      <c r="C2051" s="409">
        <v>26</v>
      </c>
      <c r="D2051" s="409">
        <v>0.94</v>
      </c>
      <c r="E2051" s="409">
        <f t="shared" si="394"/>
        <v>25.06</v>
      </c>
      <c r="F2051" s="409">
        <v>25.06</v>
      </c>
      <c r="G2051" s="409">
        <f t="shared" ref="G2051:G2114" si="397">IF(D2051&gt;0.2,0,0.04)</f>
        <v>0</v>
      </c>
      <c r="H2051" s="410" t="s">
        <v>872</v>
      </c>
      <c r="I2051" s="410" t="s">
        <v>899</v>
      </c>
      <c r="J2051" s="410">
        <v>1005129794</v>
      </c>
      <c r="K2051" s="410">
        <v>54253991</v>
      </c>
      <c r="L2051" s="410" t="s">
        <v>874</v>
      </c>
      <c r="M2051" s="406">
        <f t="shared" si="395"/>
        <v>0</v>
      </c>
      <c r="N2051" s="406">
        <f>E2051</f>
        <v>25.06</v>
      </c>
    </row>
    <row r="2052" spans="1:21">
      <c r="A2052" s="407">
        <v>45603</v>
      </c>
      <c r="B2052" s="408">
        <v>0</v>
      </c>
      <c r="C2052" s="409">
        <v>3</v>
      </c>
      <c r="D2052" s="409">
        <v>0.2</v>
      </c>
      <c r="E2052" s="409">
        <f t="shared" ref="E2052:E2115" si="398">C2052-D2052-G2052</f>
        <v>2.76</v>
      </c>
      <c r="F2052" s="409">
        <v>2.8</v>
      </c>
      <c r="G2052" s="409">
        <f t="shared" si="397"/>
        <v>0.04</v>
      </c>
      <c r="H2052" s="410" t="s">
        <v>872</v>
      </c>
      <c r="I2052" s="410" t="s">
        <v>906</v>
      </c>
      <c r="J2052" s="410">
        <v>1005129794</v>
      </c>
      <c r="K2052" s="410">
        <v>54253986</v>
      </c>
      <c r="L2052" s="410" t="s">
        <v>874</v>
      </c>
      <c r="M2052" s="406">
        <f t="shared" ref="M2052:M2115" si="399">SUM(N2052:AA2052)-E2052</f>
        <v>0</v>
      </c>
      <c r="N2052" s="406"/>
      <c r="P2052" s="406">
        <f t="shared" ref="P2052:P2056" si="400">E2052</f>
        <v>2.76</v>
      </c>
    </row>
    <row r="2053" spans="1:21">
      <c r="A2053" s="407">
        <v>45603</v>
      </c>
      <c r="B2053" s="408">
        <v>0</v>
      </c>
      <c r="C2053" s="409">
        <v>3</v>
      </c>
      <c r="D2053" s="409">
        <v>0.2</v>
      </c>
      <c r="E2053" s="409">
        <f t="shared" si="398"/>
        <v>2.76</v>
      </c>
      <c r="F2053" s="409">
        <v>2.8</v>
      </c>
      <c r="G2053" s="409">
        <f t="shared" si="397"/>
        <v>0.04</v>
      </c>
      <c r="H2053" s="410" t="s">
        <v>872</v>
      </c>
      <c r="I2053" s="410" t="s">
        <v>906</v>
      </c>
      <c r="J2053" s="410">
        <v>1005129794</v>
      </c>
      <c r="K2053" s="410">
        <v>54253989</v>
      </c>
      <c r="L2053" s="410" t="s">
        <v>874</v>
      </c>
      <c r="M2053" s="406">
        <f t="shared" si="399"/>
        <v>0</v>
      </c>
      <c r="P2053" s="406">
        <f t="shared" si="400"/>
        <v>2.76</v>
      </c>
      <c r="U2053" s="406"/>
    </row>
    <row r="2054" spans="1:21">
      <c r="A2054" s="407">
        <v>45603</v>
      </c>
      <c r="B2054" s="408">
        <v>0</v>
      </c>
      <c r="C2054" s="409">
        <v>3</v>
      </c>
      <c r="D2054" s="409">
        <v>0.2</v>
      </c>
      <c r="E2054" s="409">
        <f t="shared" si="398"/>
        <v>2.76</v>
      </c>
      <c r="F2054" s="409">
        <v>2.8</v>
      </c>
      <c r="G2054" s="409">
        <f t="shared" si="397"/>
        <v>0.04</v>
      </c>
      <c r="H2054" s="410" t="s">
        <v>872</v>
      </c>
      <c r="I2054" s="410" t="s">
        <v>906</v>
      </c>
      <c r="J2054" s="410">
        <v>1005129794</v>
      </c>
      <c r="K2054" s="410">
        <v>54253987</v>
      </c>
      <c r="L2054" s="410" t="s">
        <v>874</v>
      </c>
      <c r="M2054" s="406">
        <f t="shared" si="399"/>
        <v>0</v>
      </c>
      <c r="N2054" s="406"/>
      <c r="P2054" s="406">
        <f t="shared" si="400"/>
        <v>2.76</v>
      </c>
    </row>
    <row r="2055" spans="1:21">
      <c r="A2055" s="407">
        <v>45603</v>
      </c>
      <c r="B2055" s="408">
        <v>0</v>
      </c>
      <c r="C2055" s="409">
        <v>3</v>
      </c>
      <c r="D2055" s="409">
        <v>0.2</v>
      </c>
      <c r="E2055" s="409">
        <f t="shared" si="398"/>
        <v>2.76</v>
      </c>
      <c r="F2055" s="409">
        <v>2.8</v>
      </c>
      <c r="G2055" s="409">
        <f t="shared" si="397"/>
        <v>0.04</v>
      </c>
      <c r="H2055" s="410" t="s">
        <v>872</v>
      </c>
      <c r="I2055" s="410" t="s">
        <v>906</v>
      </c>
      <c r="J2055" s="410">
        <v>1005129794</v>
      </c>
      <c r="K2055" s="410">
        <v>54253990</v>
      </c>
      <c r="L2055" s="410" t="s">
        <v>874</v>
      </c>
      <c r="M2055" s="406">
        <f t="shared" si="399"/>
        <v>0</v>
      </c>
      <c r="N2055" s="406"/>
      <c r="P2055" s="406">
        <f t="shared" si="400"/>
        <v>2.76</v>
      </c>
    </row>
    <row r="2056" spans="1:21">
      <c r="A2056" s="407">
        <v>45603</v>
      </c>
      <c r="B2056" s="408">
        <v>0</v>
      </c>
      <c r="C2056" s="409">
        <v>3</v>
      </c>
      <c r="D2056" s="409">
        <v>0.2</v>
      </c>
      <c r="E2056" s="409">
        <f t="shared" si="398"/>
        <v>2.76</v>
      </c>
      <c r="F2056" s="409">
        <v>2.8</v>
      </c>
      <c r="G2056" s="409">
        <f t="shared" si="397"/>
        <v>0.04</v>
      </c>
      <c r="H2056" s="410" t="s">
        <v>872</v>
      </c>
      <c r="I2056" s="410" t="s">
        <v>906</v>
      </c>
      <c r="J2056" s="410">
        <v>1005129794</v>
      </c>
      <c r="K2056" s="410">
        <v>54253988</v>
      </c>
      <c r="L2056" s="410" t="s">
        <v>874</v>
      </c>
      <c r="M2056" s="406">
        <f t="shared" si="399"/>
        <v>0</v>
      </c>
      <c r="O2056" s="406"/>
      <c r="P2056" s="406">
        <f t="shared" si="400"/>
        <v>2.76</v>
      </c>
    </row>
    <row r="2057" spans="1:21">
      <c r="A2057" s="407">
        <v>45603</v>
      </c>
      <c r="B2057" s="408">
        <v>0</v>
      </c>
      <c r="C2057" s="409">
        <v>26</v>
      </c>
      <c r="D2057" s="409">
        <v>0.94</v>
      </c>
      <c r="E2057" s="409">
        <f t="shared" si="398"/>
        <v>25.06</v>
      </c>
      <c r="F2057" s="409">
        <v>25.06</v>
      </c>
      <c r="G2057" s="409">
        <f t="shared" si="397"/>
        <v>0</v>
      </c>
      <c r="H2057" s="410" t="s">
        <v>872</v>
      </c>
      <c r="I2057" s="410" t="s">
        <v>899</v>
      </c>
      <c r="J2057" s="410">
        <v>1005129794</v>
      </c>
      <c r="K2057" s="410">
        <v>54253992</v>
      </c>
      <c r="L2057" s="410" t="s">
        <v>874</v>
      </c>
      <c r="M2057" s="406">
        <f t="shared" si="399"/>
        <v>0</v>
      </c>
      <c r="N2057" s="406">
        <f>E2057</f>
        <v>25.06</v>
      </c>
    </row>
    <row r="2058" spans="1:21">
      <c r="A2058" s="407">
        <v>45602</v>
      </c>
      <c r="B2058" s="408">
        <v>0</v>
      </c>
      <c r="C2058" s="409">
        <v>5</v>
      </c>
      <c r="D2058" s="409">
        <v>0.2</v>
      </c>
      <c r="E2058" s="409">
        <f t="shared" si="398"/>
        <v>4.76</v>
      </c>
      <c r="F2058" s="409">
        <v>4.8</v>
      </c>
      <c r="G2058" s="409">
        <f t="shared" si="397"/>
        <v>0.04</v>
      </c>
      <c r="H2058" s="410" t="s">
        <v>872</v>
      </c>
      <c r="I2058" s="410" t="s">
        <v>909</v>
      </c>
      <c r="J2058" s="410">
        <v>1572153211</v>
      </c>
      <c r="K2058" s="410">
        <v>54119017</v>
      </c>
      <c r="L2058" s="410" t="s">
        <v>874</v>
      </c>
      <c r="M2058" s="406">
        <f t="shared" si="399"/>
        <v>0</v>
      </c>
      <c r="N2058" s="406"/>
      <c r="R2058" s="406">
        <f t="shared" ref="R2058:R2059" si="401">E2058</f>
        <v>4.76</v>
      </c>
    </row>
    <row r="2059" spans="1:21">
      <c r="A2059" s="407">
        <v>45602</v>
      </c>
      <c r="B2059" s="408">
        <v>0</v>
      </c>
      <c r="C2059" s="409">
        <v>5</v>
      </c>
      <c r="D2059" s="409">
        <v>0.2</v>
      </c>
      <c r="E2059" s="409">
        <f t="shared" si="398"/>
        <v>4.76</v>
      </c>
      <c r="F2059" s="409">
        <v>4.8</v>
      </c>
      <c r="G2059" s="409">
        <f t="shared" si="397"/>
        <v>0.04</v>
      </c>
      <c r="H2059" s="410" t="s">
        <v>872</v>
      </c>
      <c r="I2059" s="410" t="s">
        <v>909</v>
      </c>
      <c r="J2059" s="410">
        <v>1572153211</v>
      </c>
      <c r="K2059" s="410">
        <v>54119010</v>
      </c>
      <c r="L2059" s="410" t="s">
        <v>874</v>
      </c>
      <c r="M2059" s="406">
        <f t="shared" si="399"/>
        <v>0</v>
      </c>
      <c r="R2059" s="406">
        <f t="shared" si="401"/>
        <v>4.76</v>
      </c>
      <c r="T2059" s="406"/>
    </row>
    <row r="2060" spans="1:21">
      <c r="A2060" s="407">
        <v>45602</v>
      </c>
      <c r="B2060" s="408">
        <v>0</v>
      </c>
      <c r="C2060" s="409">
        <v>26</v>
      </c>
      <c r="D2060" s="409">
        <v>0.94</v>
      </c>
      <c r="E2060" s="409">
        <f t="shared" si="398"/>
        <v>25.06</v>
      </c>
      <c r="F2060" s="409">
        <v>25.06</v>
      </c>
      <c r="G2060" s="409">
        <f t="shared" si="397"/>
        <v>0</v>
      </c>
      <c r="H2060" s="410" t="s">
        <v>872</v>
      </c>
      <c r="I2060" s="410" t="s">
        <v>899</v>
      </c>
      <c r="J2060" s="410">
        <v>1572153211</v>
      </c>
      <c r="K2060" s="410">
        <v>54119009</v>
      </c>
      <c r="L2060" s="410" t="s">
        <v>874</v>
      </c>
      <c r="M2060" s="406">
        <f t="shared" si="399"/>
        <v>0</v>
      </c>
      <c r="N2060" s="406">
        <f>E2060</f>
        <v>25.06</v>
      </c>
    </row>
    <row r="2061" spans="1:21">
      <c r="A2061" s="407">
        <v>45602</v>
      </c>
      <c r="B2061" s="408">
        <v>0</v>
      </c>
      <c r="C2061" s="409">
        <v>6</v>
      </c>
      <c r="D2061" s="409">
        <v>0.22</v>
      </c>
      <c r="E2061" s="409">
        <f t="shared" si="398"/>
        <v>5.78</v>
      </c>
      <c r="F2061" s="409">
        <v>5.78</v>
      </c>
      <c r="G2061" s="409">
        <f t="shared" si="397"/>
        <v>0</v>
      </c>
      <c r="H2061" s="410" t="s">
        <v>872</v>
      </c>
      <c r="I2061" s="410" t="s">
        <v>906</v>
      </c>
      <c r="J2061" s="410">
        <v>1572153211</v>
      </c>
      <c r="K2061" s="410">
        <v>54119012</v>
      </c>
      <c r="L2061" s="410" t="s">
        <v>874</v>
      </c>
      <c r="M2061" s="406">
        <f t="shared" si="399"/>
        <v>0</v>
      </c>
      <c r="N2061" s="406"/>
      <c r="P2061" s="406">
        <f>E2061</f>
        <v>5.78</v>
      </c>
    </row>
    <row r="2062" spans="1:21">
      <c r="A2062" s="407">
        <v>45602</v>
      </c>
      <c r="B2062" s="408">
        <v>0</v>
      </c>
      <c r="C2062" s="409">
        <v>20</v>
      </c>
      <c r="D2062" s="409">
        <v>0.72</v>
      </c>
      <c r="E2062" s="409">
        <f t="shared" si="398"/>
        <v>19.28</v>
      </c>
      <c r="F2062" s="409">
        <v>19.28</v>
      </c>
      <c r="G2062" s="409">
        <f t="shared" si="397"/>
        <v>0</v>
      </c>
      <c r="H2062" s="410" t="s">
        <v>872</v>
      </c>
      <c r="I2062" s="410" t="s">
        <v>873</v>
      </c>
      <c r="J2062" s="410">
        <v>1572153211</v>
      </c>
      <c r="K2062" s="410">
        <v>54119011</v>
      </c>
      <c r="L2062" s="410" t="s">
        <v>874</v>
      </c>
      <c r="M2062" s="406">
        <f t="shared" si="399"/>
        <v>0</v>
      </c>
      <c r="N2062" s="406"/>
      <c r="U2062" s="406">
        <f>E2062</f>
        <v>19.28</v>
      </c>
    </row>
    <row r="2063" spans="1:21">
      <c r="A2063" s="407">
        <v>45602</v>
      </c>
      <c r="B2063" s="408">
        <v>0</v>
      </c>
      <c r="C2063" s="409">
        <v>5</v>
      </c>
      <c r="D2063" s="409">
        <v>0.2</v>
      </c>
      <c r="E2063" s="409">
        <f t="shared" si="398"/>
        <v>4.76</v>
      </c>
      <c r="F2063" s="409">
        <v>4.8</v>
      </c>
      <c r="G2063" s="409">
        <f t="shared" si="397"/>
        <v>0.04</v>
      </c>
      <c r="H2063" s="410" t="s">
        <v>872</v>
      </c>
      <c r="I2063" s="410" t="s">
        <v>909</v>
      </c>
      <c r="J2063" s="410">
        <v>1572153211</v>
      </c>
      <c r="K2063" s="410">
        <v>54119015</v>
      </c>
      <c r="L2063" s="410" t="s">
        <v>874</v>
      </c>
      <c r="M2063" s="406">
        <f t="shared" si="399"/>
        <v>0</v>
      </c>
      <c r="O2063" s="406"/>
      <c r="R2063" s="406">
        <f>E2063</f>
        <v>4.76</v>
      </c>
    </row>
    <row r="2064" spans="1:21">
      <c r="A2064" s="407">
        <v>45602</v>
      </c>
      <c r="B2064" s="408">
        <v>0</v>
      </c>
      <c r="C2064" s="409">
        <v>12.5</v>
      </c>
      <c r="D2064" s="409">
        <v>0.45</v>
      </c>
      <c r="E2064" s="409">
        <f t="shared" si="398"/>
        <v>12.05</v>
      </c>
      <c r="F2064" s="409">
        <v>12.05</v>
      </c>
      <c r="G2064" s="409">
        <f t="shared" si="397"/>
        <v>0</v>
      </c>
      <c r="H2064" s="410" t="s">
        <v>872</v>
      </c>
      <c r="I2064" s="410" t="s">
        <v>876</v>
      </c>
      <c r="J2064" s="410">
        <v>1572153211</v>
      </c>
      <c r="K2064" s="410">
        <v>54119014</v>
      </c>
      <c r="L2064" s="410" t="s">
        <v>874</v>
      </c>
      <c r="M2064" s="406">
        <f t="shared" si="399"/>
        <v>0</v>
      </c>
      <c r="N2064" s="406"/>
      <c r="T2064" s="406">
        <f>E2064</f>
        <v>12.05</v>
      </c>
    </row>
    <row r="2065" spans="1:21">
      <c r="A2065" s="407">
        <v>45602</v>
      </c>
      <c r="B2065" s="408">
        <v>0</v>
      </c>
      <c r="C2065" s="409">
        <v>26</v>
      </c>
      <c r="D2065" s="409">
        <v>0.94</v>
      </c>
      <c r="E2065" s="409">
        <f t="shared" si="398"/>
        <v>25.06</v>
      </c>
      <c r="F2065" s="409">
        <v>25.06</v>
      </c>
      <c r="G2065" s="409">
        <f t="shared" si="397"/>
        <v>0</v>
      </c>
      <c r="H2065" s="410" t="s">
        <v>872</v>
      </c>
      <c r="I2065" s="410" t="s">
        <v>899</v>
      </c>
      <c r="J2065" s="410">
        <v>1572153211</v>
      </c>
      <c r="K2065" s="410">
        <v>54119013</v>
      </c>
      <c r="L2065" s="410" t="s">
        <v>874</v>
      </c>
      <c r="M2065" s="406">
        <f t="shared" si="399"/>
        <v>0</v>
      </c>
      <c r="N2065" s="406">
        <f>E2065</f>
        <v>25.06</v>
      </c>
    </row>
    <row r="2066" spans="1:21">
      <c r="A2066" s="407">
        <v>45602</v>
      </c>
      <c r="B2066" s="408">
        <v>0</v>
      </c>
      <c r="C2066" s="409">
        <v>4</v>
      </c>
      <c r="D2066" s="409">
        <v>0.2</v>
      </c>
      <c r="E2066" s="409">
        <f t="shared" si="398"/>
        <v>3.76</v>
      </c>
      <c r="F2066" s="409">
        <v>3.8</v>
      </c>
      <c r="G2066" s="409">
        <f t="shared" si="397"/>
        <v>0.04</v>
      </c>
      <c r="H2066" s="410" t="s">
        <v>872</v>
      </c>
      <c r="I2066" s="410" t="s">
        <v>873</v>
      </c>
      <c r="J2066" s="410">
        <v>1572153211</v>
      </c>
      <c r="K2066" s="410">
        <v>54119016</v>
      </c>
      <c r="L2066" s="410" t="s">
        <v>874</v>
      </c>
      <c r="M2066" s="406">
        <f t="shared" si="399"/>
        <v>0</v>
      </c>
      <c r="N2066" s="406"/>
      <c r="U2066" s="406">
        <f t="shared" ref="U2066:U2069" si="402">E2066</f>
        <v>3.76</v>
      </c>
    </row>
    <row r="2067" spans="1:21">
      <c r="A2067" s="407">
        <v>45601</v>
      </c>
      <c r="B2067" s="408">
        <v>0</v>
      </c>
      <c r="C2067" s="409">
        <v>2</v>
      </c>
      <c r="D2067" s="409">
        <v>0.2</v>
      </c>
      <c r="E2067" s="409">
        <f t="shared" si="398"/>
        <v>1.76</v>
      </c>
      <c r="F2067" s="409">
        <v>1.8</v>
      </c>
      <c r="G2067" s="409">
        <f t="shared" si="397"/>
        <v>0.04</v>
      </c>
      <c r="H2067" s="410" t="s">
        <v>872</v>
      </c>
      <c r="I2067" s="410" t="s">
        <v>873</v>
      </c>
      <c r="J2067" s="410">
        <v>91508216</v>
      </c>
      <c r="K2067" s="410">
        <v>54017068</v>
      </c>
      <c r="L2067" s="410" t="s">
        <v>874</v>
      </c>
      <c r="M2067" s="406">
        <f t="shared" si="399"/>
        <v>0</v>
      </c>
      <c r="U2067" s="406">
        <f t="shared" si="402"/>
        <v>1.76</v>
      </c>
    </row>
    <row r="2068" spans="1:21">
      <c r="A2068" s="407">
        <v>45601</v>
      </c>
      <c r="B2068" s="408">
        <v>0</v>
      </c>
      <c r="C2068" s="409">
        <v>4</v>
      </c>
      <c r="D2068" s="409">
        <v>0.2</v>
      </c>
      <c r="E2068" s="409">
        <f t="shared" si="398"/>
        <v>3.76</v>
      </c>
      <c r="F2068" s="409">
        <v>3.8</v>
      </c>
      <c r="G2068" s="409">
        <f t="shared" si="397"/>
        <v>0.04</v>
      </c>
      <c r="H2068" s="410" t="s">
        <v>872</v>
      </c>
      <c r="I2068" s="410" t="s">
        <v>873</v>
      </c>
      <c r="J2068" s="410">
        <v>91508216</v>
      </c>
      <c r="K2068" s="410">
        <v>54017059</v>
      </c>
      <c r="L2068" s="410" t="s">
        <v>874</v>
      </c>
      <c r="M2068" s="406">
        <f t="shared" si="399"/>
        <v>0</v>
      </c>
      <c r="N2068" s="406"/>
      <c r="U2068" s="406">
        <f t="shared" si="402"/>
        <v>3.76</v>
      </c>
    </row>
    <row r="2069" spans="1:21">
      <c r="A2069" s="407">
        <v>45601</v>
      </c>
      <c r="B2069" s="408">
        <v>0</v>
      </c>
      <c r="C2069" s="409">
        <v>2</v>
      </c>
      <c r="D2069" s="409">
        <v>0.2</v>
      </c>
      <c r="E2069" s="409">
        <f t="shared" si="398"/>
        <v>1.76</v>
      </c>
      <c r="F2069" s="409">
        <v>1.8</v>
      </c>
      <c r="G2069" s="409">
        <f t="shared" si="397"/>
        <v>0.04</v>
      </c>
      <c r="H2069" s="410" t="s">
        <v>872</v>
      </c>
      <c r="I2069" s="410" t="s">
        <v>873</v>
      </c>
      <c r="J2069" s="410">
        <v>91508216</v>
      </c>
      <c r="K2069" s="410">
        <v>54017060</v>
      </c>
      <c r="L2069" s="410" t="s">
        <v>874</v>
      </c>
      <c r="M2069" s="406">
        <f t="shared" si="399"/>
        <v>0</v>
      </c>
      <c r="N2069" s="406"/>
      <c r="U2069" s="406">
        <f t="shared" si="402"/>
        <v>1.76</v>
      </c>
    </row>
    <row r="2070" spans="1:21">
      <c r="A2070" s="407">
        <v>45601</v>
      </c>
      <c r="B2070" s="408">
        <v>0</v>
      </c>
      <c r="C2070" s="409">
        <v>26</v>
      </c>
      <c r="D2070" s="409">
        <v>0.94</v>
      </c>
      <c r="E2070" s="409">
        <f t="shared" si="398"/>
        <v>25.06</v>
      </c>
      <c r="F2070" s="409">
        <v>25.06</v>
      </c>
      <c r="G2070" s="409">
        <f t="shared" si="397"/>
        <v>0</v>
      </c>
      <c r="H2070" s="410" t="s">
        <v>872</v>
      </c>
      <c r="I2070" s="410" t="s">
        <v>899</v>
      </c>
      <c r="J2070" s="410">
        <v>91508216</v>
      </c>
      <c r="K2070" s="410">
        <v>54017066</v>
      </c>
      <c r="L2070" s="410" t="s">
        <v>874</v>
      </c>
      <c r="M2070" s="406">
        <f t="shared" si="399"/>
        <v>0</v>
      </c>
      <c r="N2070" s="406">
        <f t="shared" ref="N2070:N2071" si="403">E2070</f>
        <v>25.06</v>
      </c>
    </row>
    <row r="2071" spans="1:21">
      <c r="A2071" s="407">
        <v>45601</v>
      </c>
      <c r="B2071" s="408">
        <v>0</v>
      </c>
      <c r="C2071" s="409">
        <v>26</v>
      </c>
      <c r="D2071" s="409">
        <v>0.94</v>
      </c>
      <c r="E2071" s="409">
        <f t="shared" si="398"/>
        <v>25.06</v>
      </c>
      <c r="F2071" s="409">
        <v>25.06</v>
      </c>
      <c r="G2071" s="409">
        <f t="shared" si="397"/>
        <v>0</v>
      </c>
      <c r="H2071" s="410" t="s">
        <v>872</v>
      </c>
      <c r="I2071" s="410" t="s">
        <v>899</v>
      </c>
      <c r="J2071" s="410">
        <v>91508216</v>
      </c>
      <c r="K2071" s="410">
        <v>54017067</v>
      </c>
      <c r="L2071" s="410" t="s">
        <v>874</v>
      </c>
      <c r="M2071" s="406">
        <f t="shared" si="399"/>
        <v>0</v>
      </c>
      <c r="N2071" s="406">
        <f t="shared" si="403"/>
        <v>25.06</v>
      </c>
    </row>
    <row r="2072" spans="1:21">
      <c r="A2072" s="407">
        <v>45601</v>
      </c>
      <c r="B2072" s="408">
        <v>0</v>
      </c>
      <c r="C2072" s="409">
        <v>10</v>
      </c>
      <c r="D2072" s="409">
        <v>0.36</v>
      </c>
      <c r="E2072" s="409">
        <f t="shared" si="398"/>
        <v>9.64</v>
      </c>
      <c r="F2072" s="409">
        <v>9.64</v>
      </c>
      <c r="G2072" s="409">
        <f t="shared" si="397"/>
        <v>0</v>
      </c>
      <c r="H2072" s="410" t="s">
        <v>872</v>
      </c>
      <c r="I2072" s="410" t="s">
        <v>873</v>
      </c>
      <c r="J2072" s="410">
        <v>91508216</v>
      </c>
      <c r="K2072" s="410">
        <v>54017063</v>
      </c>
      <c r="L2072" s="410" t="s">
        <v>874</v>
      </c>
      <c r="M2072" s="406">
        <f t="shared" si="399"/>
        <v>0</v>
      </c>
      <c r="N2072" s="406"/>
      <c r="U2072" s="406">
        <f>E2072</f>
        <v>9.64</v>
      </c>
    </row>
    <row r="2073" spans="1:21">
      <c r="A2073" s="407">
        <v>45601</v>
      </c>
      <c r="B2073" s="408">
        <v>0</v>
      </c>
      <c r="C2073" s="409">
        <v>5</v>
      </c>
      <c r="D2073" s="409">
        <v>0.2</v>
      </c>
      <c r="E2073" s="409">
        <f t="shared" si="398"/>
        <v>4.76</v>
      </c>
      <c r="F2073" s="409">
        <v>4.8</v>
      </c>
      <c r="G2073" s="409">
        <f t="shared" si="397"/>
        <v>0.04</v>
      </c>
      <c r="H2073" s="410" t="s">
        <v>872</v>
      </c>
      <c r="I2073" s="410" t="s">
        <v>909</v>
      </c>
      <c r="J2073" s="410">
        <v>91508216</v>
      </c>
      <c r="K2073" s="410">
        <v>54017064</v>
      </c>
      <c r="L2073" s="410" t="s">
        <v>874</v>
      </c>
      <c r="M2073" s="406">
        <f t="shared" si="399"/>
        <v>0</v>
      </c>
      <c r="N2073" s="406"/>
      <c r="R2073" s="406">
        <f>E2073</f>
        <v>4.76</v>
      </c>
    </row>
    <row r="2074" spans="1:21">
      <c r="A2074" s="407">
        <v>45601</v>
      </c>
      <c r="B2074" s="408">
        <v>0</v>
      </c>
      <c r="C2074" s="409">
        <v>26</v>
      </c>
      <c r="D2074" s="409">
        <v>0.94</v>
      </c>
      <c r="E2074" s="409">
        <f t="shared" si="398"/>
        <v>25.06</v>
      </c>
      <c r="F2074" s="409">
        <v>25.06</v>
      </c>
      <c r="G2074" s="409">
        <f t="shared" si="397"/>
        <v>0</v>
      </c>
      <c r="H2074" s="410" t="s">
        <v>872</v>
      </c>
      <c r="I2074" s="410" t="s">
        <v>899</v>
      </c>
      <c r="J2074" s="410">
        <v>91508216</v>
      </c>
      <c r="K2074" s="410">
        <v>54017070</v>
      </c>
      <c r="L2074" s="410" t="s">
        <v>874</v>
      </c>
      <c r="M2074" s="406">
        <f t="shared" si="399"/>
        <v>0</v>
      </c>
      <c r="N2074" s="406">
        <f>E2074</f>
        <v>25.06</v>
      </c>
    </row>
    <row r="2075" spans="1:21">
      <c r="A2075" s="407">
        <v>45601</v>
      </c>
      <c r="B2075" s="408">
        <v>0</v>
      </c>
      <c r="C2075" s="409">
        <v>5</v>
      </c>
      <c r="D2075" s="409">
        <v>0.2</v>
      </c>
      <c r="E2075" s="409">
        <f t="shared" si="398"/>
        <v>4.76</v>
      </c>
      <c r="F2075" s="409">
        <v>4.8</v>
      </c>
      <c r="G2075" s="409">
        <f t="shared" si="397"/>
        <v>0.04</v>
      </c>
      <c r="H2075" s="410" t="s">
        <v>872</v>
      </c>
      <c r="I2075" s="410" t="s">
        <v>909</v>
      </c>
      <c r="J2075" s="410">
        <v>91508216</v>
      </c>
      <c r="K2075" s="410">
        <v>54017062</v>
      </c>
      <c r="L2075" s="410" t="s">
        <v>874</v>
      </c>
      <c r="M2075" s="406">
        <f t="shared" si="399"/>
        <v>0</v>
      </c>
      <c r="N2075" s="406"/>
      <c r="R2075" s="406">
        <f>E2075</f>
        <v>4.76</v>
      </c>
    </row>
    <row r="2076" spans="1:21">
      <c r="A2076" s="407">
        <v>45601</v>
      </c>
      <c r="B2076" s="408">
        <v>0</v>
      </c>
      <c r="C2076" s="409">
        <v>2</v>
      </c>
      <c r="D2076" s="409">
        <v>0.2</v>
      </c>
      <c r="E2076" s="409">
        <f t="shared" si="398"/>
        <v>1.76</v>
      </c>
      <c r="F2076" s="409">
        <v>1.8</v>
      </c>
      <c r="G2076" s="409">
        <f t="shared" si="397"/>
        <v>0.04</v>
      </c>
      <c r="H2076" s="410" t="s">
        <v>872</v>
      </c>
      <c r="I2076" s="410" t="s">
        <v>873</v>
      </c>
      <c r="J2076" s="410">
        <v>91508216</v>
      </c>
      <c r="K2076" s="410">
        <v>54017058</v>
      </c>
      <c r="L2076" s="410" t="s">
        <v>874</v>
      </c>
      <c r="M2076" s="406">
        <f t="shared" si="399"/>
        <v>0</v>
      </c>
      <c r="N2076" s="406"/>
      <c r="U2076" s="406">
        <f>E2076</f>
        <v>1.76</v>
      </c>
    </row>
    <row r="2077" spans="1:21">
      <c r="A2077" s="407">
        <v>45601</v>
      </c>
      <c r="B2077" s="408">
        <v>0</v>
      </c>
      <c r="C2077" s="409">
        <v>5</v>
      </c>
      <c r="D2077" s="409">
        <v>0.2</v>
      </c>
      <c r="E2077" s="409">
        <f t="shared" si="398"/>
        <v>4.76</v>
      </c>
      <c r="F2077" s="409">
        <v>4.8</v>
      </c>
      <c r="G2077" s="409">
        <f t="shared" si="397"/>
        <v>0.04</v>
      </c>
      <c r="H2077" s="410" t="s">
        <v>872</v>
      </c>
      <c r="I2077" s="410" t="s">
        <v>909</v>
      </c>
      <c r="J2077" s="410">
        <v>91508216</v>
      </c>
      <c r="K2077" s="410">
        <v>54017065</v>
      </c>
      <c r="L2077" s="410" t="s">
        <v>874</v>
      </c>
      <c r="M2077" s="406">
        <f t="shared" si="399"/>
        <v>0</v>
      </c>
      <c r="N2077" s="406"/>
      <c r="R2077" s="406">
        <f>E2077</f>
        <v>4.76</v>
      </c>
    </row>
    <row r="2078" spans="1:21">
      <c r="A2078" s="407">
        <v>45601</v>
      </c>
      <c r="B2078" s="408">
        <v>0</v>
      </c>
      <c r="C2078" s="409">
        <v>26</v>
      </c>
      <c r="D2078" s="409">
        <v>0.94</v>
      </c>
      <c r="E2078" s="409">
        <f t="shared" si="398"/>
        <v>25.06</v>
      </c>
      <c r="F2078" s="409">
        <v>25.06</v>
      </c>
      <c r="G2078" s="409">
        <f t="shared" si="397"/>
        <v>0</v>
      </c>
      <c r="H2078" s="410" t="s">
        <v>872</v>
      </c>
      <c r="I2078" s="410" t="s">
        <v>899</v>
      </c>
      <c r="J2078" s="410">
        <v>91508216</v>
      </c>
      <c r="K2078" s="410">
        <v>54017069</v>
      </c>
      <c r="L2078" s="410" t="s">
        <v>874</v>
      </c>
      <c r="M2078" s="406">
        <f t="shared" si="399"/>
        <v>0</v>
      </c>
      <c r="N2078" s="406">
        <f t="shared" ref="N2078:N2086" si="404">E2078</f>
        <v>25.06</v>
      </c>
      <c r="P2078" s="406"/>
    </row>
    <row r="2079" spans="1:21">
      <c r="A2079" s="407">
        <v>45601</v>
      </c>
      <c r="B2079" s="408">
        <v>0</v>
      </c>
      <c r="C2079" s="409">
        <v>26</v>
      </c>
      <c r="D2079" s="409">
        <v>0.94</v>
      </c>
      <c r="E2079" s="409">
        <f t="shared" si="398"/>
        <v>25.06</v>
      </c>
      <c r="F2079" s="409">
        <v>25.06</v>
      </c>
      <c r="G2079" s="409">
        <f t="shared" si="397"/>
        <v>0</v>
      </c>
      <c r="H2079" s="410" t="s">
        <v>872</v>
      </c>
      <c r="I2079" s="410" t="s">
        <v>899</v>
      </c>
      <c r="J2079" s="410">
        <v>91508216</v>
      </c>
      <c r="K2079" s="410">
        <v>54017061</v>
      </c>
      <c r="L2079" s="410" t="s">
        <v>874</v>
      </c>
      <c r="M2079" s="406">
        <f t="shared" si="399"/>
        <v>0</v>
      </c>
      <c r="N2079" s="406">
        <f t="shared" si="404"/>
        <v>25.06</v>
      </c>
    </row>
    <row r="2080" spans="1:21">
      <c r="A2080" s="407">
        <v>45600</v>
      </c>
      <c r="B2080" s="408">
        <v>0</v>
      </c>
      <c r="C2080" s="409">
        <v>26</v>
      </c>
      <c r="D2080" s="409">
        <v>0.94</v>
      </c>
      <c r="E2080" s="409">
        <f t="shared" si="398"/>
        <v>25.06</v>
      </c>
      <c r="F2080" s="409">
        <v>25.06</v>
      </c>
      <c r="G2080" s="409">
        <f t="shared" si="397"/>
        <v>0</v>
      </c>
      <c r="H2080" s="410" t="s">
        <v>872</v>
      </c>
      <c r="I2080" s="410" t="s">
        <v>899</v>
      </c>
      <c r="J2080" s="410">
        <v>1877884842</v>
      </c>
      <c r="K2080" s="410">
        <v>54004598</v>
      </c>
      <c r="L2080" s="410" t="s">
        <v>874</v>
      </c>
      <c r="M2080" s="406">
        <f t="shared" si="399"/>
        <v>0</v>
      </c>
      <c r="N2080" s="406">
        <f t="shared" si="404"/>
        <v>25.06</v>
      </c>
    </row>
    <row r="2081" spans="1:16">
      <c r="A2081" s="407">
        <v>45600</v>
      </c>
      <c r="B2081" s="408">
        <v>0</v>
      </c>
      <c r="C2081" s="409">
        <v>26</v>
      </c>
      <c r="D2081" s="409">
        <v>0.94</v>
      </c>
      <c r="E2081" s="409">
        <f t="shared" si="398"/>
        <v>25.06</v>
      </c>
      <c r="F2081" s="409">
        <v>25.06</v>
      </c>
      <c r="G2081" s="409">
        <f t="shared" si="397"/>
        <v>0</v>
      </c>
      <c r="H2081" s="410" t="s">
        <v>872</v>
      </c>
      <c r="I2081" s="410" t="s">
        <v>899</v>
      </c>
      <c r="J2081" s="410">
        <v>1877884842</v>
      </c>
      <c r="K2081" s="410">
        <v>54004596</v>
      </c>
      <c r="L2081" s="410" t="s">
        <v>874</v>
      </c>
      <c r="M2081" s="406">
        <f t="shared" si="399"/>
        <v>0</v>
      </c>
      <c r="N2081" s="406">
        <f t="shared" si="404"/>
        <v>25.06</v>
      </c>
    </row>
    <row r="2082" spans="1:16">
      <c r="A2082" s="407">
        <v>45600</v>
      </c>
      <c r="B2082" s="408">
        <v>0</v>
      </c>
      <c r="C2082" s="409">
        <v>26</v>
      </c>
      <c r="D2082" s="409">
        <v>0.94</v>
      </c>
      <c r="E2082" s="409">
        <f t="shared" si="398"/>
        <v>25.06</v>
      </c>
      <c r="F2082" s="409">
        <v>25.06</v>
      </c>
      <c r="G2082" s="409">
        <f t="shared" si="397"/>
        <v>0</v>
      </c>
      <c r="H2082" s="410" t="s">
        <v>872</v>
      </c>
      <c r="I2082" s="410" t="s">
        <v>899</v>
      </c>
      <c r="J2082" s="410">
        <v>1877884842</v>
      </c>
      <c r="K2082" s="410">
        <v>54004601</v>
      </c>
      <c r="L2082" s="410" t="s">
        <v>874</v>
      </c>
      <c r="M2082" s="406">
        <f t="shared" si="399"/>
        <v>0</v>
      </c>
      <c r="N2082" s="406">
        <f t="shared" si="404"/>
        <v>25.06</v>
      </c>
    </row>
    <row r="2083" spans="1:16">
      <c r="A2083" s="407">
        <v>45600</v>
      </c>
      <c r="B2083" s="408">
        <v>0</v>
      </c>
      <c r="C2083" s="409">
        <v>26</v>
      </c>
      <c r="D2083" s="409">
        <v>0.94</v>
      </c>
      <c r="E2083" s="409">
        <f t="shared" si="398"/>
        <v>25.06</v>
      </c>
      <c r="F2083" s="409">
        <v>25.06</v>
      </c>
      <c r="G2083" s="409">
        <f t="shared" si="397"/>
        <v>0</v>
      </c>
      <c r="H2083" s="410" t="s">
        <v>872</v>
      </c>
      <c r="I2083" s="410" t="s">
        <v>899</v>
      </c>
      <c r="J2083" s="410">
        <v>1877884842</v>
      </c>
      <c r="K2083" s="410">
        <v>54004605</v>
      </c>
      <c r="L2083" s="410" t="s">
        <v>874</v>
      </c>
      <c r="M2083" s="406">
        <f t="shared" si="399"/>
        <v>0</v>
      </c>
      <c r="N2083" s="406">
        <f t="shared" si="404"/>
        <v>25.06</v>
      </c>
    </row>
    <row r="2084" spans="1:16">
      <c r="A2084" s="407">
        <v>45600</v>
      </c>
      <c r="B2084" s="408">
        <v>0</v>
      </c>
      <c r="C2084" s="409">
        <v>26</v>
      </c>
      <c r="D2084" s="409">
        <v>0.94</v>
      </c>
      <c r="E2084" s="409">
        <f t="shared" si="398"/>
        <v>25.06</v>
      </c>
      <c r="F2084" s="409">
        <v>25.06</v>
      </c>
      <c r="G2084" s="409">
        <f t="shared" si="397"/>
        <v>0</v>
      </c>
      <c r="H2084" s="410" t="s">
        <v>872</v>
      </c>
      <c r="I2084" s="410" t="s">
        <v>899</v>
      </c>
      <c r="J2084" s="410">
        <v>1877884842</v>
      </c>
      <c r="K2084" s="410">
        <v>54004595</v>
      </c>
      <c r="L2084" s="410" t="s">
        <v>874</v>
      </c>
      <c r="M2084" s="406">
        <f t="shared" si="399"/>
        <v>0</v>
      </c>
      <c r="N2084" s="406">
        <f t="shared" si="404"/>
        <v>25.06</v>
      </c>
    </row>
    <row r="2085" spans="1:16">
      <c r="A2085" s="407">
        <v>45600</v>
      </c>
      <c r="B2085" s="408">
        <v>0</v>
      </c>
      <c r="C2085" s="409">
        <v>26</v>
      </c>
      <c r="D2085" s="409">
        <v>0.94</v>
      </c>
      <c r="E2085" s="409">
        <f t="shared" si="398"/>
        <v>25.06</v>
      </c>
      <c r="F2085" s="409">
        <v>25.06</v>
      </c>
      <c r="G2085" s="409">
        <f t="shared" si="397"/>
        <v>0</v>
      </c>
      <c r="H2085" s="410" t="s">
        <v>872</v>
      </c>
      <c r="I2085" s="410" t="s">
        <v>899</v>
      </c>
      <c r="J2085" s="410">
        <v>1877884842</v>
      </c>
      <c r="K2085" s="410">
        <v>54004602</v>
      </c>
      <c r="L2085" s="410" t="s">
        <v>874</v>
      </c>
      <c r="M2085" s="406">
        <f t="shared" si="399"/>
        <v>0</v>
      </c>
      <c r="N2085" s="406">
        <f t="shared" si="404"/>
        <v>25.06</v>
      </c>
    </row>
    <row r="2086" spans="1:16">
      <c r="A2086" s="407">
        <v>45600</v>
      </c>
      <c r="B2086" s="408">
        <v>0</v>
      </c>
      <c r="C2086" s="409">
        <v>26</v>
      </c>
      <c r="D2086" s="409">
        <v>0.94</v>
      </c>
      <c r="E2086" s="409">
        <f t="shared" si="398"/>
        <v>25.06</v>
      </c>
      <c r="F2086" s="409">
        <v>25.06</v>
      </c>
      <c r="G2086" s="409">
        <f t="shared" si="397"/>
        <v>0</v>
      </c>
      <c r="H2086" s="410" t="s">
        <v>872</v>
      </c>
      <c r="I2086" s="410" t="s">
        <v>899</v>
      </c>
      <c r="J2086" s="410">
        <v>1877884842</v>
      </c>
      <c r="K2086" s="410">
        <v>54004597</v>
      </c>
      <c r="L2086" s="410" t="s">
        <v>874</v>
      </c>
      <c r="M2086" s="406">
        <f t="shared" si="399"/>
        <v>0</v>
      </c>
      <c r="N2086" s="406">
        <f t="shared" si="404"/>
        <v>25.06</v>
      </c>
    </row>
    <row r="2087" spans="1:16">
      <c r="A2087" s="407">
        <v>45600</v>
      </c>
      <c r="B2087" s="408">
        <v>0</v>
      </c>
      <c r="C2087" s="409">
        <v>15</v>
      </c>
      <c r="D2087" s="409">
        <v>0.54</v>
      </c>
      <c r="E2087" s="409">
        <f t="shared" si="398"/>
        <v>14.46</v>
      </c>
      <c r="F2087" s="409">
        <v>14.46</v>
      </c>
      <c r="G2087" s="409">
        <f t="shared" si="397"/>
        <v>0</v>
      </c>
      <c r="H2087" s="410" t="s">
        <v>872</v>
      </c>
      <c r="I2087" s="410" t="s">
        <v>875</v>
      </c>
      <c r="J2087" s="410">
        <v>1877884842</v>
      </c>
      <c r="K2087" s="410">
        <v>54004604</v>
      </c>
      <c r="L2087" s="410" t="s">
        <v>874</v>
      </c>
      <c r="M2087" s="406">
        <f t="shared" si="399"/>
        <v>0</v>
      </c>
      <c r="N2087" s="406"/>
      <c r="P2087" s="406">
        <f>E2087</f>
        <v>14.46</v>
      </c>
    </row>
    <row r="2088" spans="1:16">
      <c r="A2088" s="407">
        <v>45600</v>
      </c>
      <c r="B2088" s="408">
        <v>0</v>
      </c>
      <c r="C2088" s="409">
        <v>26</v>
      </c>
      <c r="D2088" s="409">
        <v>0.94</v>
      </c>
      <c r="E2088" s="409">
        <f t="shared" si="398"/>
        <v>25.06</v>
      </c>
      <c r="F2088" s="409">
        <v>25.06</v>
      </c>
      <c r="G2088" s="409">
        <f t="shared" si="397"/>
        <v>0</v>
      </c>
      <c r="H2088" s="410" t="s">
        <v>872</v>
      </c>
      <c r="I2088" s="410" t="s">
        <v>899</v>
      </c>
      <c r="J2088" s="410">
        <v>1877884842</v>
      </c>
      <c r="K2088" s="410">
        <v>54004606</v>
      </c>
      <c r="L2088" s="410" t="s">
        <v>874</v>
      </c>
      <c r="M2088" s="406">
        <f t="shared" si="399"/>
        <v>0</v>
      </c>
      <c r="N2088" s="406">
        <f t="shared" ref="N2088:N2092" si="405">E2088</f>
        <v>25.06</v>
      </c>
    </row>
    <row r="2089" spans="1:16">
      <c r="A2089" s="407">
        <v>45600</v>
      </c>
      <c r="B2089" s="408">
        <v>0</v>
      </c>
      <c r="C2089" s="409">
        <v>26</v>
      </c>
      <c r="D2089" s="409">
        <v>0.94</v>
      </c>
      <c r="E2089" s="409">
        <f t="shared" si="398"/>
        <v>25.06</v>
      </c>
      <c r="F2089" s="409">
        <v>25.06</v>
      </c>
      <c r="G2089" s="409">
        <f t="shared" si="397"/>
        <v>0</v>
      </c>
      <c r="H2089" s="410" t="s">
        <v>872</v>
      </c>
      <c r="I2089" s="410" t="s">
        <v>899</v>
      </c>
      <c r="J2089" s="410">
        <v>1877884842</v>
      </c>
      <c r="K2089" s="410">
        <v>54004594</v>
      </c>
      <c r="L2089" s="410" t="s">
        <v>874</v>
      </c>
      <c r="M2089" s="406">
        <f t="shared" si="399"/>
        <v>0</v>
      </c>
      <c r="N2089" s="406">
        <f t="shared" si="405"/>
        <v>25.06</v>
      </c>
    </row>
    <row r="2090" spans="1:16">
      <c r="A2090" s="407">
        <v>45600</v>
      </c>
      <c r="B2090" s="408">
        <v>0</v>
      </c>
      <c r="C2090" s="409">
        <v>26</v>
      </c>
      <c r="D2090" s="409">
        <v>0.94</v>
      </c>
      <c r="E2090" s="409">
        <f t="shared" si="398"/>
        <v>25.06</v>
      </c>
      <c r="F2090" s="409">
        <v>25.06</v>
      </c>
      <c r="G2090" s="409">
        <f t="shared" si="397"/>
        <v>0</v>
      </c>
      <c r="H2090" s="410" t="s">
        <v>872</v>
      </c>
      <c r="I2090" s="410" t="s">
        <v>900</v>
      </c>
      <c r="J2090" s="410">
        <v>1877884842</v>
      </c>
      <c r="K2090" s="410">
        <v>54004603</v>
      </c>
      <c r="L2090" s="410" t="s">
        <v>874</v>
      </c>
      <c r="M2090" s="406">
        <f t="shared" si="399"/>
        <v>0</v>
      </c>
      <c r="N2090" s="406">
        <f t="shared" si="405"/>
        <v>25.06</v>
      </c>
    </row>
    <row r="2091" spans="1:16">
      <c r="A2091" s="407">
        <v>45600</v>
      </c>
      <c r="B2091" s="408">
        <v>0</v>
      </c>
      <c r="C2091" s="409">
        <v>26</v>
      </c>
      <c r="D2091" s="409">
        <v>0.94</v>
      </c>
      <c r="E2091" s="409">
        <f t="shared" si="398"/>
        <v>25.06</v>
      </c>
      <c r="F2091" s="409">
        <v>25.06</v>
      </c>
      <c r="G2091" s="409">
        <f t="shared" si="397"/>
        <v>0</v>
      </c>
      <c r="H2091" s="410" t="s">
        <v>872</v>
      </c>
      <c r="I2091" s="410" t="s">
        <v>899</v>
      </c>
      <c r="J2091" s="410">
        <v>1877884842</v>
      </c>
      <c r="K2091" s="410">
        <v>54004599</v>
      </c>
      <c r="L2091" s="410" t="s">
        <v>874</v>
      </c>
      <c r="M2091" s="406">
        <f t="shared" si="399"/>
        <v>0</v>
      </c>
      <c r="N2091" s="406">
        <f t="shared" si="405"/>
        <v>25.06</v>
      </c>
    </row>
    <row r="2092" spans="1:16">
      <c r="A2092" s="407">
        <v>45600</v>
      </c>
      <c r="B2092" s="408">
        <v>0</v>
      </c>
      <c r="C2092" s="409">
        <v>26</v>
      </c>
      <c r="D2092" s="409">
        <v>0.94</v>
      </c>
      <c r="E2092" s="409">
        <f t="shared" si="398"/>
        <v>25.06</v>
      </c>
      <c r="F2092" s="409">
        <v>25.06</v>
      </c>
      <c r="G2092" s="409">
        <f t="shared" si="397"/>
        <v>0</v>
      </c>
      <c r="H2092" s="410" t="s">
        <v>872</v>
      </c>
      <c r="I2092" s="410" t="s">
        <v>899</v>
      </c>
      <c r="J2092" s="410">
        <v>1877884842</v>
      </c>
      <c r="K2092" s="410">
        <v>54004600</v>
      </c>
      <c r="L2092" s="410" t="s">
        <v>874</v>
      </c>
      <c r="M2092" s="406">
        <f t="shared" si="399"/>
        <v>0</v>
      </c>
      <c r="N2092" s="406">
        <f t="shared" si="405"/>
        <v>25.06</v>
      </c>
    </row>
    <row r="2093" spans="1:16">
      <c r="A2093" s="407">
        <v>45597</v>
      </c>
      <c r="B2093" s="408">
        <v>0</v>
      </c>
      <c r="C2093" s="409">
        <v>3</v>
      </c>
      <c r="D2093" s="409">
        <v>0.2</v>
      </c>
      <c r="E2093" s="409">
        <f t="shared" si="398"/>
        <v>2.76</v>
      </c>
      <c r="F2093" s="409">
        <v>2.8</v>
      </c>
      <c r="G2093" s="409">
        <f t="shared" si="397"/>
        <v>0.04</v>
      </c>
      <c r="H2093" s="410" t="s">
        <v>872</v>
      </c>
      <c r="I2093" s="410" t="s">
        <v>875</v>
      </c>
      <c r="J2093" s="410">
        <v>1427766430</v>
      </c>
      <c r="K2093" s="410">
        <v>53999075</v>
      </c>
      <c r="L2093" s="410" t="s">
        <v>874</v>
      </c>
      <c r="M2093" s="406">
        <f t="shared" si="399"/>
        <v>0</v>
      </c>
      <c r="N2093" s="406"/>
      <c r="P2093" s="406">
        <f>E2093</f>
        <v>2.76</v>
      </c>
    </row>
    <row r="2094" spans="1:16">
      <c r="A2094" s="407">
        <v>45597</v>
      </c>
      <c r="B2094" s="408">
        <v>0</v>
      </c>
      <c r="C2094" s="409">
        <v>26</v>
      </c>
      <c r="D2094" s="409">
        <v>0.94</v>
      </c>
      <c r="E2094" s="409">
        <f t="shared" si="398"/>
        <v>25.06</v>
      </c>
      <c r="F2094" s="409">
        <v>25.06</v>
      </c>
      <c r="G2094" s="409">
        <f t="shared" si="397"/>
        <v>0</v>
      </c>
      <c r="H2094" s="410" t="s">
        <v>872</v>
      </c>
      <c r="I2094" s="410" t="s">
        <v>900</v>
      </c>
      <c r="J2094" s="410">
        <v>1427766430</v>
      </c>
      <c r="K2094" s="410">
        <v>53999076</v>
      </c>
      <c r="L2094" s="410" t="s">
        <v>874</v>
      </c>
      <c r="M2094" s="406">
        <f t="shared" si="399"/>
        <v>0</v>
      </c>
      <c r="N2094" s="406">
        <f t="shared" ref="N2094:N2095" si="406">E2094</f>
        <v>25.06</v>
      </c>
    </row>
    <row r="2095" spans="1:16">
      <c r="A2095" s="407">
        <v>45597</v>
      </c>
      <c r="B2095" s="408">
        <v>0</v>
      </c>
      <c r="C2095" s="409">
        <v>26</v>
      </c>
      <c r="D2095" s="409">
        <v>0.94</v>
      </c>
      <c r="E2095" s="409">
        <f t="shared" si="398"/>
        <v>25.06</v>
      </c>
      <c r="F2095" s="409">
        <v>25.06</v>
      </c>
      <c r="G2095" s="409">
        <f t="shared" si="397"/>
        <v>0</v>
      </c>
      <c r="H2095" s="410" t="s">
        <v>872</v>
      </c>
      <c r="I2095" s="410" t="s">
        <v>899</v>
      </c>
      <c r="J2095" s="410">
        <v>1427766430</v>
      </c>
      <c r="K2095" s="410">
        <v>53999074</v>
      </c>
      <c r="L2095" s="410" t="s">
        <v>874</v>
      </c>
      <c r="M2095" s="406">
        <f t="shared" si="399"/>
        <v>0</v>
      </c>
      <c r="N2095" s="406">
        <f t="shared" si="406"/>
        <v>25.06</v>
      </c>
    </row>
    <row r="2096" spans="1:16">
      <c r="A2096" s="407">
        <v>45597</v>
      </c>
      <c r="B2096" s="408">
        <v>0</v>
      </c>
      <c r="C2096" s="409">
        <v>3</v>
      </c>
      <c r="D2096" s="409">
        <v>0.2</v>
      </c>
      <c r="E2096" s="409">
        <f t="shared" si="398"/>
        <v>2.76</v>
      </c>
      <c r="F2096" s="409">
        <v>2.8</v>
      </c>
      <c r="G2096" s="409">
        <f t="shared" si="397"/>
        <v>0.04</v>
      </c>
      <c r="H2096" s="410" t="s">
        <v>872</v>
      </c>
      <c r="I2096" s="410" t="s">
        <v>875</v>
      </c>
      <c r="J2096" s="410">
        <v>1427766430</v>
      </c>
      <c r="K2096" s="410">
        <v>53999077</v>
      </c>
      <c r="L2096" s="410" t="s">
        <v>874</v>
      </c>
      <c r="M2096" s="406">
        <f t="shared" si="399"/>
        <v>0</v>
      </c>
      <c r="N2096" s="406"/>
      <c r="P2096" s="406">
        <f>E2096</f>
        <v>2.76</v>
      </c>
    </row>
    <row r="2097" spans="1:24">
      <c r="A2097" s="407">
        <v>45597</v>
      </c>
      <c r="B2097" s="408">
        <v>0</v>
      </c>
      <c r="C2097" s="409">
        <v>26</v>
      </c>
      <c r="D2097" s="409">
        <v>0.94</v>
      </c>
      <c r="E2097" s="409">
        <f t="shared" si="398"/>
        <v>25.06</v>
      </c>
      <c r="F2097" s="409">
        <v>25.06</v>
      </c>
      <c r="G2097" s="409">
        <f t="shared" si="397"/>
        <v>0</v>
      </c>
      <c r="H2097" s="410" t="s">
        <v>872</v>
      </c>
      <c r="I2097" s="410" t="s">
        <v>900</v>
      </c>
      <c r="J2097" s="410">
        <v>1427766430</v>
      </c>
      <c r="K2097" s="410">
        <v>53999073</v>
      </c>
      <c r="L2097" s="410" t="s">
        <v>874</v>
      </c>
      <c r="M2097" s="406">
        <f t="shared" si="399"/>
        <v>0</v>
      </c>
      <c r="N2097" s="406">
        <f t="shared" ref="N2097:N2100" si="407">E2097</f>
        <v>25.06</v>
      </c>
    </row>
    <row r="2098" spans="1:24">
      <c r="A2098" s="407">
        <v>45597</v>
      </c>
      <c r="B2098" s="408">
        <v>0</v>
      </c>
      <c r="C2098" s="409">
        <v>26</v>
      </c>
      <c r="D2098" s="409">
        <v>0.93</v>
      </c>
      <c r="E2098" s="409">
        <f t="shared" si="398"/>
        <v>25.07</v>
      </c>
      <c r="F2098" s="409">
        <v>25.07</v>
      </c>
      <c r="G2098" s="409">
        <f t="shared" si="397"/>
        <v>0</v>
      </c>
      <c r="H2098" s="410" t="s">
        <v>872</v>
      </c>
      <c r="I2098" s="410" t="s">
        <v>900</v>
      </c>
      <c r="J2098" s="410">
        <v>1427766430</v>
      </c>
      <c r="K2098" s="410">
        <v>53999073</v>
      </c>
      <c r="L2098" s="410" t="s">
        <v>874</v>
      </c>
      <c r="M2098" s="406">
        <f t="shared" si="399"/>
        <v>0</v>
      </c>
      <c r="N2098" s="406">
        <f t="shared" si="407"/>
        <v>25.07</v>
      </c>
    </row>
    <row r="2099" spans="1:24">
      <c r="A2099" s="407">
        <v>45597</v>
      </c>
      <c r="B2099" s="408">
        <v>0</v>
      </c>
      <c r="C2099" s="409">
        <v>26</v>
      </c>
      <c r="D2099" s="409">
        <v>0.94</v>
      </c>
      <c r="E2099" s="409">
        <f t="shared" si="398"/>
        <v>25.06</v>
      </c>
      <c r="F2099" s="409">
        <v>25.06</v>
      </c>
      <c r="G2099" s="409">
        <f t="shared" si="397"/>
        <v>0</v>
      </c>
      <c r="H2099" s="410" t="s">
        <v>872</v>
      </c>
      <c r="I2099" s="410" t="s">
        <v>900</v>
      </c>
      <c r="J2099" s="410">
        <v>1427766430</v>
      </c>
      <c r="K2099" s="410">
        <v>53999069</v>
      </c>
      <c r="L2099" s="410" t="s">
        <v>874</v>
      </c>
      <c r="M2099" s="406">
        <f t="shared" si="399"/>
        <v>0</v>
      </c>
      <c r="N2099" s="406">
        <f t="shared" si="407"/>
        <v>25.06</v>
      </c>
    </row>
    <row r="2100" spans="1:24">
      <c r="A2100" s="407">
        <v>45597</v>
      </c>
      <c r="B2100" s="408">
        <v>0</v>
      </c>
      <c r="C2100" s="409">
        <v>26</v>
      </c>
      <c r="D2100" s="409">
        <v>0.93</v>
      </c>
      <c r="E2100" s="409">
        <f t="shared" si="398"/>
        <v>25.07</v>
      </c>
      <c r="F2100" s="409">
        <v>25.07</v>
      </c>
      <c r="G2100" s="409">
        <f t="shared" si="397"/>
        <v>0</v>
      </c>
      <c r="H2100" s="410" t="s">
        <v>872</v>
      </c>
      <c r="I2100" s="410" t="s">
        <v>900</v>
      </c>
      <c r="J2100" s="410">
        <v>1427766430</v>
      </c>
      <c r="K2100" s="410">
        <v>53999069</v>
      </c>
      <c r="L2100" s="410" t="s">
        <v>874</v>
      </c>
      <c r="M2100" s="406">
        <f t="shared" si="399"/>
        <v>0</v>
      </c>
      <c r="N2100" s="406">
        <f t="shared" si="407"/>
        <v>25.07</v>
      </c>
    </row>
    <row r="2101" spans="1:24">
      <c r="A2101" s="407">
        <v>45597</v>
      </c>
      <c r="B2101" s="408">
        <v>0</v>
      </c>
      <c r="C2101" s="409">
        <v>4</v>
      </c>
      <c r="D2101" s="409">
        <v>0.2</v>
      </c>
      <c r="E2101" s="409">
        <f t="shared" si="398"/>
        <v>3.76</v>
      </c>
      <c r="F2101" s="409">
        <v>3.8</v>
      </c>
      <c r="G2101" s="409">
        <f t="shared" si="397"/>
        <v>0.04</v>
      </c>
      <c r="H2101" s="410" t="s">
        <v>872</v>
      </c>
      <c r="I2101" s="410" t="s">
        <v>873</v>
      </c>
      <c r="J2101" s="410">
        <v>1427766430</v>
      </c>
      <c r="K2101" s="410">
        <v>53999070</v>
      </c>
      <c r="L2101" s="410" t="s">
        <v>874</v>
      </c>
      <c r="M2101" s="406">
        <f t="shared" si="399"/>
        <v>0</v>
      </c>
      <c r="N2101" s="406"/>
      <c r="U2101" s="406">
        <f>E2101</f>
        <v>3.76</v>
      </c>
    </row>
    <row r="2102" spans="1:24">
      <c r="A2102" s="407">
        <v>45597</v>
      </c>
      <c r="B2102" s="408">
        <v>0</v>
      </c>
      <c r="C2102" s="409">
        <v>3</v>
      </c>
      <c r="D2102" s="409">
        <v>0.2</v>
      </c>
      <c r="E2102" s="409">
        <f t="shared" si="398"/>
        <v>2.76</v>
      </c>
      <c r="F2102" s="409">
        <v>2.8</v>
      </c>
      <c r="G2102" s="409">
        <f t="shared" si="397"/>
        <v>0.04</v>
      </c>
      <c r="H2102" s="410" t="s">
        <v>872</v>
      </c>
      <c r="I2102" s="410" t="s">
        <v>875</v>
      </c>
      <c r="J2102" s="410">
        <v>1427766430</v>
      </c>
      <c r="K2102" s="410">
        <v>53999072</v>
      </c>
      <c r="L2102" s="410" t="s">
        <v>874</v>
      </c>
      <c r="M2102" s="406">
        <f t="shared" si="399"/>
        <v>0</v>
      </c>
      <c r="N2102" s="406"/>
      <c r="P2102" s="406">
        <f>E2102</f>
        <v>2.76</v>
      </c>
    </row>
    <row r="2103" spans="1:24">
      <c r="A2103" s="407">
        <v>45597</v>
      </c>
      <c r="B2103" s="408">
        <v>0</v>
      </c>
      <c r="C2103" s="409">
        <v>2</v>
      </c>
      <c r="D2103" s="409">
        <v>0.2</v>
      </c>
      <c r="E2103" s="409">
        <f t="shared" si="398"/>
        <v>1.76</v>
      </c>
      <c r="F2103" s="409">
        <v>1.8</v>
      </c>
      <c r="G2103" s="409">
        <f t="shared" si="397"/>
        <v>0.04</v>
      </c>
      <c r="H2103" s="410" t="s">
        <v>872</v>
      </c>
      <c r="I2103" s="410" t="s">
        <v>873</v>
      </c>
      <c r="J2103" s="410">
        <v>1427766430</v>
      </c>
      <c r="K2103" s="410">
        <v>53999067</v>
      </c>
      <c r="L2103" s="410" t="s">
        <v>874</v>
      </c>
      <c r="M2103" s="406">
        <f t="shared" si="399"/>
        <v>0</v>
      </c>
      <c r="N2103" s="406"/>
      <c r="U2103" s="406">
        <f>E2103</f>
        <v>1.76</v>
      </c>
    </row>
    <row r="2104" spans="1:24">
      <c r="A2104" s="407">
        <v>45597</v>
      </c>
      <c r="B2104" s="408">
        <v>0</v>
      </c>
      <c r="C2104" s="409">
        <v>3</v>
      </c>
      <c r="D2104" s="409">
        <v>0.2</v>
      </c>
      <c r="E2104" s="409">
        <f t="shared" si="398"/>
        <v>2.76</v>
      </c>
      <c r="F2104" s="409">
        <v>2.8</v>
      </c>
      <c r="G2104" s="409">
        <f t="shared" si="397"/>
        <v>0.04</v>
      </c>
      <c r="H2104" s="410" t="s">
        <v>872</v>
      </c>
      <c r="I2104" s="410" t="s">
        <v>875</v>
      </c>
      <c r="J2104" s="410">
        <v>1427766430</v>
      </c>
      <c r="K2104" s="410">
        <v>53999068</v>
      </c>
      <c r="L2104" s="410" t="s">
        <v>874</v>
      </c>
      <c r="M2104" s="406">
        <f t="shared" si="399"/>
        <v>0</v>
      </c>
      <c r="N2104" s="406"/>
      <c r="P2104" s="406">
        <f t="shared" ref="P2104:P2105" si="408">E2104</f>
        <v>2.76</v>
      </c>
    </row>
    <row r="2105" spans="1:24">
      <c r="A2105" s="407">
        <v>45597</v>
      </c>
      <c r="B2105" s="408">
        <v>0</v>
      </c>
      <c r="C2105" s="409">
        <v>6</v>
      </c>
      <c r="D2105" s="409">
        <v>0.22</v>
      </c>
      <c r="E2105" s="409">
        <f t="shared" si="398"/>
        <v>5.78</v>
      </c>
      <c r="F2105" s="409">
        <v>5.78</v>
      </c>
      <c r="G2105" s="409">
        <f t="shared" si="397"/>
        <v>0</v>
      </c>
      <c r="H2105" s="410" t="s">
        <v>872</v>
      </c>
      <c r="I2105" s="410" t="s">
        <v>875</v>
      </c>
      <c r="J2105" s="410">
        <v>1427766430</v>
      </c>
      <c r="K2105" s="410">
        <v>53999071</v>
      </c>
      <c r="L2105" s="410" t="s">
        <v>874</v>
      </c>
      <c r="M2105" s="406">
        <f t="shared" si="399"/>
        <v>0</v>
      </c>
      <c r="N2105" s="406"/>
      <c r="P2105" s="406">
        <f t="shared" si="408"/>
        <v>5.78</v>
      </c>
    </row>
    <row r="2106" spans="1:24">
      <c r="A2106" s="407">
        <v>45596</v>
      </c>
      <c r="B2106" s="408">
        <v>0</v>
      </c>
      <c r="C2106" s="409">
        <v>26</v>
      </c>
      <c r="D2106" s="409">
        <v>0.94</v>
      </c>
      <c r="E2106" s="409">
        <f t="shared" si="398"/>
        <v>25.06</v>
      </c>
      <c r="F2106" s="409">
        <v>25.06</v>
      </c>
      <c r="G2106" s="409">
        <f t="shared" si="397"/>
        <v>0</v>
      </c>
      <c r="H2106" s="410" t="s">
        <v>872</v>
      </c>
      <c r="I2106" s="410" t="s">
        <v>900</v>
      </c>
      <c r="J2106" s="410">
        <v>1508382971</v>
      </c>
      <c r="K2106" s="410">
        <v>53978300</v>
      </c>
      <c r="L2106" s="410" t="s">
        <v>874</v>
      </c>
      <c r="M2106" s="406">
        <f t="shared" si="399"/>
        <v>0</v>
      </c>
      <c r="N2106" s="406">
        <f>E2106</f>
        <v>25.06</v>
      </c>
    </row>
    <row r="2107" spans="1:24">
      <c r="A2107" s="407">
        <v>45596</v>
      </c>
      <c r="B2107" s="408">
        <v>0</v>
      </c>
      <c r="C2107" s="409">
        <v>3</v>
      </c>
      <c r="D2107" s="409">
        <v>0.2</v>
      </c>
      <c r="E2107" s="409">
        <f t="shared" si="398"/>
        <v>2.76</v>
      </c>
      <c r="F2107" s="409">
        <v>2.8</v>
      </c>
      <c r="G2107" s="409">
        <f t="shared" si="397"/>
        <v>0.04</v>
      </c>
      <c r="H2107" s="410" t="s">
        <v>872</v>
      </c>
      <c r="I2107" s="410" t="s">
        <v>875</v>
      </c>
      <c r="J2107" s="410">
        <v>1508382971</v>
      </c>
      <c r="K2107" s="410">
        <v>53978298</v>
      </c>
      <c r="L2107" s="410" t="s">
        <v>874</v>
      </c>
      <c r="M2107" s="406">
        <f t="shared" si="399"/>
        <v>0</v>
      </c>
      <c r="N2107" s="406"/>
      <c r="P2107" s="406">
        <f>E2107</f>
        <v>2.76</v>
      </c>
    </row>
    <row r="2108" spans="1:24">
      <c r="A2108" s="407">
        <v>45596</v>
      </c>
      <c r="B2108" s="408">
        <v>0</v>
      </c>
      <c r="C2108" s="409">
        <v>26</v>
      </c>
      <c r="D2108" s="409">
        <v>0.94</v>
      </c>
      <c r="E2108" s="409">
        <f t="shared" si="398"/>
        <v>25.06</v>
      </c>
      <c r="F2108" s="409">
        <v>25.06</v>
      </c>
      <c r="G2108" s="409">
        <f t="shared" si="397"/>
        <v>0</v>
      </c>
      <c r="H2108" s="410" t="s">
        <v>872</v>
      </c>
      <c r="I2108" s="410" t="s">
        <v>900</v>
      </c>
      <c r="J2108" s="410">
        <v>1508382971</v>
      </c>
      <c r="K2108" s="410">
        <v>53978299</v>
      </c>
      <c r="L2108" s="410" t="s">
        <v>874</v>
      </c>
      <c r="M2108" s="406">
        <f t="shared" si="399"/>
        <v>0</v>
      </c>
      <c r="N2108" s="406">
        <f>E2108</f>
        <v>25.06</v>
      </c>
    </row>
    <row r="2109" spans="1:24">
      <c r="A2109" s="407">
        <v>45596</v>
      </c>
      <c r="B2109" s="408">
        <v>0</v>
      </c>
      <c r="C2109" s="409">
        <v>5</v>
      </c>
      <c r="D2109" s="409">
        <v>0.2</v>
      </c>
      <c r="E2109" s="409">
        <f t="shared" si="398"/>
        <v>4.76</v>
      </c>
      <c r="F2109" s="409">
        <v>4.8</v>
      </c>
      <c r="G2109" s="409">
        <f t="shared" si="397"/>
        <v>0.04</v>
      </c>
      <c r="H2109" s="410" t="s">
        <v>872</v>
      </c>
      <c r="I2109" s="410" t="s">
        <v>909</v>
      </c>
      <c r="J2109" s="410">
        <v>1508382971</v>
      </c>
      <c r="K2109" s="410">
        <v>53978297</v>
      </c>
      <c r="L2109" s="410" t="s">
        <v>874</v>
      </c>
      <c r="M2109" s="406">
        <f t="shared" si="399"/>
        <v>0</v>
      </c>
      <c r="N2109" s="406"/>
      <c r="R2109" s="406">
        <f t="shared" ref="R2109:R2110" si="409">E2109</f>
        <v>4.76</v>
      </c>
    </row>
    <row r="2110" spans="1:24">
      <c r="A2110" s="407">
        <v>45596</v>
      </c>
      <c r="B2110" s="408">
        <v>0</v>
      </c>
      <c r="C2110" s="409">
        <v>5</v>
      </c>
      <c r="D2110" s="409">
        <v>0.2</v>
      </c>
      <c r="E2110" s="409">
        <f t="shared" si="398"/>
        <v>4.76</v>
      </c>
      <c r="F2110" s="409">
        <v>4.8</v>
      </c>
      <c r="G2110" s="409">
        <f t="shared" si="397"/>
        <v>0.04</v>
      </c>
      <c r="H2110" s="410" t="s">
        <v>872</v>
      </c>
      <c r="I2110" s="410" t="s">
        <v>909</v>
      </c>
      <c r="J2110" s="410">
        <v>1508382971</v>
      </c>
      <c r="K2110" s="410">
        <v>53978296</v>
      </c>
      <c r="L2110" s="410" t="s">
        <v>874</v>
      </c>
      <c r="M2110" s="406">
        <f t="shared" si="399"/>
        <v>0</v>
      </c>
      <c r="N2110" s="406"/>
      <c r="R2110" s="406">
        <f t="shared" si="409"/>
        <v>4.76</v>
      </c>
    </row>
    <row r="2111" spans="1:24">
      <c r="A2111" s="407">
        <v>45596</v>
      </c>
      <c r="B2111" s="408">
        <v>0</v>
      </c>
      <c r="C2111" s="409">
        <v>25</v>
      </c>
      <c r="D2111" s="409">
        <v>0.9</v>
      </c>
      <c r="E2111" s="409">
        <f t="shared" si="398"/>
        <v>24.1</v>
      </c>
      <c r="F2111" s="409">
        <v>24.1</v>
      </c>
      <c r="G2111" s="409">
        <f t="shared" si="397"/>
        <v>0</v>
      </c>
      <c r="H2111" s="410" t="s">
        <v>872</v>
      </c>
      <c r="I2111" s="410" t="s">
        <v>877</v>
      </c>
      <c r="J2111" s="410">
        <v>1508382971</v>
      </c>
      <c r="K2111" s="410">
        <v>53978301</v>
      </c>
      <c r="L2111" s="410" t="s">
        <v>874</v>
      </c>
      <c r="M2111" s="406">
        <f t="shared" si="399"/>
        <v>0</v>
      </c>
      <c r="N2111" s="406"/>
      <c r="X2111" s="406">
        <f>E2111</f>
        <v>24.1</v>
      </c>
    </row>
    <row r="2112" spans="1:24">
      <c r="A2112" s="407">
        <v>45596</v>
      </c>
      <c r="B2112" s="408">
        <v>0</v>
      </c>
      <c r="C2112" s="409">
        <v>2</v>
      </c>
      <c r="D2112" s="409">
        <v>0.2</v>
      </c>
      <c r="E2112" s="409">
        <f t="shared" si="398"/>
        <v>1.76</v>
      </c>
      <c r="F2112" s="409">
        <v>1.8</v>
      </c>
      <c r="G2112" s="409">
        <f t="shared" si="397"/>
        <v>0.04</v>
      </c>
      <c r="H2112" s="410" t="s">
        <v>872</v>
      </c>
      <c r="I2112" s="410" t="s">
        <v>873</v>
      </c>
      <c r="J2112" s="410">
        <v>1508382971</v>
      </c>
      <c r="K2112" s="410">
        <v>53978295</v>
      </c>
      <c r="L2112" s="410" t="s">
        <v>874</v>
      </c>
      <c r="M2112" s="406">
        <f t="shared" si="399"/>
        <v>0</v>
      </c>
      <c r="N2112" s="406"/>
      <c r="U2112" s="406">
        <f t="shared" ref="U2112:U2113" si="410">E2112</f>
        <v>1.76</v>
      </c>
    </row>
    <row r="2113" spans="1:21">
      <c r="A2113" s="407">
        <v>45595</v>
      </c>
      <c r="B2113" s="408">
        <v>0</v>
      </c>
      <c r="C2113" s="409">
        <v>2</v>
      </c>
      <c r="D2113" s="409">
        <v>0.2</v>
      </c>
      <c r="E2113" s="409">
        <f t="shared" si="398"/>
        <v>1.76</v>
      </c>
      <c r="F2113" s="409">
        <v>1.8</v>
      </c>
      <c r="G2113" s="409">
        <f t="shared" si="397"/>
        <v>0.04</v>
      </c>
      <c r="H2113" s="410" t="s">
        <v>872</v>
      </c>
      <c r="I2113" s="410" t="s">
        <v>873</v>
      </c>
      <c r="J2113" s="410">
        <v>221399232</v>
      </c>
      <c r="K2113" s="410">
        <v>53954016</v>
      </c>
      <c r="L2113" s="410" t="s">
        <v>874</v>
      </c>
      <c r="M2113" s="406">
        <f t="shared" si="399"/>
        <v>0</v>
      </c>
      <c r="N2113" s="406"/>
      <c r="U2113" s="406">
        <f t="shared" si="410"/>
        <v>1.76</v>
      </c>
    </row>
    <row r="2114" spans="1:21">
      <c r="A2114" s="407">
        <v>45595</v>
      </c>
      <c r="B2114" s="408">
        <v>0</v>
      </c>
      <c r="C2114" s="409">
        <v>26</v>
      </c>
      <c r="D2114" s="409">
        <v>0.94</v>
      </c>
      <c r="E2114" s="409">
        <f t="shared" si="398"/>
        <v>25.06</v>
      </c>
      <c r="F2114" s="409">
        <v>25.06</v>
      </c>
      <c r="G2114" s="409">
        <f t="shared" si="397"/>
        <v>0</v>
      </c>
      <c r="H2114" s="410" t="s">
        <v>872</v>
      </c>
      <c r="I2114" s="410" t="s">
        <v>900</v>
      </c>
      <c r="J2114" s="410">
        <v>221399232</v>
      </c>
      <c r="K2114" s="410">
        <v>53954017</v>
      </c>
      <c r="L2114" s="410" t="s">
        <v>874</v>
      </c>
      <c r="M2114" s="406">
        <f t="shared" si="399"/>
        <v>0</v>
      </c>
      <c r="N2114" s="406">
        <f t="shared" ref="N2114:N2117" si="411">E2114</f>
        <v>25.06</v>
      </c>
    </row>
    <row r="2115" spans="1:21">
      <c r="A2115" s="407">
        <v>45595</v>
      </c>
      <c r="B2115" s="408">
        <v>0</v>
      </c>
      <c r="C2115" s="409">
        <v>26</v>
      </c>
      <c r="D2115" s="409">
        <v>0.93</v>
      </c>
      <c r="E2115" s="409">
        <f t="shared" si="398"/>
        <v>25.07</v>
      </c>
      <c r="F2115" s="409">
        <v>25.07</v>
      </c>
      <c r="G2115" s="409">
        <f t="shared" ref="G2115:G2178" si="412">IF(D2115&gt;0.2,0,0.04)</f>
        <v>0</v>
      </c>
      <c r="H2115" s="410" t="s">
        <v>872</v>
      </c>
      <c r="I2115" s="410" t="s">
        <v>900</v>
      </c>
      <c r="J2115" s="410">
        <v>221399232</v>
      </c>
      <c r="K2115" s="410">
        <v>53954017</v>
      </c>
      <c r="L2115" s="410" t="s">
        <v>874</v>
      </c>
      <c r="M2115" s="406">
        <f t="shared" si="399"/>
        <v>0</v>
      </c>
      <c r="N2115" s="406">
        <f t="shared" si="411"/>
        <v>25.07</v>
      </c>
    </row>
    <row r="2116" spans="1:21">
      <c r="A2116" s="407">
        <v>45594</v>
      </c>
      <c r="B2116" s="408">
        <v>0</v>
      </c>
      <c r="C2116" s="409">
        <v>26</v>
      </c>
      <c r="D2116" s="409">
        <v>0.94</v>
      </c>
      <c r="E2116" s="409">
        <f t="shared" ref="E2116:E2179" si="413">C2116-D2116-G2116</f>
        <v>25.06</v>
      </c>
      <c r="F2116" s="409">
        <v>25.06</v>
      </c>
      <c r="G2116" s="409">
        <f t="shared" si="412"/>
        <v>0</v>
      </c>
      <c r="H2116" s="410" t="s">
        <v>872</v>
      </c>
      <c r="I2116" s="410" t="s">
        <v>900</v>
      </c>
      <c r="J2116" s="410">
        <v>781050539</v>
      </c>
      <c r="K2116" s="410">
        <v>53938542</v>
      </c>
      <c r="L2116" s="410" t="s">
        <v>874</v>
      </c>
      <c r="M2116" s="406">
        <f t="shared" ref="M2116:M2179" si="414">SUM(N2116:AA2116)-E2116</f>
        <v>0</v>
      </c>
      <c r="N2116" s="406">
        <f t="shared" si="411"/>
        <v>25.06</v>
      </c>
    </row>
    <row r="2117" spans="1:21">
      <c r="A2117" s="407">
        <v>45594</v>
      </c>
      <c r="B2117" s="408">
        <v>0</v>
      </c>
      <c r="C2117" s="409">
        <v>26</v>
      </c>
      <c r="D2117" s="409">
        <v>0.93</v>
      </c>
      <c r="E2117" s="409">
        <f t="shared" si="413"/>
        <v>25.07</v>
      </c>
      <c r="F2117" s="409">
        <v>25.07</v>
      </c>
      <c r="G2117" s="409">
        <f t="shared" si="412"/>
        <v>0</v>
      </c>
      <c r="H2117" s="410" t="s">
        <v>872</v>
      </c>
      <c r="I2117" s="410" t="s">
        <v>900</v>
      </c>
      <c r="J2117" s="410">
        <v>781050539</v>
      </c>
      <c r="K2117" s="410">
        <v>53938542</v>
      </c>
      <c r="L2117" s="410" t="s">
        <v>874</v>
      </c>
      <c r="M2117" s="406">
        <f t="shared" si="414"/>
        <v>0</v>
      </c>
      <c r="N2117" s="406">
        <f t="shared" si="411"/>
        <v>25.07</v>
      </c>
    </row>
    <row r="2118" spans="1:21">
      <c r="A2118" s="407">
        <v>45594</v>
      </c>
      <c r="B2118" s="408">
        <v>0</v>
      </c>
      <c r="C2118" s="409">
        <v>3</v>
      </c>
      <c r="D2118" s="409">
        <v>0.11</v>
      </c>
      <c r="E2118" s="409">
        <f t="shared" si="413"/>
        <v>2.85</v>
      </c>
      <c r="F2118" s="409">
        <v>2.89</v>
      </c>
      <c r="G2118" s="409">
        <f t="shared" si="412"/>
        <v>0.04</v>
      </c>
      <c r="H2118" s="410" t="s">
        <v>872</v>
      </c>
      <c r="I2118" s="410" t="s">
        <v>875</v>
      </c>
      <c r="J2118" s="410">
        <v>781050539</v>
      </c>
      <c r="K2118" s="410">
        <v>53938550</v>
      </c>
      <c r="L2118" s="410" t="s">
        <v>874</v>
      </c>
      <c r="M2118" s="406">
        <f t="shared" si="414"/>
        <v>0</v>
      </c>
      <c r="N2118" s="406"/>
      <c r="P2118" s="406">
        <f>E2118</f>
        <v>2.85</v>
      </c>
    </row>
    <row r="2119" spans="1:21">
      <c r="A2119" s="407">
        <v>45594</v>
      </c>
      <c r="B2119" s="408">
        <v>0</v>
      </c>
      <c r="C2119" s="409">
        <v>26</v>
      </c>
      <c r="D2119" s="409">
        <v>0.93</v>
      </c>
      <c r="E2119" s="409">
        <f t="shared" si="413"/>
        <v>25.07</v>
      </c>
      <c r="F2119" s="409">
        <v>25.07</v>
      </c>
      <c r="G2119" s="409">
        <f t="shared" si="412"/>
        <v>0</v>
      </c>
      <c r="H2119" s="410" t="s">
        <v>872</v>
      </c>
      <c r="I2119" s="410" t="s">
        <v>899</v>
      </c>
      <c r="J2119" s="410">
        <v>781050539</v>
      </c>
      <c r="K2119" s="410">
        <v>53938550</v>
      </c>
      <c r="L2119" s="410" t="s">
        <v>874</v>
      </c>
      <c r="M2119" s="406">
        <f t="shared" si="414"/>
        <v>0</v>
      </c>
      <c r="N2119" s="406">
        <f>E2119</f>
        <v>25.07</v>
      </c>
      <c r="T2119" s="406"/>
    </row>
    <row r="2120" spans="1:21">
      <c r="A2120" s="407">
        <v>45594</v>
      </c>
      <c r="B2120" s="408">
        <v>0</v>
      </c>
      <c r="C2120" s="409">
        <v>2</v>
      </c>
      <c r="D2120" s="409">
        <v>0.2</v>
      </c>
      <c r="E2120" s="409">
        <f t="shared" si="413"/>
        <v>1.76</v>
      </c>
      <c r="F2120" s="409">
        <v>1.8</v>
      </c>
      <c r="G2120" s="409">
        <f t="shared" si="412"/>
        <v>0.04</v>
      </c>
      <c r="H2120" s="410" t="s">
        <v>872</v>
      </c>
      <c r="I2120" s="410" t="s">
        <v>873</v>
      </c>
      <c r="J2120" s="410">
        <v>781050539</v>
      </c>
      <c r="K2120" s="410">
        <v>53938545</v>
      </c>
      <c r="L2120" s="410" t="s">
        <v>874</v>
      </c>
      <c r="M2120" s="406">
        <f t="shared" si="414"/>
        <v>0</v>
      </c>
      <c r="N2120" s="406"/>
      <c r="U2120" s="406">
        <f>E2120</f>
        <v>1.76</v>
      </c>
    </row>
    <row r="2121" spans="1:21">
      <c r="A2121" s="407">
        <v>45594</v>
      </c>
      <c r="B2121" s="408">
        <v>0</v>
      </c>
      <c r="C2121" s="409">
        <v>26</v>
      </c>
      <c r="D2121" s="409">
        <v>0.94</v>
      </c>
      <c r="E2121" s="409">
        <f t="shared" si="413"/>
        <v>25.06</v>
      </c>
      <c r="F2121" s="409">
        <v>25.06</v>
      </c>
      <c r="G2121" s="409">
        <f t="shared" si="412"/>
        <v>0</v>
      </c>
      <c r="H2121" s="410" t="s">
        <v>872</v>
      </c>
      <c r="I2121" s="410" t="s">
        <v>910</v>
      </c>
      <c r="J2121" s="410">
        <v>781050539</v>
      </c>
      <c r="K2121" s="410">
        <v>53938554</v>
      </c>
      <c r="L2121" s="410" t="s">
        <v>874</v>
      </c>
      <c r="M2121" s="406">
        <f t="shared" si="414"/>
        <v>0</v>
      </c>
      <c r="N2121" s="406">
        <f t="shared" ref="N2121:N2127" si="415">E2121</f>
        <v>25.06</v>
      </c>
    </row>
    <row r="2122" spans="1:21">
      <c r="A2122" s="407">
        <v>45594</v>
      </c>
      <c r="B2122" s="408">
        <v>0</v>
      </c>
      <c r="C2122" s="409">
        <v>26</v>
      </c>
      <c r="D2122" s="409">
        <v>0.94</v>
      </c>
      <c r="E2122" s="409">
        <f t="shared" si="413"/>
        <v>25.06</v>
      </c>
      <c r="F2122" s="409">
        <v>25.06</v>
      </c>
      <c r="G2122" s="409">
        <f t="shared" si="412"/>
        <v>0</v>
      </c>
      <c r="H2122" s="410" t="s">
        <v>872</v>
      </c>
      <c r="I2122" s="410" t="s">
        <v>899</v>
      </c>
      <c r="J2122" s="410">
        <v>781050539</v>
      </c>
      <c r="K2122" s="410">
        <v>53938546</v>
      </c>
      <c r="L2122" s="410" t="s">
        <v>874</v>
      </c>
      <c r="M2122" s="406">
        <f t="shared" si="414"/>
        <v>0</v>
      </c>
      <c r="N2122" s="406">
        <f t="shared" si="415"/>
        <v>25.06</v>
      </c>
    </row>
    <row r="2123" spans="1:21">
      <c r="A2123" s="407">
        <v>45594</v>
      </c>
      <c r="B2123" s="408">
        <v>0</v>
      </c>
      <c r="C2123" s="409">
        <v>26</v>
      </c>
      <c r="D2123" s="409">
        <v>0.94</v>
      </c>
      <c r="E2123" s="409">
        <f t="shared" si="413"/>
        <v>25.06</v>
      </c>
      <c r="F2123" s="409">
        <v>25.06</v>
      </c>
      <c r="G2123" s="409">
        <f t="shared" si="412"/>
        <v>0</v>
      </c>
      <c r="H2123" s="410" t="s">
        <v>872</v>
      </c>
      <c r="I2123" s="410" t="s">
        <v>910</v>
      </c>
      <c r="J2123" s="410">
        <v>781050539</v>
      </c>
      <c r="K2123" s="410">
        <v>53938549</v>
      </c>
      <c r="L2123" s="410" t="s">
        <v>874</v>
      </c>
      <c r="M2123" s="406">
        <f t="shared" si="414"/>
        <v>0</v>
      </c>
      <c r="N2123" s="406">
        <f t="shared" si="415"/>
        <v>25.06</v>
      </c>
    </row>
    <row r="2124" spans="1:21">
      <c r="A2124" s="407">
        <v>45594</v>
      </c>
      <c r="B2124" s="408">
        <v>0</v>
      </c>
      <c r="C2124" s="409">
        <v>26</v>
      </c>
      <c r="D2124" s="409">
        <v>0.94</v>
      </c>
      <c r="E2124" s="409">
        <f t="shared" si="413"/>
        <v>25.06</v>
      </c>
      <c r="F2124" s="409">
        <v>25.06</v>
      </c>
      <c r="G2124" s="409">
        <f t="shared" si="412"/>
        <v>0</v>
      </c>
      <c r="H2124" s="410" t="s">
        <v>872</v>
      </c>
      <c r="I2124" s="410" t="s">
        <v>899</v>
      </c>
      <c r="J2124" s="410">
        <v>781050539</v>
      </c>
      <c r="K2124" s="410">
        <v>53938558</v>
      </c>
      <c r="L2124" s="410" t="s">
        <v>874</v>
      </c>
      <c r="M2124" s="406">
        <f t="shared" si="414"/>
        <v>0</v>
      </c>
      <c r="N2124" s="406">
        <f t="shared" si="415"/>
        <v>25.06</v>
      </c>
      <c r="P2124" s="406"/>
    </row>
    <row r="2125" spans="1:21">
      <c r="A2125" s="407">
        <v>45594</v>
      </c>
      <c r="B2125" s="408">
        <v>0</v>
      </c>
      <c r="C2125" s="409">
        <v>26</v>
      </c>
      <c r="D2125" s="409">
        <v>0.94</v>
      </c>
      <c r="E2125" s="409">
        <f t="shared" si="413"/>
        <v>25.06</v>
      </c>
      <c r="F2125" s="409">
        <v>25.06</v>
      </c>
      <c r="G2125" s="409">
        <f t="shared" si="412"/>
        <v>0</v>
      </c>
      <c r="H2125" s="410" t="s">
        <v>872</v>
      </c>
      <c r="I2125" s="410" t="s">
        <v>899</v>
      </c>
      <c r="J2125" s="410">
        <v>781050539</v>
      </c>
      <c r="K2125" s="410">
        <v>53938543</v>
      </c>
      <c r="L2125" s="410" t="s">
        <v>874</v>
      </c>
      <c r="M2125" s="406">
        <f t="shared" si="414"/>
        <v>0</v>
      </c>
      <c r="N2125" s="406">
        <f t="shared" si="415"/>
        <v>25.06</v>
      </c>
    </row>
    <row r="2126" spans="1:21">
      <c r="A2126" s="407">
        <v>45594</v>
      </c>
      <c r="B2126" s="408">
        <v>0</v>
      </c>
      <c r="C2126" s="409">
        <v>26</v>
      </c>
      <c r="D2126" s="409">
        <v>0.94</v>
      </c>
      <c r="E2126" s="409">
        <f t="shared" si="413"/>
        <v>25.06</v>
      </c>
      <c r="F2126" s="409">
        <v>25.06</v>
      </c>
      <c r="G2126" s="409">
        <f t="shared" si="412"/>
        <v>0</v>
      </c>
      <c r="H2126" s="410" t="s">
        <v>872</v>
      </c>
      <c r="I2126" s="410" t="s">
        <v>900</v>
      </c>
      <c r="J2126" s="410">
        <v>781050539</v>
      </c>
      <c r="K2126" s="410">
        <v>53938551</v>
      </c>
      <c r="L2126" s="410" t="s">
        <v>874</v>
      </c>
      <c r="M2126" s="406">
        <f t="shared" si="414"/>
        <v>0</v>
      </c>
      <c r="N2126" s="406">
        <f t="shared" si="415"/>
        <v>25.06</v>
      </c>
    </row>
    <row r="2127" spans="1:21">
      <c r="A2127" s="407">
        <v>45594</v>
      </c>
      <c r="B2127" s="408">
        <v>0</v>
      </c>
      <c r="C2127" s="409">
        <v>26</v>
      </c>
      <c r="D2127" s="409">
        <v>0.94</v>
      </c>
      <c r="E2127" s="409">
        <f t="shared" si="413"/>
        <v>25.06</v>
      </c>
      <c r="F2127" s="409">
        <v>25.06</v>
      </c>
      <c r="G2127" s="409">
        <f t="shared" si="412"/>
        <v>0</v>
      </c>
      <c r="H2127" s="410" t="s">
        <v>872</v>
      </c>
      <c r="I2127" s="410" t="s">
        <v>899</v>
      </c>
      <c r="J2127" s="410">
        <v>781050539</v>
      </c>
      <c r="K2127" s="410">
        <v>53938548</v>
      </c>
      <c r="L2127" s="410" t="s">
        <v>874</v>
      </c>
      <c r="M2127" s="406">
        <f t="shared" si="414"/>
        <v>0</v>
      </c>
      <c r="N2127" s="406">
        <f t="shared" si="415"/>
        <v>25.06</v>
      </c>
    </row>
    <row r="2128" spans="1:21">
      <c r="A2128" s="407">
        <v>45594</v>
      </c>
      <c r="B2128" s="408">
        <v>0</v>
      </c>
      <c r="C2128" s="409">
        <v>2</v>
      </c>
      <c r="D2128" s="409">
        <v>0.2</v>
      </c>
      <c r="E2128" s="409">
        <f t="shared" si="413"/>
        <v>1.76</v>
      </c>
      <c r="F2128" s="409">
        <v>1.8</v>
      </c>
      <c r="G2128" s="409">
        <f t="shared" si="412"/>
        <v>0.04</v>
      </c>
      <c r="H2128" s="410" t="s">
        <v>872</v>
      </c>
      <c r="I2128" s="410" t="s">
        <v>873</v>
      </c>
      <c r="J2128" s="410">
        <v>781050539</v>
      </c>
      <c r="K2128" s="410">
        <v>53938557</v>
      </c>
      <c r="L2128" s="410" t="s">
        <v>874</v>
      </c>
      <c r="M2128" s="406">
        <f t="shared" si="414"/>
        <v>0</v>
      </c>
      <c r="N2128" s="406"/>
      <c r="U2128" s="406">
        <f>E2128</f>
        <v>1.76</v>
      </c>
    </row>
    <row r="2129" spans="1:25">
      <c r="A2129" s="407">
        <v>45594</v>
      </c>
      <c r="B2129" s="408">
        <v>0</v>
      </c>
      <c r="C2129" s="409">
        <v>26</v>
      </c>
      <c r="D2129" s="409">
        <v>0.94</v>
      </c>
      <c r="E2129" s="409">
        <f t="shared" si="413"/>
        <v>25.06</v>
      </c>
      <c r="F2129" s="409">
        <v>25.06</v>
      </c>
      <c r="G2129" s="409">
        <f t="shared" si="412"/>
        <v>0</v>
      </c>
      <c r="H2129" s="410" t="s">
        <v>872</v>
      </c>
      <c r="I2129" s="410" t="s">
        <v>900</v>
      </c>
      <c r="J2129" s="410">
        <v>781050539</v>
      </c>
      <c r="K2129" s="410">
        <v>53938552</v>
      </c>
      <c r="L2129" s="410" t="s">
        <v>874</v>
      </c>
      <c r="M2129" s="406">
        <f t="shared" si="414"/>
        <v>0</v>
      </c>
      <c r="N2129" s="406">
        <f t="shared" ref="N2129:N2130" si="416">E2129</f>
        <v>25.06</v>
      </c>
    </row>
    <row r="2130" spans="1:25">
      <c r="A2130" s="407">
        <v>45594</v>
      </c>
      <c r="B2130" s="408">
        <v>0</v>
      </c>
      <c r="C2130" s="409">
        <v>26</v>
      </c>
      <c r="D2130" s="409">
        <v>0.93</v>
      </c>
      <c r="E2130" s="409">
        <f t="shared" si="413"/>
        <v>25.07</v>
      </c>
      <c r="F2130" s="409">
        <v>25.07</v>
      </c>
      <c r="G2130" s="409">
        <f t="shared" si="412"/>
        <v>0</v>
      </c>
      <c r="H2130" s="410" t="s">
        <v>872</v>
      </c>
      <c r="I2130" s="410" t="s">
        <v>900</v>
      </c>
      <c r="J2130" s="410">
        <v>781050539</v>
      </c>
      <c r="K2130" s="410">
        <v>53938552</v>
      </c>
      <c r="L2130" s="410" t="s">
        <v>874</v>
      </c>
      <c r="M2130" s="406">
        <f t="shared" si="414"/>
        <v>0</v>
      </c>
      <c r="N2130" s="406">
        <f t="shared" si="416"/>
        <v>25.07</v>
      </c>
    </row>
    <row r="2131" spans="1:25">
      <c r="A2131" s="407">
        <v>45594</v>
      </c>
      <c r="B2131" s="408">
        <v>0</v>
      </c>
      <c r="C2131" s="409">
        <v>5</v>
      </c>
      <c r="D2131" s="409">
        <v>0.2</v>
      </c>
      <c r="E2131" s="409">
        <f t="shared" si="413"/>
        <v>4.76</v>
      </c>
      <c r="F2131" s="409">
        <v>4.8</v>
      </c>
      <c r="G2131" s="409">
        <f t="shared" si="412"/>
        <v>0.04</v>
      </c>
      <c r="H2131" s="410" t="s">
        <v>872</v>
      </c>
      <c r="I2131" s="410" t="s">
        <v>909</v>
      </c>
      <c r="J2131" s="410">
        <v>781050539</v>
      </c>
      <c r="K2131" s="410">
        <v>53938541</v>
      </c>
      <c r="L2131" s="410" t="s">
        <v>874</v>
      </c>
      <c r="M2131" s="406">
        <f t="shared" si="414"/>
        <v>0</v>
      </c>
      <c r="N2131" s="406"/>
      <c r="R2131" s="406">
        <f>E2131</f>
        <v>4.76</v>
      </c>
    </row>
    <row r="2132" spans="1:25">
      <c r="A2132" s="407">
        <v>45594</v>
      </c>
      <c r="B2132" s="408">
        <v>0</v>
      </c>
      <c r="C2132" s="409">
        <v>26</v>
      </c>
      <c r="D2132" s="409">
        <v>0.94</v>
      </c>
      <c r="E2132" s="409">
        <f t="shared" si="413"/>
        <v>25.06</v>
      </c>
      <c r="F2132" s="409">
        <v>25.06</v>
      </c>
      <c r="G2132" s="409">
        <f t="shared" si="412"/>
        <v>0</v>
      </c>
      <c r="H2132" s="410" t="s">
        <v>872</v>
      </c>
      <c r="I2132" s="410" t="s">
        <v>900</v>
      </c>
      <c r="J2132" s="410">
        <v>781050539</v>
      </c>
      <c r="K2132" s="410">
        <v>53938553</v>
      </c>
      <c r="L2132" s="410" t="s">
        <v>874</v>
      </c>
      <c r="M2132" s="406">
        <f t="shared" si="414"/>
        <v>0</v>
      </c>
      <c r="N2132" s="406">
        <f t="shared" ref="N2132:N2133" si="417">E2132</f>
        <v>25.06</v>
      </c>
    </row>
    <row r="2133" spans="1:25">
      <c r="A2133" s="407">
        <v>45594</v>
      </c>
      <c r="B2133" s="408">
        <v>0</v>
      </c>
      <c r="C2133" s="409">
        <v>26</v>
      </c>
      <c r="D2133" s="409">
        <v>0.94</v>
      </c>
      <c r="E2133" s="409">
        <f t="shared" si="413"/>
        <v>25.06</v>
      </c>
      <c r="F2133" s="409">
        <v>25.06</v>
      </c>
      <c r="G2133" s="409">
        <f t="shared" si="412"/>
        <v>0</v>
      </c>
      <c r="H2133" s="410" t="s">
        <v>872</v>
      </c>
      <c r="I2133" s="410" t="s">
        <v>900</v>
      </c>
      <c r="J2133" s="410">
        <v>781050539</v>
      </c>
      <c r="K2133" s="410">
        <v>53938547</v>
      </c>
      <c r="L2133" s="410" t="s">
        <v>874</v>
      </c>
      <c r="M2133" s="406">
        <f t="shared" si="414"/>
        <v>0</v>
      </c>
      <c r="N2133" s="406">
        <f t="shared" si="417"/>
        <v>25.06</v>
      </c>
    </row>
    <row r="2134" spans="1:25">
      <c r="A2134" s="407">
        <v>45594</v>
      </c>
      <c r="B2134" s="408">
        <v>0</v>
      </c>
      <c r="C2134" s="409">
        <v>2</v>
      </c>
      <c r="D2134" s="409">
        <v>0.2</v>
      </c>
      <c r="E2134" s="409">
        <f t="shared" si="413"/>
        <v>1.76</v>
      </c>
      <c r="F2134" s="409">
        <v>1.8</v>
      </c>
      <c r="G2134" s="409">
        <f t="shared" si="412"/>
        <v>0.04</v>
      </c>
      <c r="H2134" s="410" t="s">
        <v>872</v>
      </c>
      <c r="I2134" s="410" t="s">
        <v>873</v>
      </c>
      <c r="J2134" s="410">
        <v>781050539</v>
      </c>
      <c r="K2134" s="410">
        <v>53938556</v>
      </c>
      <c r="L2134" s="410" t="s">
        <v>874</v>
      </c>
      <c r="M2134" s="406">
        <f t="shared" si="414"/>
        <v>0</v>
      </c>
      <c r="N2134" s="406"/>
      <c r="U2134" s="406">
        <f>E2134</f>
        <v>1.76</v>
      </c>
    </row>
    <row r="2135" spans="1:25">
      <c r="A2135" s="407">
        <v>45594</v>
      </c>
      <c r="B2135" s="408">
        <v>0</v>
      </c>
      <c r="C2135" s="409">
        <v>26</v>
      </c>
      <c r="D2135" s="409">
        <v>0.94</v>
      </c>
      <c r="E2135" s="409">
        <f t="shared" si="413"/>
        <v>25.06</v>
      </c>
      <c r="F2135" s="409">
        <v>25.06</v>
      </c>
      <c r="G2135" s="409">
        <f t="shared" si="412"/>
        <v>0</v>
      </c>
      <c r="H2135" s="410" t="s">
        <v>872</v>
      </c>
      <c r="I2135" s="410" t="s">
        <v>899</v>
      </c>
      <c r="J2135" s="410">
        <v>781050539</v>
      </c>
      <c r="K2135" s="410">
        <v>53938544</v>
      </c>
      <c r="L2135" s="410" t="s">
        <v>874</v>
      </c>
      <c r="M2135" s="406">
        <f t="shared" si="414"/>
        <v>0</v>
      </c>
      <c r="N2135" s="406">
        <f t="shared" ref="N2135:N2137" si="418">E2135</f>
        <v>25.06</v>
      </c>
    </row>
    <row r="2136" spans="1:25">
      <c r="A2136" s="407">
        <v>45594</v>
      </c>
      <c r="B2136" s="408">
        <v>0</v>
      </c>
      <c r="C2136" s="409">
        <v>26</v>
      </c>
      <c r="D2136" s="409">
        <v>0.94</v>
      </c>
      <c r="E2136" s="409">
        <f t="shared" si="413"/>
        <v>25.06</v>
      </c>
      <c r="F2136" s="409">
        <v>25.06</v>
      </c>
      <c r="G2136" s="409">
        <f t="shared" si="412"/>
        <v>0</v>
      </c>
      <c r="H2136" s="410" t="s">
        <v>872</v>
      </c>
      <c r="I2136" s="410" t="s">
        <v>900</v>
      </c>
      <c r="J2136" s="410">
        <v>781050539</v>
      </c>
      <c r="K2136" s="410">
        <v>53938540</v>
      </c>
      <c r="L2136" s="410" t="s">
        <v>874</v>
      </c>
      <c r="M2136" s="406">
        <f t="shared" si="414"/>
        <v>0</v>
      </c>
      <c r="N2136" s="406">
        <f t="shared" si="418"/>
        <v>25.06</v>
      </c>
    </row>
    <row r="2137" spans="1:25">
      <c r="A2137" s="407">
        <v>45594</v>
      </c>
      <c r="B2137" s="408">
        <v>0</v>
      </c>
      <c r="C2137" s="409">
        <v>26</v>
      </c>
      <c r="D2137" s="409">
        <v>0.94</v>
      </c>
      <c r="E2137" s="409">
        <f t="shared" si="413"/>
        <v>25.06</v>
      </c>
      <c r="F2137" s="409">
        <v>25.06</v>
      </c>
      <c r="G2137" s="409">
        <f t="shared" si="412"/>
        <v>0</v>
      </c>
      <c r="H2137" s="410" t="s">
        <v>872</v>
      </c>
      <c r="I2137" s="410" t="s">
        <v>900</v>
      </c>
      <c r="J2137" s="410">
        <v>781050539</v>
      </c>
      <c r="K2137" s="410">
        <v>53938559</v>
      </c>
      <c r="L2137" s="410" t="s">
        <v>874</v>
      </c>
      <c r="M2137" s="406">
        <f t="shared" si="414"/>
        <v>0</v>
      </c>
      <c r="N2137" s="406">
        <f t="shared" si="418"/>
        <v>25.06</v>
      </c>
    </row>
    <row r="2138" spans="1:25">
      <c r="A2138" s="407">
        <v>45594</v>
      </c>
      <c r="B2138" s="408">
        <v>0</v>
      </c>
      <c r="C2138" s="409">
        <v>2</v>
      </c>
      <c r="D2138" s="409">
        <v>0.2</v>
      </c>
      <c r="E2138" s="409">
        <f t="shared" si="413"/>
        <v>1.76</v>
      </c>
      <c r="F2138" s="409">
        <v>1.8</v>
      </c>
      <c r="G2138" s="409">
        <f t="shared" si="412"/>
        <v>0.04</v>
      </c>
      <c r="H2138" s="410" t="s">
        <v>872</v>
      </c>
      <c r="I2138" s="410" t="s">
        <v>873</v>
      </c>
      <c r="J2138" s="410">
        <v>781050539</v>
      </c>
      <c r="K2138" s="410">
        <v>53938560</v>
      </c>
      <c r="L2138" s="410" t="s">
        <v>874</v>
      </c>
      <c r="M2138" s="406">
        <f t="shared" si="414"/>
        <v>0</v>
      </c>
      <c r="U2138" s="406">
        <f t="shared" ref="U2138:U2139" si="419">E2138</f>
        <v>1.76</v>
      </c>
      <c r="X2138" s="406"/>
      <c r="Y2138" s="406"/>
    </row>
    <row r="2139" spans="1:25">
      <c r="A2139" s="407">
        <v>45594</v>
      </c>
      <c r="B2139" s="408">
        <v>0</v>
      </c>
      <c r="C2139" s="409">
        <v>2</v>
      </c>
      <c r="D2139" s="409">
        <v>0.2</v>
      </c>
      <c r="E2139" s="409">
        <f t="shared" si="413"/>
        <v>1.76</v>
      </c>
      <c r="F2139" s="409">
        <v>1.8</v>
      </c>
      <c r="G2139" s="409">
        <f t="shared" si="412"/>
        <v>0.04</v>
      </c>
      <c r="H2139" s="410" t="s">
        <v>872</v>
      </c>
      <c r="I2139" s="410" t="s">
        <v>873</v>
      </c>
      <c r="J2139" s="410">
        <v>781050539</v>
      </c>
      <c r="K2139" s="410">
        <v>53938555</v>
      </c>
      <c r="L2139" s="410" t="s">
        <v>874</v>
      </c>
      <c r="M2139" s="406">
        <f t="shared" si="414"/>
        <v>0</v>
      </c>
      <c r="N2139" s="406"/>
      <c r="U2139" s="406">
        <f t="shared" si="419"/>
        <v>1.76</v>
      </c>
    </row>
    <row r="2140" spans="1:25">
      <c r="A2140" s="407">
        <v>45593</v>
      </c>
      <c r="B2140" s="408">
        <v>0</v>
      </c>
      <c r="C2140" s="409">
        <v>5</v>
      </c>
      <c r="D2140" s="409">
        <v>0.2</v>
      </c>
      <c r="E2140" s="409">
        <f t="shared" si="413"/>
        <v>4.76</v>
      </c>
      <c r="F2140" s="409">
        <v>4.8</v>
      </c>
      <c r="G2140" s="409">
        <f t="shared" si="412"/>
        <v>0.04</v>
      </c>
      <c r="H2140" s="410" t="s">
        <v>872</v>
      </c>
      <c r="I2140" s="410" t="s">
        <v>909</v>
      </c>
      <c r="J2140" s="410">
        <v>1548704474</v>
      </c>
      <c r="K2140" s="410">
        <v>53929842</v>
      </c>
      <c r="L2140" s="410" t="s">
        <v>874</v>
      </c>
      <c r="M2140" s="406">
        <f t="shared" si="414"/>
        <v>0</v>
      </c>
      <c r="N2140" s="406"/>
      <c r="R2140" s="406">
        <f>E2140</f>
        <v>4.76</v>
      </c>
    </row>
    <row r="2141" spans="1:25">
      <c r="A2141" s="407">
        <v>45593</v>
      </c>
      <c r="B2141" s="408">
        <v>0</v>
      </c>
      <c r="C2141" s="409">
        <v>26</v>
      </c>
      <c r="D2141" s="409">
        <v>0.94</v>
      </c>
      <c r="E2141" s="409">
        <f t="shared" si="413"/>
        <v>25.06</v>
      </c>
      <c r="F2141" s="409">
        <v>25.06</v>
      </c>
      <c r="G2141" s="409">
        <f t="shared" si="412"/>
        <v>0</v>
      </c>
      <c r="H2141" s="410" t="s">
        <v>872</v>
      </c>
      <c r="I2141" s="410" t="s">
        <v>900</v>
      </c>
      <c r="J2141" s="410">
        <v>1548704474</v>
      </c>
      <c r="K2141" s="410">
        <v>53929846</v>
      </c>
      <c r="L2141" s="410" t="s">
        <v>874</v>
      </c>
      <c r="M2141" s="406">
        <f t="shared" si="414"/>
        <v>0</v>
      </c>
      <c r="N2141" s="406">
        <f t="shared" ref="N2141:N2143" si="420">E2141</f>
        <v>25.06</v>
      </c>
    </row>
    <row r="2142" spans="1:25">
      <c r="A2142" s="407">
        <v>45593</v>
      </c>
      <c r="B2142" s="408">
        <v>0</v>
      </c>
      <c r="C2142" s="409">
        <v>26</v>
      </c>
      <c r="D2142" s="409">
        <v>0.94</v>
      </c>
      <c r="E2142" s="409">
        <f t="shared" si="413"/>
        <v>25.06</v>
      </c>
      <c r="F2142" s="409">
        <v>25.06</v>
      </c>
      <c r="G2142" s="409">
        <f t="shared" si="412"/>
        <v>0</v>
      </c>
      <c r="H2142" s="410" t="s">
        <v>872</v>
      </c>
      <c r="I2142" s="410" t="s">
        <v>900</v>
      </c>
      <c r="J2142" s="410">
        <v>1548704474</v>
      </c>
      <c r="K2142" s="410">
        <v>53929841</v>
      </c>
      <c r="L2142" s="410" t="s">
        <v>874</v>
      </c>
      <c r="M2142" s="406">
        <f t="shared" si="414"/>
        <v>0</v>
      </c>
      <c r="N2142" s="406">
        <f t="shared" si="420"/>
        <v>25.06</v>
      </c>
    </row>
    <row r="2143" spans="1:25">
      <c r="A2143" s="407">
        <v>45593</v>
      </c>
      <c r="B2143" s="408">
        <v>0</v>
      </c>
      <c r="C2143" s="409">
        <v>26</v>
      </c>
      <c r="D2143" s="409">
        <v>0.94</v>
      </c>
      <c r="E2143" s="409">
        <f t="shared" si="413"/>
        <v>25.06</v>
      </c>
      <c r="F2143" s="409">
        <v>25.06</v>
      </c>
      <c r="G2143" s="409">
        <f t="shared" si="412"/>
        <v>0</v>
      </c>
      <c r="H2143" s="410" t="s">
        <v>872</v>
      </c>
      <c r="I2143" s="410" t="s">
        <v>900</v>
      </c>
      <c r="J2143" s="410">
        <v>1548704474</v>
      </c>
      <c r="K2143" s="410">
        <v>53929847</v>
      </c>
      <c r="L2143" s="410" t="s">
        <v>874</v>
      </c>
      <c r="M2143" s="406">
        <f t="shared" si="414"/>
        <v>0</v>
      </c>
      <c r="N2143" s="406">
        <f t="shared" si="420"/>
        <v>25.06</v>
      </c>
    </row>
    <row r="2144" spans="1:25">
      <c r="A2144" s="407">
        <v>45593</v>
      </c>
      <c r="B2144" s="408">
        <v>0</v>
      </c>
      <c r="C2144" s="409">
        <v>2</v>
      </c>
      <c r="D2144" s="409">
        <v>0.2</v>
      </c>
      <c r="E2144" s="409">
        <f t="shared" si="413"/>
        <v>1.76</v>
      </c>
      <c r="F2144" s="409">
        <v>1.8</v>
      </c>
      <c r="G2144" s="409">
        <f t="shared" si="412"/>
        <v>0.04</v>
      </c>
      <c r="H2144" s="410" t="s">
        <v>872</v>
      </c>
      <c r="I2144" s="410" t="s">
        <v>873</v>
      </c>
      <c r="J2144" s="410">
        <v>1548704474</v>
      </c>
      <c r="K2144" s="410">
        <v>53929843</v>
      </c>
      <c r="L2144" s="410" t="s">
        <v>874</v>
      </c>
      <c r="M2144" s="406">
        <f t="shared" si="414"/>
        <v>0</v>
      </c>
      <c r="N2144" s="406"/>
      <c r="U2144" s="406">
        <f>E2144</f>
        <v>1.76</v>
      </c>
    </row>
    <row r="2145" spans="1:24">
      <c r="A2145" s="407">
        <v>45593</v>
      </c>
      <c r="B2145" s="408">
        <v>0</v>
      </c>
      <c r="C2145" s="409">
        <v>26</v>
      </c>
      <c r="D2145" s="409">
        <v>0.94</v>
      </c>
      <c r="E2145" s="409">
        <f t="shared" si="413"/>
        <v>25.06</v>
      </c>
      <c r="F2145" s="409">
        <v>25.06</v>
      </c>
      <c r="G2145" s="409">
        <f t="shared" si="412"/>
        <v>0</v>
      </c>
      <c r="H2145" s="410" t="s">
        <v>872</v>
      </c>
      <c r="I2145" s="410" t="s">
        <v>900</v>
      </c>
      <c r="J2145" s="410">
        <v>1548704474</v>
      </c>
      <c r="K2145" s="410">
        <v>53929845</v>
      </c>
      <c r="L2145" s="410" t="s">
        <v>874</v>
      </c>
      <c r="M2145" s="406">
        <f t="shared" si="414"/>
        <v>0</v>
      </c>
      <c r="N2145" s="406">
        <f t="shared" ref="N2145:N2146" si="421">E2145</f>
        <v>25.06</v>
      </c>
    </row>
    <row r="2146" spans="1:24">
      <c r="A2146" s="407">
        <v>45593</v>
      </c>
      <c r="B2146" s="408">
        <v>0</v>
      </c>
      <c r="C2146" s="409">
        <v>26</v>
      </c>
      <c r="D2146" s="409">
        <v>0.94</v>
      </c>
      <c r="E2146" s="409">
        <f t="shared" si="413"/>
        <v>25.06</v>
      </c>
      <c r="F2146" s="409">
        <v>25.06</v>
      </c>
      <c r="G2146" s="409">
        <f t="shared" si="412"/>
        <v>0</v>
      </c>
      <c r="H2146" s="410" t="s">
        <v>872</v>
      </c>
      <c r="I2146" s="410" t="s">
        <v>899</v>
      </c>
      <c r="J2146" s="410">
        <v>1548704474</v>
      </c>
      <c r="K2146" s="410">
        <v>53929848</v>
      </c>
      <c r="L2146" s="410" t="s">
        <v>874</v>
      </c>
      <c r="M2146" s="406">
        <f t="shared" si="414"/>
        <v>0</v>
      </c>
      <c r="N2146" s="406">
        <f t="shared" si="421"/>
        <v>25.06</v>
      </c>
    </row>
    <row r="2147" spans="1:24">
      <c r="A2147" s="407">
        <v>45593</v>
      </c>
      <c r="B2147" s="408">
        <v>0</v>
      </c>
      <c r="C2147" s="409">
        <v>12.5</v>
      </c>
      <c r="D2147" s="409">
        <v>0.45</v>
      </c>
      <c r="E2147" s="409">
        <f t="shared" si="413"/>
        <v>12.05</v>
      </c>
      <c r="F2147" s="409">
        <v>12.05</v>
      </c>
      <c r="G2147" s="409">
        <f t="shared" si="412"/>
        <v>0</v>
      </c>
      <c r="H2147" s="410" t="s">
        <v>872</v>
      </c>
      <c r="I2147" s="410" t="s">
        <v>876</v>
      </c>
      <c r="J2147" s="410">
        <v>1548704474</v>
      </c>
      <c r="K2147" s="410">
        <v>53929844</v>
      </c>
      <c r="L2147" s="410" t="s">
        <v>874</v>
      </c>
      <c r="M2147" s="406">
        <f t="shared" si="414"/>
        <v>0</v>
      </c>
      <c r="N2147" s="406"/>
      <c r="T2147" s="406">
        <f>E2147</f>
        <v>12.05</v>
      </c>
    </row>
    <row r="2148" spans="1:24">
      <c r="A2148" s="407">
        <v>45590</v>
      </c>
      <c r="B2148" s="408">
        <v>0</v>
      </c>
      <c r="C2148" s="409">
        <v>3</v>
      </c>
      <c r="D2148" s="409">
        <v>0.2</v>
      </c>
      <c r="E2148" s="409">
        <f t="shared" si="413"/>
        <v>2.76</v>
      </c>
      <c r="F2148" s="409">
        <v>2.8</v>
      </c>
      <c r="G2148" s="409">
        <f t="shared" si="412"/>
        <v>0.04</v>
      </c>
      <c r="H2148" s="410" t="s">
        <v>872</v>
      </c>
      <c r="I2148" s="410" t="s">
        <v>875</v>
      </c>
      <c r="J2148" s="410">
        <v>1108801729</v>
      </c>
      <c r="K2148" s="410">
        <v>53920477</v>
      </c>
      <c r="L2148" s="410" t="s">
        <v>874</v>
      </c>
      <c r="M2148" s="406">
        <f t="shared" si="414"/>
        <v>0</v>
      </c>
      <c r="N2148" s="406"/>
      <c r="P2148" s="406">
        <f>E2148</f>
        <v>2.76</v>
      </c>
    </row>
    <row r="2149" spans="1:24">
      <c r="A2149" s="407">
        <v>45590</v>
      </c>
      <c r="B2149" s="408">
        <v>0</v>
      </c>
      <c r="C2149" s="409">
        <v>10</v>
      </c>
      <c r="D2149" s="409">
        <v>0.36</v>
      </c>
      <c r="E2149" s="409">
        <f t="shared" si="413"/>
        <v>9.64</v>
      </c>
      <c r="F2149" s="409">
        <v>9.64</v>
      </c>
      <c r="G2149" s="409">
        <f t="shared" si="412"/>
        <v>0</v>
      </c>
      <c r="H2149" s="410" t="s">
        <v>872</v>
      </c>
      <c r="I2149" s="410" t="s">
        <v>909</v>
      </c>
      <c r="J2149" s="410">
        <v>1108801729</v>
      </c>
      <c r="K2149" s="410">
        <v>53920471</v>
      </c>
      <c r="L2149" s="410" t="s">
        <v>874</v>
      </c>
      <c r="M2149" s="406">
        <f t="shared" si="414"/>
        <v>0</v>
      </c>
      <c r="N2149" s="406"/>
      <c r="R2149" s="406">
        <f>E2149</f>
        <v>9.64</v>
      </c>
    </row>
    <row r="2150" spans="1:24">
      <c r="A2150" s="407">
        <v>45590</v>
      </c>
      <c r="B2150" s="408">
        <v>0</v>
      </c>
      <c r="C2150" s="409">
        <v>3</v>
      </c>
      <c r="D2150" s="409">
        <v>0.2</v>
      </c>
      <c r="E2150" s="409">
        <f t="shared" si="413"/>
        <v>2.76</v>
      </c>
      <c r="F2150" s="409">
        <v>2.8</v>
      </c>
      <c r="G2150" s="409">
        <f t="shared" si="412"/>
        <v>0.04</v>
      </c>
      <c r="H2150" s="410" t="s">
        <v>872</v>
      </c>
      <c r="I2150" s="410" t="s">
        <v>875</v>
      </c>
      <c r="J2150" s="410">
        <v>1108801729</v>
      </c>
      <c r="K2150" s="410">
        <v>53920473</v>
      </c>
      <c r="L2150" s="410" t="s">
        <v>874</v>
      </c>
      <c r="M2150" s="406">
        <f t="shared" si="414"/>
        <v>0</v>
      </c>
      <c r="N2150" s="406"/>
      <c r="P2150" s="406">
        <f>E2150</f>
        <v>2.76</v>
      </c>
    </row>
    <row r="2151" spans="1:24">
      <c r="A2151" s="407">
        <v>45590</v>
      </c>
      <c r="B2151" s="408">
        <v>0</v>
      </c>
      <c r="C2151" s="409">
        <v>12.5</v>
      </c>
      <c r="D2151" s="409">
        <v>0.45</v>
      </c>
      <c r="E2151" s="409">
        <f t="shared" si="413"/>
        <v>12.05</v>
      </c>
      <c r="F2151" s="409">
        <v>12.05</v>
      </c>
      <c r="G2151" s="409">
        <f t="shared" si="412"/>
        <v>0</v>
      </c>
      <c r="H2151" s="410" t="s">
        <v>872</v>
      </c>
      <c r="I2151" s="410" t="s">
        <v>876</v>
      </c>
      <c r="J2151" s="410">
        <v>1108801729</v>
      </c>
      <c r="K2151" s="410">
        <v>53920474</v>
      </c>
      <c r="L2151" s="410" t="s">
        <v>874</v>
      </c>
      <c r="M2151" s="406">
        <f t="shared" si="414"/>
        <v>0</v>
      </c>
      <c r="N2151" s="406"/>
      <c r="T2151" s="406">
        <f>E2151</f>
        <v>12.05</v>
      </c>
    </row>
    <row r="2152" spans="1:24">
      <c r="A2152" s="407">
        <v>45590</v>
      </c>
      <c r="B2152" s="408">
        <v>0</v>
      </c>
      <c r="C2152" s="409">
        <v>21</v>
      </c>
      <c r="D2152" s="409">
        <v>0.76</v>
      </c>
      <c r="E2152" s="409">
        <f t="shared" si="413"/>
        <v>20.239999999999998</v>
      </c>
      <c r="F2152" s="409">
        <v>20.239999999999998</v>
      </c>
      <c r="G2152" s="409">
        <f t="shared" si="412"/>
        <v>0</v>
      </c>
      <c r="H2152" s="410" t="s">
        <v>872</v>
      </c>
      <c r="I2152" s="410" t="s">
        <v>911</v>
      </c>
      <c r="J2152" s="410">
        <v>1108801729</v>
      </c>
      <c r="K2152" s="410">
        <v>53920474</v>
      </c>
      <c r="L2152" s="410" t="s">
        <v>874</v>
      </c>
      <c r="M2152" s="406">
        <f t="shared" si="414"/>
        <v>0</v>
      </c>
      <c r="N2152" s="406"/>
      <c r="O2152" s="406">
        <f>E2152</f>
        <v>20.239999999999998</v>
      </c>
    </row>
    <row r="2153" spans="1:24">
      <c r="A2153" s="407">
        <v>45590</v>
      </c>
      <c r="B2153" s="408">
        <v>0</v>
      </c>
      <c r="C2153" s="409">
        <v>26</v>
      </c>
      <c r="D2153" s="409">
        <v>0.93</v>
      </c>
      <c r="E2153" s="409">
        <f t="shared" si="413"/>
        <v>25.07</v>
      </c>
      <c r="F2153" s="409">
        <v>25.07</v>
      </c>
      <c r="G2153" s="409">
        <f t="shared" si="412"/>
        <v>0</v>
      </c>
      <c r="H2153" s="410" t="s">
        <v>872</v>
      </c>
      <c r="I2153" s="410" t="s">
        <v>900</v>
      </c>
      <c r="J2153" s="410">
        <v>1108801729</v>
      </c>
      <c r="K2153" s="410">
        <v>53920474</v>
      </c>
      <c r="L2153" s="410" t="s">
        <v>874</v>
      </c>
      <c r="M2153" s="406">
        <f t="shared" si="414"/>
        <v>0</v>
      </c>
      <c r="N2153" s="406">
        <f>E2153</f>
        <v>25.07</v>
      </c>
    </row>
    <row r="2154" spans="1:24">
      <c r="A2154" s="407">
        <v>45590</v>
      </c>
      <c r="B2154" s="408">
        <v>0</v>
      </c>
      <c r="C2154" s="409">
        <v>5</v>
      </c>
      <c r="D2154" s="409">
        <v>0.2</v>
      </c>
      <c r="E2154" s="409">
        <f t="shared" si="413"/>
        <v>4.76</v>
      </c>
      <c r="F2154" s="409">
        <v>4.8</v>
      </c>
      <c r="G2154" s="409">
        <f t="shared" si="412"/>
        <v>0.04</v>
      </c>
      <c r="H2154" s="410" t="s">
        <v>872</v>
      </c>
      <c r="I2154" s="410" t="s">
        <v>909</v>
      </c>
      <c r="J2154" s="410">
        <v>1108801729</v>
      </c>
      <c r="K2154" s="410">
        <v>53920476</v>
      </c>
      <c r="L2154" s="410" t="s">
        <v>874</v>
      </c>
      <c r="M2154" s="406">
        <f t="shared" si="414"/>
        <v>0</v>
      </c>
      <c r="N2154" s="406"/>
      <c r="R2154" s="406">
        <f>E2154</f>
        <v>4.76</v>
      </c>
    </row>
    <row r="2155" spans="1:24">
      <c r="A2155" s="407">
        <v>45590</v>
      </c>
      <c r="B2155" s="408">
        <v>0</v>
      </c>
      <c r="C2155" s="409">
        <v>2</v>
      </c>
      <c r="D2155" s="409">
        <v>0.2</v>
      </c>
      <c r="E2155" s="409">
        <f t="shared" si="413"/>
        <v>1.76</v>
      </c>
      <c r="F2155" s="409">
        <v>1.8</v>
      </c>
      <c r="G2155" s="409">
        <f t="shared" si="412"/>
        <v>0.04</v>
      </c>
      <c r="H2155" s="410" t="s">
        <v>872</v>
      </c>
      <c r="I2155" s="410" t="s">
        <v>873</v>
      </c>
      <c r="J2155" s="410">
        <v>1108801729</v>
      </c>
      <c r="K2155" s="410">
        <v>53920475</v>
      </c>
      <c r="L2155" s="410" t="s">
        <v>874</v>
      </c>
      <c r="M2155" s="406">
        <f t="shared" si="414"/>
        <v>0</v>
      </c>
      <c r="N2155" s="406"/>
      <c r="U2155" s="406">
        <f>E2155</f>
        <v>1.76</v>
      </c>
    </row>
    <row r="2156" spans="1:24">
      <c r="A2156" s="407">
        <v>45590</v>
      </c>
      <c r="B2156" s="408">
        <v>0</v>
      </c>
      <c r="C2156" s="409">
        <v>26</v>
      </c>
      <c r="D2156" s="409">
        <v>0.94</v>
      </c>
      <c r="E2156" s="409">
        <f t="shared" si="413"/>
        <v>25.06</v>
      </c>
      <c r="F2156" s="409">
        <v>25.06</v>
      </c>
      <c r="G2156" s="409">
        <f t="shared" si="412"/>
        <v>0</v>
      </c>
      <c r="H2156" s="410" t="s">
        <v>872</v>
      </c>
      <c r="I2156" s="410" t="s">
        <v>900</v>
      </c>
      <c r="J2156" s="410">
        <v>1108801729</v>
      </c>
      <c r="K2156" s="410">
        <v>53920472</v>
      </c>
      <c r="L2156" s="410" t="s">
        <v>874</v>
      </c>
      <c r="M2156" s="406">
        <f t="shared" si="414"/>
        <v>0</v>
      </c>
      <c r="N2156" s="406">
        <f>E2156</f>
        <v>25.06</v>
      </c>
    </row>
    <row r="2157" spans="1:24">
      <c r="A2157" s="407">
        <v>45589</v>
      </c>
      <c r="B2157" s="408">
        <v>0</v>
      </c>
      <c r="C2157" s="409">
        <v>2</v>
      </c>
      <c r="D2157" s="409">
        <v>0.2</v>
      </c>
      <c r="E2157" s="409">
        <f t="shared" si="413"/>
        <v>1.76</v>
      </c>
      <c r="F2157" s="409">
        <v>1.8</v>
      </c>
      <c r="G2157" s="409">
        <f t="shared" si="412"/>
        <v>0.04</v>
      </c>
      <c r="H2157" s="410" t="s">
        <v>872</v>
      </c>
      <c r="I2157" s="410" t="s">
        <v>873</v>
      </c>
      <c r="J2157" s="410">
        <v>1104124379</v>
      </c>
      <c r="K2157" s="410">
        <v>53876564</v>
      </c>
      <c r="L2157" s="410" t="s">
        <v>874</v>
      </c>
      <c r="M2157" s="406">
        <f t="shared" si="414"/>
        <v>0</v>
      </c>
      <c r="N2157" s="406"/>
      <c r="U2157" s="406">
        <f>E2157</f>
        <v>1.76</v>
      </c>
    </row>
    <row r="2158" spans="1:24">
      <c r="A2158" s="407">
        <v>45589</v>
      </c>
      <c r="B2158" s="408">
        <v>0</v>
      </c>
      <c r="C2158" s="409">
        <v>6</v>
      </c>
      <c r="D2158" s="409">
        <v>0.22</v>
      </c>
      <c r="E2158" s="409">
        <f t="shared" si="413"/>
        <v>5.78</v>
      </c>
      <c r="F2158" s="409">
        <v>5.78</v>
      </c>
      <c r="G2158" s="409">
        <f t="shared" si="412"/>
        <v>0</v>
      </c>
      <c r="H2158" s="410" t="s">
        <v>872</v>
      </c>
      <c r="I2158" s="410" t="s">
        <v>875</v>
      </c>
      <c r="J2158" s="410">
        <v>1104124379</v>
      </c>
      <c r="K2158" s="410">
        <v>53876561</v>
      </c>
      <c r="L2158" s="410" t="s">
        <v>874</v>
      </c>
      <c r="M2158" s="406">
        <f t="shared" si="414"/>
        <v>0</v>
      </c>
      <c r="P2158" s="406">
        <f>E2158</f>
        <v>5.78</v>
      </c>
      <c r="U2158" s="406"/>
    </row>
    <row r="2159" spans="1:24">
      <c r="A2159" s="407">
        <v>45589</v>
      </c>
      <c r="B2159" s="408">
        <v>0</v>
      </c>
      <c r="C2159" s="409">
        <v>3</v>
      </c>
      <c r="D2159" s="409">
        <v>0.2</v>
      </c>
      <c r="E2159" s="409">
        <f t="shared" si="413"/>
        <v>2.76</v>
      </c>
      <c r="F2159" s="409">
        <v>2.8</v>
      </c>
      <c r="G2159" s="409">
        <f t="shared" si="412"/>
        <v>0.04</v>
      </c>
      <c r="H2159" s="410" t="s">
        <v>872</v>
      </c>
      <c r="I2159" s="410" t="s">
        <v>881</v>
      </c>
      <c r="J2159" s="410">
        <v>1104124379</v>
      </c>
      <c r="K2159" s="410">
        <v>53876563</v>
      </c>
      <c r="L2159" s="410" t="s">
        <v>874</v>
      </c>
      <c r="M2159" s="406">
        <f t="shared" si="414"/>
        <v>0</v>
      </c>
      <c r="N2159" s="406"/>
      <c r="X2159" s="406">
        <f>E2159</f>
        <v>2.76</v>
      </c>
    </row>
    <row r="2160" spans="1:24">
      <c r="A2160" s="407">
        <v>45589</v>
      </c>
      <c r="B2160" s="408">
        <v>0</v>
      </c>
      <c r="C2160" s="409">
        <v>26</v>
      </c>
      <c r="D2160" s="409">
        <v>0.94</v>
      </c>
      <c r="E2160" s="409">
        <f t="shared" si="413"/>
        <v>25.06</v>
      </c>
      <c r="F2160" s="409">
        <v>25.06</v>
      </c>
      <c r="G2160" s="409">
        <f t="shared" si="412"/>
        <v>0</v>
      </c>
      <c r="H2160" s="410" t="s">
        <v>872</v>
      </c>
      <c r="I2160" s="410" t="s">
        <v>899</v>
      </c>
      <c r="J2160" s="410">
        <v>1104124379</v>
      </c>
      <c r="K2160" s="410">
        <v>53876560</v>
      </c>
      <c r="L2160" s="410" t="s">
        <v>874</v>
      </c>
      <c r="M2160" s="406">
        <f t="shared" si="414"/>
        <v>0</v>
      </c>
      <c r="N2160" s="406">
        <f>E2160</f>
        <v>25.06</v>
      </c>
    </row>
    <row r="2161" spans="1:18">
      <c r="A2161" s="407">
        <v>45589</v>
      </c>
      <c r="B2161" s="408">
        <v>0</v>
      </c>
      <c r="C2161" s="409">
        <v>3</v>
      </c>
      <c r="D2161" s="409">
        <v>0.11</v>
      </c>
      <c r="E2161" s="409">
        <f t="shared" si="413"/>
        <v>2.85</v>
      </c>
      <c r="F2161" s="409">
        <v>2.89</v>
      </c>
      <c r="G2161" s="409">
        <f t="shared" si="412"/>
        <v>0.04</v>
      </c>
      <c r="H2161" s="410" t="s">
        <v>872</v>
      </c>
      <c r="I2161" s="410" t="s">
        <v>875</v>
      </c>
      <c r="J2161" s="410">
        <v>1104124379</v>
      </c>
      <c r="K2161" s="410">
        <v>53876559</v>
      </c>
      <c r="L2161" s="410" t="s">
        <v>874</v>
      </c>
      <c r="M2161" s="406">
        <f t="shared" si="414"/>
        <v>0</v>
      </c>
      <c r="N2161" s="406"/>
      <c r="P2161" s="406">
        <f>E2161</f>
        <v>2.85</v>
      </c>
    </row>
    <row r="2162" spans="1:18">
      <c r="A2162" s="407">
        <v>45589</v>
      </c>
      <c r="B2162" s="408">
        <v>0</v>
      </c>
      <c r="C2162" s="409">
        <v>26</v>
      </c>
      <c r="D2162" s="409">
        <v>0.93</v>
      </c>
      <c r="E2162" s="409">
        <f t="shared" si="413"/>
        <v>25.07</v>
      </c>
      <c r="F2162" s="409">
        <v>25.07</v>
      </c>
      <c r="G2162" s="409">
        <f t="shared" si="412"/>
        <v>0</v>
      </c>
      <c r="H2162" s="410" t="s">
        <v>872</v>
      </c>
      <c r="I2162" s="410" t="s">
        <v>899</v>
      </c>
      <c r="J2162" s="410">
        <v>1104124379</v>
      </c>
      <c r="K2162" s="410">
        <v>53876559</v>
      </c>
      <c r="L2162" s="410" t="s">
        <v>874</v>
      </c>
      <c r="M2162" s="406">
        <f t="shared" si="414"/>
        <v>0</v>
      </c>
      <c r="N2162" s="406">
        <f t="shared" ref="N2162:N2172" si="422">E2162</f>
        <v>25.07</v>
      </c>
    </row>
    <row r="2163" spans="1:18">
      <c r="A2163" s="407">
        <v>45589</v>
      </c>
      <c r="B2163" s="408">
        <v>0</v>
      </c>
      <c r="C2163" s="409">
        <v>26</v>
      </c>
      <c r="D2163" s="409">
        <v>0.94</v>
      </c>
      <c r="E2163" s="409">
        <f t="shared" si="413"/>
        <v>25.06</v>
      </c>
      <c r="F2163" s="409">
        <v>25.06</v>
      </c>
      <c r="G2163" s="409">
        <f t="shared" si="412"/>
        <v>0</v>
      </c>
      <c r="H2163" s="410" t="s">
        <v>872</v>
      </c>
      <c r="I2163" s="410" t="s">
        <v>899</v>
      </c>
      <c r="J2163" s="410">
        <v>1104124379</v>
      </c>
      <c r="K2163" s="410">
        <v>53876565</v>
      </c>
      <c r="L2163" s="410" t="s">
        <v>874</v>
      </c>
      <c r="M2163" s="406">
        <f t="shared" si="414"/>
        <v>0</v>
      </c>
      <c r="N2163" s="406">
        <f t="shared" si="422"/>
        <v>25.06</v>
      </c>
    </row>
    <row r="2164" spans="1:18">
      <c r="A2164" s="407">
        <v>45589</v>
      </c>
      <c r="B2164" s="408">
        <v>0</v>
      </c>
      <c r="C2164" s="409">
        <v>26</v>
      </c>
      <c r="D2164" s="409">
        <v>0.93</v>
      </c>
      <c r="E2164" s="409">
        <f t="shared" si="413"/>
        <v>25.07</v>
      </c>
      <c r="F2164" s="409">
        <v>25.07</v>
      </c>
      <c r="G2164" s="409">
        <f t="shared" si="412"/>
        <v>0</v>
      </c>
      <c r="H2164" s="410" t="s">
        <v>872</v>
      </c>
      <c r="I2164" s="410" t="s">
        <v>899</v>
      </c>
      <c r="J2164" s="410">
        <v>1104124379</v>
      </c>
      <c r="K2164" s="410">
        <v>53876565</v>
      </c>
      <c r="L2164" s="410" t="s">
        <v>874</v>
      </c>
      <c r="M2164" s="406">
        <f t="shared" si="414"/>
        <v>0</v>
      </c>
      <c r="N2164" s="406">
        <f t="shared" si="422"/>
        <v>25.07</v>
      </c>
    </row>
    <row r="2165" spans="1:18">
      <c r="A2165" s="407">
        <v>45589</v>
      </c>
      <c r="B2165" s="408">
        <v>0</v>
      </c>
      <c r="C2165" s="409">
        <v>26</v>
      </c>
      <c r="D2165" s="409">
        <v>0.94</v>
      </c>
      <c r="E2165" s="409">
        <f t="shared" si="413"/>
        <v>25.06</v>
      </c>
      <c r="F2165" s="409">
        <v>25.06</v>
      </c>
      <c r="G2165" s="409">
        <f t="shared" si="412"/>
        <v>0</v>
      </c>
      <c r="H2165" s="410" t="s">
        <v>872</v>
      </c>
      <c r="I2165" s="410" t="s">
        <v>900</v>
      </c>
      <c r="J2165" s="410">
        <v>1104124379</v>
      </c>
      <c r="K2165" s="410">
        <v>53876562</v>
      </c>
      <c r="L2165" s="410" t="s">
        <v>874</v>
      </c>
      <c r="M2165" s="406">
        <f t="shared" si="414"/>
        <v>0</v>
      </c>
      <c r="N2165" s="406">
        <f t="shared" si="422"/>
        <v>25.06</v>
      </c>
    </row>
    <row r="2166" spans="1:18">
      <c r="A2166" s="407">
        <v>45588</v>
      </c>
      <c r="B2166" s="408">
        <v>0</v>
      </c>
      <c r="C2166" s="409">
        <v>26</v>
      </c>
      <c r="D2166" s="409">
        <v>0.94</v>
      </c>
      <c r="E2166" s="409">
        <f t="shared" si="413"/>
        <v>25.06</v>
      </c>
      <c r="F2166" s="409">
        <v>25.06</v>
      </c>
      <c r="G2166" s="409">
        <f t="shared" si="412"/>
        <v>0</v>
      </c>
      <c r="H2166" s="410" t="s">
        <v>872</v>
      </c>
      <c r="I2166" s="410" t="s">
        <v>900</v>
      </c>
      <c r="J2166" s="410">
        <v>830233565</v>
      </c>
      <c r="K2166" s="410">
        <v>53824943</v>
      </c>
      <c r="L2166" s="410" t="s">
        <v>874</v>
      </c>
      <c r="M2166" s="406">
        <f t="shared" si="414"/>
        <v>0</v>
      </c>
      <c r="N2166" s="406">
        <f t="shared" si="422"/>
        <v>25.06</v>
      </c>
    </row>
    <row r="2167" spans="1:18">
      <c r="A2167" s="407">
        <v>45588</v>
      </c>
      <c r="B2167" s="408">
        <v>0</v>
      </c>
      <c r="C2167" s="409">
        <v>26</v>
      </c>
      <c r="D2167" s="409">
        <v>0.94</v>
      </c>
      <c r="E2167" s="409">
        <f t="shared" si="413"/>
        <v>25.06</v>
      </c>
      <c r="F2167" s="409">
        <v>25.06</v>
      </c>
      <c r="G2167" s="409">
        <f t="shared" si="412"/>
        <v>0</v>
      </c>
      <c r="H2167" s="410" t="s">
        <v>872</v>
      </c>
      <c r="I2167" s="410" t="s">
        <v>899</v>
      </c>
      <c r="J2167" s="410">
        <v>830233565</v>
      </c>
      <c r="K2167" s="410">
        <v>53824940</v>
      </c>
      <c r="L2167" s="410" t="s">
        <v>874</v>
      </c>
      <c r="M2167" s="406">
        <f t="shared" si="414"/>
        <v>0</v>
      </c>
      <c r="N2167" s="406">
        <f t="shared" si="422"/>
        <v>25.06</v>
      </c>
    </row>
    <row r="2168" spans="1:18">
      <c r="A2168" s="407">
        <v>45588</v>
      </c>
      <c r="B2168" s="408">
        <v>0</v>
      </c>
      <c r="C2168" s="409">
        <v>26</v>
      </c>
      <c r="D2168" s="409">
        <v>0.94</v>
      </c>
      <c r="E2168" s="409">
        <f t="shared" si="413"/>
        <v>25.06</v>
      </c>
      <c r="F2168" s="409">
        <v>25.06</v>
      </c>
      <c r="G2168" s="409">
        <f t="shared" si="412"/>
        <v>0</v>
      </c>
      <c r="H2168" s="410" t="s">
        <v>872</v>
      </c>
      <c r="I2168" s="410" t="s">
        <v>900</v>
      </c>
      <c r="J2168" s="410">
        <v>830233565</v>
      </c>
      <c r="K2168" s="410">
        <v>53824942</v>
      </c>
      <c r="L2168" s="410" t="s">
        <v>874</v>
      </c>
      <c r="M2168" s="406">
        <f t="shared" si="414"/>
        <v>0</v>
      </c>
      <c r="N2168" s="406">
        <f t="shared" si="422"/>
        <v>25.06</v>
      </c>
    </row>
    <row r="2169" spans="1:18">
      <c r="A2169" s="407">
        <v>45588</v>
      </c>
      <c r="B2169" s="408">
        <v>0</v>
      </c>
      <c r="C2169" s="409">
        <v>26</v>
      </c>
      <c r="D2169" s="409">
        <v>0.94</v>
      </c>
      <c r="E2169" s="409">
        <f t="shared" si="413"/>
        <v>25.06</v>
      </c>
      <c r="F2169" s="409">
        <v>25.06</v>
      </c>
      <c r="G2169" s="409">
        <f t="shared" si="412"/>
        <v>0</v>
      </c>
      <c r="H2169" s="410" t="s">
        <v>872</v>
      </c>
      <c r="I2169" s="410" t="s">
        <v>900</v>
      </c>
      <c r="J2169" s="410">
        <v>830233565</v>
      </c>
      <c r="K2169" s="410">
        <v>53824941</v>
      </c>
      <c r="L2169" s="410" t="s">
        <v>874</v>
      </c>
      <c r="M2169" s="406">
        <f t="shared" si="414"/>
        <v>0</v>
      </c>
      <c r="N2169" s="406">
        <f t="shared" si="422"/>
        <v>25.06</v>
      </c>
    </row>
    <row r="2170" spans="1:18">
      <c r="A2170" s="407">
        <v>45588</v>
      </c>
      <c r="B2170" s="408">
        <v>0</v>
      </c>
      <c r="C2170" s="409">
        <v>26</v>
      </c>
      <c r="D2170" s="409">
        <v>0.94</v>
      </c>
      <c r="E2170" s="409">
        <f t="shared" si="413"/>
        <v>25.06</v>
      </c>
      <c r="F2170" s="409">
        <v>25.06</v>
      </c>
      <c r="G2170" s="409">
        <f t="shared" si="412"/>
        <v>0</v>
      </c>
      <c r="H2170" s="410" t="s">
        <v>872</v>
      </c>
      <c r="I2170" s="410" t="s">
        <v>900</v>
      </c>
      <c r="J2170" s="410">
        <v>830233565</v>
      </c>
      <c r="K2170" s="410">
        <v>53824939</v>
      </c>
      <c r="L2170" s="410" t="s">
        <v>874</v>
      </c>
      <c r="M2170" s="406">
        <f t="shared" si="414"/>
        <v>0</v>
      </c>
      <c r="N2170" s="406">
        <f t="shared" si="422"/>
        <v>25.06</v>
      </c>
    </row>
    <row r="2171" spans="1:18">
      <c r="A2171" s="407">
        <v>45588</v>
      </c>
      <c r="B2171" s="408">
        <v>0</v>
      </c>
      <c r="C2171" s="409">
        <v>26</v>
      </c>
      <c r="D2171" s="409">
        <v>0.94</v>
      </c>
      <c r="E2171" s="409">
        <f t="shared" si="413"/>
        <v>25.06</v>
      </c>
      <c r="F2171" s="409">
        <v>25.06</v>
      </c>
      <c r="G2171" s="409">
        <f t="shared" si="412"/>
        <v>0</v>
      </c>
      <c r="H2171" s="410" t="s">
        <v>872</v>
      </c>
      <c r="I2171" s="410" t="s">
        <v>900</v>
      </c>
      <c r="J2171" s="410">
        <v>830233565</v>
      </c>
      <c r="K2171" s="410">
        <v>53824945</v>
      </c>
      <c r="L2171" s="410" t="s">
        <v>874</v>
      </c>
      <c r="M2171" s="406">
        <f t="shared" si="414"/>
        <v>0</v>
      </c>
      <c r="N2171" s="406">
        <f t="shared" si="422"/>
        <v>25.06</v>
      </c>
    </row>
    <row r="2172" spans="1:18">
      <c r="A2172" s="407">
        <v>45588</v>
      </c>
      <c r="B2172" s="408">
        <v>0</v>
      </c>
      <c r="C2172" s="409">
        <v>26</v>
      </c>
      <c r="D2172" s="409">
        <v>0.94</v>
      </c>
      <c r="E2172" s="409">
        <f t="shared" si="413"/>
        <v>25.06</v>
      </c>
      <c r="F2172" s="409">
        <v>25.06</v>
      </c>
      <c r="G2172" s="409">
        <f t="shared" si="412"/>
        <v>0</v>
      </c>
      <c r="H2172" s="410" t="s">
        <v>872</v>
      </c>
      <c r="I2172" s="410" t="s">
        <v>900</v>
      </c>
      <c r="J2172" s="410">
        <v>830233565</v>
      </c>
      <c r="K2172" s="410">
        <v>53824944</v>
      </c>
      <c r="L2172" s="410" t="s">
        <v>874</v>
      </c>
      <c r="M2172" s="406">
        <f t="shared" si="414"/>
        <v>0</v>
      </c>
      <c r="N2172" s="406">
        <f t="shared" si="422"/>
        <v>25.06</v>
      </c>
    </row>
    <row r="2173" spans="1:18">
      <c r="A2173" s="407">
        <v>45587</v>
      </c>
      <c r="B2173" s="408">
        <v>0</v>
      </c>
      <c r="C2173" s="409">
        <v>5</v>
      </c>
      <c r="D2173" s="409">
        <v>0.2</v>
      </c>
      <c r="E2173" s="409">
        <f t="shared" si="413"/>
        <v>4.76</v>
      </c>
      <c r="F2173" s="409">
        <v>4.8</v>
      </c>
      <c r="G2173" s="409">
        <f t="shared" si="412"/>
        <v>0.04</v>
      </c>
      <c r="H2173" s="410" t="s">
        <v>872</v>
      </c>
      <c r="I2173" s="410" t="s">
        <v>909</v>
      </c>
      <c r="J2173" s="410">
        <v>1953600622</v>
      </c>
      <c r="K2173" s="410">
        <v>53812559</v>
      </c>
      <c r="L2173" s="410" t="s">
        <v>874</v>
      </c>
      <c r="M2173" s="406">
        <f t="shared" si="414"/>
        <v>0</v>
      </c>
      <c r="N2173" s="406"/>
      <c r="R2173" s="406">
        <f>E2173</f>
        <v>4.76</v>
      </c>
    </row>
    <row r="2174" spans="1:18">
      <c r="A2174" s="407">
        <v>45587</v>
      </c>
      <c r="B2174" s="408">
        <v>0</v>
      </c>
      <c r="C2174" s="409">
        <v>26</v>
      </c>
      <c r="D2174" s="409">
        <v>0.94</v>
      </c>
      <c r="E2174" s="409">
        <f t="shared" si="413"/>
        <v>25.06</v>
      </c>
      <c r="F2174" s="409">
        <v>25.06</v>
      </c>
      <c r="G2174" s="409">
        <f t="shared" si="412"/>
        <v>0</v>
      </c>
      <c r="H2174" s="410" t="s">
        <v>872</v>
      </c>
      <c r="I2174" s="410" t="s">
        <v>900</v>
      </c>
      <c r="J2174" s="410">
        <v>1953600622</v>
      </c>
      <c r="K2174" s="410">
        <v>53812543</v>
      </c>
      <c r="L2174" s="410" t="s">
        <v>874</v>
      </c>
      <c r="M2174" s="406">
        <f t="shared" si="414"/>
        <v>0</v>
      </c>
      <c r="N2174" s="406">
        <f t="shared" ref="N2174:N2178" si="423">E2174</f>
        <v>25.06</v>
      </c>
    </row>
    <row r="2175" spans="1:18">
      <c r="A2175" s="407">
        <v>45587</v>
      </c>
      <c r="B2175" s="408">
        <v>0</v>
      </c>
      <c r="C2175" s="409">
        <v>26</v>
      </c>
      <c r="D2175" s="409">
        <v>0.94</v>
      </c>
      <c r="E2175" s="409">
        <f t="shared" si="413"/>
        <v>25.06</v>
      </c>
      <c r="F2175" s="409">
        <v>25.06</v>
      </c>
      <c r="G2175" s="409">
        <f t="shared" si="412"/>
        <v>0</v>
      </c>
      <c r="H2175" s="410" t="s">
        <v>872</v>
      </c>
      <c r="I2175" s="410" t="s">
        <v>900</v>
      </c>
      <c r="J2175" s="410">
        <v>1953600622</v>
      </c>
      <c r="K2175" s="410">
        <v>53812546</v>
      </c>
      <c r="L2175" s="410" t="s">
        <v>874</v>
      </c>
      <c r="M2175" s="406">
        <f t="shared" si="414"/>
        <v>0</v>
      </c>
      <c r="N2175" s="406">
        <f t="shared" si="423"/>
        <v>25.06</v>
      </c>
    </row>
    <row r="2176" spans="1:18">
      <c r="A2176" s="407">
        <v>45587</v>
      </c>
      <c r="B2176" s="408">
        <v>0</v>
      </c>
      <c r="C2176" s="409">
        <v>26</v>
      </c>
      <c r="D2176" s="409">
        <v>0.94</v>
      </c>
      <c r="E2176" s="409">
        <f t="shared" si="413"/>
        <v>25.06</v>
      </c>
      <c r="F2176" s="409">
        <v>25.06</v>
      </c>
      <c r="G2176" s="409">
        <f t="shared" si="412"/>
        <v>0</v>
      </c>
      <c r="H2176" s="410" t="s">
        <v>872</v>
      </c>
      <c r="I2176" s="410" t="s">
        <v>900</v>
      </c>
      <c r="J2176" s="410">
        <v>1953600622</v>
      </c>
      <c r="K2176" s="410">
        <v>53812554</v>
      </c>
      <c r="L2176" s="410" t="s">
        <v>874</v>
      </c>
      <c r="M2176" s="406">
        <f t="shared" si="414"/>
        <v>0</v>
      </c>
      <c r="N2176" s="406">
        <f t="shared" si="423"/>
        <v>25.06</v>
      </c>
    </row>
    <row r="2177" spans="1:21">
      <c r="A2177" s="407">
        <v>45587</v>
      </c>
      <c r="B2177" s="408">
        <v>0</v>
      </c>
      <c r="C2177" s="409">
        <v>26</v>
      </c>
      <c r="D2177" s="409">
        <v>0.94</v>
      </c>
      <c r="E2177" s="409">
        <f t="shared" si="413"/>
        <v>25.06</v>
      </c>
      <c r="F2177" s="409">
        <v>25.06</v>
      </c>
      <c r="G2177" s="409">
        <f t="shared" si="412"/>
        <v>0</v>
      </c>
      <c r="H2177" s="410" t="s">
        <v>872</v>
      </c>
      <c r="I2177" s="410" t="s">
        <v>900</v>
      </c>
      <c r="J2177" s="410">
        <v>1953600622</v>
      </c>
      <c r="K2177" s="410">
        <v>53812556</v>
      </c>
      <c r="L2177" s="410" t="s">
        <v>874</v>
      </c>
      <c r="M2177" s="406">
        <f t="shared" si="414"/>
        <v>0</v>
      </c>
      <c r="N2177" s="406">
        <f t="shared" si="423"/>
        <v>25.06</v>
      </c>
    </row>
    <row r="2178" spans="1:21">
      <c r="A2178" s="407">
        <v>45587</v>
      </c>
      <c r="B2178" s="408">
        <v>0</v>
      </c>
      <c r="C2178" s="409">
        <v>26</v>
      </c>
      <c r="D2178" s="409">
        <v>0.93</v>
      </c>
      <c r="E2178" s="409">
        <f t="shared" si="413"/>
        <v>25.07</v>
      </c>
      <c r="F2178" s="409">
        <v>25.07</v>
      </c>
      <c r="G2178" s="409">
        <f t="shared" si="412"/>
        <v>0</v>
      </c>
      <c r="H2178" s="410" t="s">
        <v>872</v>
      </c>
      <c r="I2178" s="410" t="s">
        <v>900</v>
      </c>
      <c r="J2178" s="410">
        <v>1953600622</v>
      </c>
      <c r="K2178" s="410">
        <v>53812556</v>
      </c>
      <c r="L2178" s="410" t="s">
        <v>874</v>
      </c>
      <c r="M2178" s="406">
        <f t="shared" si="414"/>
        <v>0</v>
      </c>
      <c r="N2178" s="406">
        <f t="shared" si="423"/>
        <v>25.07</v>
      </c>
    </row>
    <row r="2179" spans="1:21">
      <c r="A2179" s="407">
        <v>45587</v>
      </c>
      <c r="B2179" s="408">
        <v>0</v>
      </c>
      <c r="C2179" s="409">
        <v>2</v>
      </c>
      <c r="D2179" s="409">
        <v>0.2</v>
      </c>
      <c r="E2179" s="409">
        <f t="shared" si="413"/>
        <v>1.76</v>
      </c>
      <c r="F2179" s="409">
        <v>1.8</v>
      </c>
      <c r="G2179" s="409">
        <f t="shared" ref="G2179:G2242" si="424">IF(D2179&gt;0.2,0,0.04)</f>
        <v>0.04</v>
      </c>
      <c r="H2179" s="410" t="s">
        <v>872</v>
      </c>
      <c r="I2179" s="410" t="s">
        <v>873</v>
      </c>
      <c r="J2179" s="410">
        <v>1953600622</v>
      </c>
      <c r="K2179" s="410">
        <v>53812539</v>
      </c>
      <c r="L2179" s="410" t="s">
        <v>874</v>
      </c>
      <c r="M2179" s="406">
        <f t="shared" si="414"/>
        <v>0</v>
      </c>
      <c r="N2179" s="406"/>
      <c r="U2179" s="406">
        <f>E2179</f>
        <v>1.76</v>
      </c>
    </row>
    <row r="2180" spans="1:21">
      <c r="A2180" s="407">
        <v>45587</v>
      </c>
      <c r="B2180" s="408">
        <v>0</v>
      </c>
      <c r="C2180" s="409">
        <v>26</v>
      </c>
      <c r="D2180" s="409">
        <v>0.94</v>
      </c>
      <c r="E2180" s="409">
        <f t="shared" ref="E2180:E2243" si="425">C2180-D2180-G2180</f>
        <v>25.06</v>
      </c>
      <c r="F2180" s="409">
        <v>25.06</v>
      </c>
      <c r="G2180" s="409">
        <f t="shared" si="424"/>
        <v>0</v>
      </c>
      <c r="H2180" s="410" t="s">
        <v>872</v>
      </c>
      <c r="I2180" s="410" t="s">
        <v>900</v>
      </c>
      <c r="J2180" s="410">
        <v>1953600622</v>
      </c>
      <c r="K2180" s="410">
        <v>53812540</v>
      </c>
      <c r="L2180" s="410" t="s">
        <v>874</v>
      </c>
      <c r="M2180" s="406">
        <f t="shared" ref="M2180:M2243" si="426">SUM(N2180:AA2180)-E2180</f>
        <v>0</v>
      </c>
      <c r="N2180" s="406">
        <f t="shared" ref="N2180:N2184" si="427">E2180</f>
        <v>25.06</v>
      </c>
    </row>
    <row r="2181" spans="1:21">
      <c r="A2181" s="407">
        <v>45587</v>
      </c>
      <c r="B2181" s="408">
        <v>0</v>
      </c>
      <c r="C2181" s="409">
        <v>26</v>
      </c>
      <c r="D2181" s="409">
        <v>0.94</v>
      </c>
      <c r="E2181" s="409">
        <f t="shared" si="425"/>
        <v>25.06</v>
      </c>
      <c r="F2181" s="409">
        <v>25.06</v>
      </c>
      <c r="G2181" s="409">
        <f t="shared" si="424"/>
        <v>0</v>
      </c>
      <c r="H2181" s="410" t="s">
        <v>872</v>
      </c>
      <c r="I2181" s="410" t="s">
        <v>900</v>
      </c>
      <c r="J2181" s="410">
        <v>1953600622</v>
      </c>
      <c r="K2181" s="410">
        <v>53812553</v>
      </c>
      <c r="L2181" s="410" t="s">
        <v>874</v>
      </c>
      <c r="M2181" s="406">
        <f t="shared" si="426"/>
        <v>0</v>
      </c>
      <c r="N2181" s="406">
        <f t="shared" si="427"/>
        <v>25.06</v>
      </c>
    </row>
    <row r="2182" spans="1:21">
      <c r="A2182" s="407">
        <v>45587</v>
      </c>
      <c r="B2182" s="408">
        <v>0</v>
      </c>
      <c r="C2182" s="409">
        <v>26</v>
      </c>
      <c r="D2182" s="409">
        <v>0.94</v>
      </c>
      <c r="E2182" s="409">
        <f t="shared" si="425"/>
        <v>25.06</v>
      </c>
      <c r="F2182" s="409">
        <v>25.06</v>
      </c>
      <c r="G2182" s="409">
        <f t="shared" si="424"/>
        <v>0</v>
      </c>
      <c r="H2182" s="410" t="s">
        <v>872</v>
      </c>
      <c r="I2182" s="410" t="s">
        <v>899</v>
      </c>
      <c r="J2182" s="410">
        <v>1953600622</v>
      </c>
      <c r="K2182" s="410">
        <v>53812548</v>
      </c>
      <c r="L2182" s="410" t="s">
        <v>874</v>
      </c>
      <c r="M2182" s="406">
        <f t="shared" si="426"/>
        <v>0</v>
      </c>
      <c r="N2182" s="406">
        <f t="shared" si="427"/>
        <v>25.06</v>
      </c>
    </row>
    <row r="2183" spans="1:21">
      <c r="A2183" s="407">
        <v>45587</v>
      </c>
      <c r="B2183" s="408">
        <v>0</v>
      </c>
      <c r="C2183" s="409">
        <v>26</v>
      </c>
      <c r="D2183" s="409">
        <v>0.94</v>
      </c>
      <c r="E2183" s="409">
        <f t="shared" si="425"/>
        <v>25.06</v>
      </c>
      <c r="F2183" s="409">
        <v>25.06</v>
      </c>
      <c r="G2183" s="409">
        <f t="shared" si="424"/>
        <v>0</v>
      </c>
      <c r="H2183" s="410" t="s">
        <v>872</v>
      </c>
      <c r="I2183" s="410" t="s">
        <v>900</v>
      </c>
      <c r="J2183" s="410">
        <v>1953600622</v>
      </c>
      <c r="K2183" s="410">
        <v>53812544</v>
      </c>
      <c r="L2183" s="410" t="s">
        <v>874</v>
      </c>
      <c r="M2183" s="406">
        <f t="shared" si="426"/>
        <v>0</v>
      </c>
      <c r="N2183" s="406">
        <f t="shared" si="427"/>
        <v>25.06</v>
      </c>
    </row>
    <row r="2184" spans="1:21">
      <c r="A2184" s="407">
        <v>45587</v>
      </c>
      <c r="B2184" s="408">
        <v>0</v>
      </c>
      <c r="C2184" s="409">
        <v>26</v>
      </c>
      <c r="D2184" s="409">
        <v>0.94</v>
      </c>
      <c r="E2184" s="409">
        <f t="shared" si="425"/>
        <v>25.06</v>
      </c>
      <c r="F2184" s="409">
        <v>25.06</v>
      </c>
      <c r="G2184" s="409">
        <f t="shared" si="424"/>
        <v>0</v>
      </c>
      <c r="H2184" s="410" t="s">
        <v>872</v>
      </c>
      <c r="I2184" s="410" t="s">
        <v>900</v>
      </c>
      <c r="J2184" s="410">
        <v>1953600622</v>
      </c>
      <c r="K2184" s="410">
        <v>53812549</v>
      </c>
      <c r="L2184" s="410" t="s">
        <v>874</v>
      </c>
      <c r="M2184" s="406">
        <f t="shared" si="426"/>
        <v>0</v>
      </c>
      <c r="N2184" s="406">
        <f t="shared" si="427"/>
        <v>25.06</v>
      </c>
    </row>
    <row r="2185" spans="1:21">
      <c r="A2185" s="407">
        <v>45587</v>
      </c>
      <c r="B2185" s="408">
        <v>0</v>
      </c>
      <c r="C2185" s="409">
        <v>30</v>
      </c>
      <c r="D2185" s="409">
        <v>1.08</v>
      </c>
      <c r="E2185" s="409">
        <f t="shared" si="425"/>
        <v>28.92</v>
      </c>
      <c r="F2185" s="409">
        <v>28.92</v>
      </c>
      <c r="G2185" s="409">
        <f t="shared" si="424"/>
        <v>0</v>
      </c>
      <c r="H2185" s="410" t="s">
        <v>872</v>
      </c>
      <c r="I2185" s="410" t="s">
        <v>911</v>
      </c>
      <c r="J2185" s="410">
        <v>1953600622</v>
      </c>
      <c r="K2185" s="410">
        <v>53812557</v>
      </c>
      <c r="L2185" s="410" t="s">
        <v>874</v>
      </c>
      <c r="M2185" s="406">
        <f t="shared" si="426"/>
        <v>0</v>
      </c>
      <c r="N2185" s="406"/>
      <c r="O2185" s="406">
        <f t="shared" ref="O2185:O2186" si="428">E2185</f>
        <v>28.92</v>
      </c>
    </row>
    <row r="2186" spans="1:21">
      <c r="A2186" s="407">
        <v>45587</v>
      </c>
      <c r="B2186" s="408">
        <v>0</v>
      </c>
      <c r="C2186" s="409">
        <v>18</v>
      </c>
      <c r="D2186" s="409">
        <v>0.65</v>
      </c>
      <c r="E2186" s="409">
        <f t="shared" si="425"/>
        <v>17.350000000000001</v>
      </c>
      <c r="F2186" s="409">
        <v>17.350000000000001</v>
      </c>
      <c r="G2186" s="409">
        <f t="shared" si="424"/>
        <v>0</v>
      </c>
      <c r="H2186" s="410" t="s">
        <v>872</v>
      </c>
      <c r="I2186" s="410" t="s">
        <v>911</v>
      </c>
      <c r="J2186" s="410">
        <v>1953600622</v>
      </c>
      <c r="K2186" s="410">
        <v>53812557</v>
      </c>
      <c r="L2186" s="410" t="s">
        <v>874</v>
      </c>
      <c r="M2186" s="406">
        <f t="shared" si="426"/>
        <v>0</v>
      </c>
      <c r="N2186" s="406"/>
      <c r="O2186" s="406">
        <f t="shared" si="428"/>
        <v>17.350000000000001</v>
      </c>
    </row>
    <row r="2187" spans="1:21">
      <c r="A2187" s="407">
        <v>45587</v>
      </c>
      <c r="B2187" s="408">
        <v>0</v>
      </c>
      <c r="C2187" s="409">
        <v>26</v>
      </c>
      <c r="D2187" s="409">
        <v>0.94</v>
      </c>
      <c r="E2187" s="409">
        <f t="shared" si="425"/>
        <v>25.06</v>
      </c>
      <c r="F2187" s="409">
        <v>25.06</v>
      </c>
      <c r="G2187" s="409">
        <f t="shared" si="424"/>
        <v>0</v>
      </c>
      <c r="H2187" s="410" t="s">
        <v>872</v>
      </c>
      <c r="I2187" s="410" t="s">
        <v>899</v>
      </c>
      <c r="J2187" s="410">
        <v>1953600622</v>
      </c>
      <c r="K2187" s="410">
        <v>53812541</v>
      </c>
      <c r="L2187" s="410" t="s">
        <v>874</v>
      </c>
      <c r="M2187" s="406">
        <f t="shared" si="426"/>
        <v>0</v>
      </c>
      <c r="N2187" s="406">
        <f>E2187</f>
        <v>25.06</v>
      </c>
    </row>
    <row r="2188" spans="1:21">
      <c r="A2188" s="407">
        <v>45587</v>
      </c>
      <c r="B2188" s="408">
        <v>0</v>
      </c>
      <c r="C2188" s="409">
        <v>12.5</v>
      </c>
      <c r="D2188" s="409">
        <v>0.45</v>
      </c>
      <c r="E2188" s="409">
        <f t="shared" si="425"/>
        <v>12.05</v>
      </c>
      <c r="F2188" s="409">
        <v>12.05</v>
      </c>
      <c r="G2188" s="409">
        <f t="shared" si="424"/>
        <v>0</v>
      </c>
      <c r="H2188" s="410" t="s">
        <v>872</v>
      </c>
      <c r="I2188" s="410" t="s">
        <v>876</v>
      </c>
      <c r="J2188" s="410">
        <v>1953600622</v>
      </c>
      <c r="K2188" s="410">
        <v>53812558</v>
      </c>
      <c r="L2188" s="410" t="s">
        <v>874</v>
      </c>
      <c r="M2188" s="406">
        <f t="shared" si="426"/>
        <v>0</v>
      </c>
      <c r="N2188" s="406"/>
      <c r="T2188" s="406">
        <f t="shared" ref="T2188:T2189" si="429">E2188</f>
        <v>12.05</v>
      </c>
    </row>
    <row r="2189" spans="1:21">
      <c r="A2189" s="407">
        <v>45587</v>
      </c>
      <c r="B2189" s="408">
        <v>0</v>
      </c>
      <c r="C2189" s="409">
        <v>12.5</v>
      </c>
      <c r="D2189" s="409">
        <v>0.45</v>
      </c>
      <c r="E2189" s="409">
        <f t="shared" si="425"/>
        <v>12.05</v>
      </c>
      <c r="F2189" s="409">
        <v>12.05</v>
      </c>
      <c r="G2189" s="409">
        <f t="shared" si="424"/>
        <v>0</v>
      </c>
      <c r="H2189" s="410" t="s">
        <v>872</v>
      </c>
      <c r="I2189" s="410" t="s">
        <v>876</v>
      </c>
      <c r="J2189" s="410">
        <v>1953600622</v>
      </c>
      <c r="K2189" s="410">
        <v>53812558</v>
      </c>
      <c r="L2189" s="410" t="s">
        <v>874</v>
      </c>
      <c r="M2189" s="406">
        <f t="shared" si="426"/>
        <v>0</v>
      </c>
      <c r="N2189" s="406"/>
      <c r="T2189" s="406">
        <f t="shared" si="429"/>
        <v>12.05</v>
      </c>
    </row>
    <row r="2190" spans="1:21">
      <c r="A2190" s="407">
        <v>45587</v>
      </c>
      <c r="B2190" s="408">
        <v>0</v>
      </c>
      <c r="C2190" s="409">
        <v>26</v>
      </c>
      <c r="D2190" s="409">
        <v>0.94</v>
      </c>
      <c r="E2190" s="409">
        <f t="shared" si="425"/>
        <v>25.06</v>
      </c>
      <c r="F2190" s="409">
        <v>25.06</v>
      </c>
      <c r="G2190" s="409">
        <f t="shared" si="424"/>
        <v>0</v>
      </c>
      <c r="H2190" s="410" t="s">
        <v>872</v>
      </c>
      <c r="I2190" s="410" t="s">
        <v>899</v>
      </c>
      <c r="J2190" s="410">
        <v>1953600622</v>
      </c>
      <c r="K2190" s="410">
        <v>53812542</v>
      </c>
      <c r="L2190" s="410" t="s">
        <v>874</v>
      </c>
      <c r="M2190" s="406">
        <f t="shared" si="426"/>
        <v>0</v>
      </c>
      <c r="N2190" s="406">
        <f t="shared" ref="N2190:N2191" si="430">E2190</f>
        <v>25.06</v>
      </c>
    </row>
    <row r="2191" spans="1:21">
      <c r="A2191" s="407">
        <v>45587</v>
      </c>
      <c r="B2191" s="408">
        <v>0</v>
      </c>
      <c r="C2191" s="409">
        <v>26</v>
      </c>
      <c r="D2191" s="409">
        <v>0.94</v>
      </c>
      <c r="E2191" s="409">
        <f t="shared" si="425"/>
        <v>25.06</v>
      </c>
      <c r="F2191" s="409">
        <v>25.06</v>
      </c>
      <c r="G2191" s="409">
        <f t="shared" si="424"/>
        <v>0</v>
      </c>
      <c r="H2191" s="410" t="s">
        <v>872</v>
      </c>
      <c r="I2191" s="410" t="s">
        <v>900</v>
      </c>
      <c r="J2191" s="410">
        <v>1953600622</v>
      </c>
      <c r="K2191" s="410">
        <v>53812547</v>
      </c>
      <c r="L2191" s="410" t="s">
        <v>874</v>
      </c>
      <c r="M2191" s="406">
        <f t="shared" si="426"/>
        <v>0</v>
      </c>
      <c r="N2191" s="406">
        <f t="shared" si="430"/>
        <v>25.06</v>
      </c>
    </row>
    <row r="2192" spans="1:21">
      <c r="A2192" s="407">
        <v>45587</v>
      </c>
      <c r="B2192" s="408">
        <v>0</v>
      </c>
      <c r="C2192" s="409">
        <v>5</v>
      </c>
      <c r="D2192" s="409">
        <v>0.2</v>
      </c>
      <c r="E2192" s="409">
        <f t="shared" si="425"/>
        <v>4.76</v>
      </c>
      <c r="F2192" s="409">
        <v>4.8</v>
      </c>
      <c r="G2192" s="409">
        <f t="shared" si="424"/>
        <v>0.04</v>
      </c>
      <c r="H2192" s="410" t="s">
        <v>872</v>
      </c>
      <c r="I2192" s="410" t="s">
        <v>909</v>
      </c>
      <c r="J2192" s="410">
        <v>1953600622</v>
      </c>
      <c r="K2192" s="410">
        <v>53812552</v>
      </c>
      <c r="L2192" s="410" t="s">
        <v>874</v>
      </c>
      <c r="M2192" s="406">
        <f t="shared" si="426"/>
        <v>0</v>
      </c>
      <c r="N2192" s="406"/>
      <c r="R2192" s="406">
        <f>E2192</f>
        <v>4.76</v>
      </c>
    </row>
    <row r="2193" spans="1:21">
      <c r="A2193" s="407">
        <v>45587</v>
      </c>
      <c r="B2193" s="408">
        <v>0</v>
      </c>
      <c r="C2193" s="409">
        <v>2</v>
      </c>
      <c r="D2193" s="409">
        <v>0.2</v>
      </c>
      <c r="E2193" s="409">
        <f t="shared" si="425"/>
        <v>1.76</v>
      </c>
      <c r="F2193" s="409">
        <v>1.8</v>
      </c>
      <c r="G2193" s="409">
        <f t="shared" si="424"/>
        <v>0.04</v>
      </c>
      <c r="H2193" s="410" t="s">
        <v>872</v>
      </c>
      <c r="I2193" s="410" t="s">
        <v>873</v>
      </c>
      <c r="J2193" s="410">
        <v>1953600622</v>
      </c>
      <c r="K2193" s="410">
        <v>53812561</v>
      </c>
      <c r="L2193" s="410" t="s">
        <v>874</v>
      </c>
      <c r="M2193" s="406">
        <f t="shared" si="426"/>
        <v>0</v>
      </c>
      <c r="N2193" s="406"/>
      <c r="U2193" s="406">
        <f>E2193</f>
        <v>1.76</v>
      </c>
    </row>
    <row r="2194" spans="1:21">
      <c r="A2194" s="407">
        <v>45587</v>
      </c>
      <c r="B2194" s="408">
        <v>0</v>
      </c>
      <c r="C2194" s="409">
        <v>26</v>
      </c>
      <c r="D2194" s="409">
        <v>0.94</v>
      </c>
      <c r="E2194" s="409">
        <f t="shared" si="425"/>
        <v>25.06</v>
      </c>
      <c r="F2194" s="409">
        <v>25.06</v>
      </c>
      <c r="G2194" s="409">
        <f t="shared" si="424"/>
        <v>0</v>
      </c>
      <c r="H2194" s="410" t="s">
        <v>872</v>
      </c>
      <c r="I2194" s="410" t="s">
        <v>900</v>
      </c>
      <c r="J2194" s="410">
        <v>1953600622</v>
      </c>
      <c r="K2194" s="410">
        <v>53812555</v>
      </c>
      <c r="L2194" s="410" t="s">
        <v>874</v>
      </c>
      <c r="M2194" s="406">
        <f t="shared" si="426"/>
        <v>0</v>
      </c>
      <c r="N2194" s="406">
        <f t="shared" ref="N2194:N2199" si="431">E2194</f>
        <v>25.06</v>
      </c>
    </row>
    <row r="2195" spans="1:21">
      <c r="A2195" s="407">
        <v>45587</v>
      </c>
      <c r="B2195" s="408">
        <v>0</v>
      </c>
      <c r="C2195" s="409">
        <v>26</v>
      </c>
      <c r="D2195" s="409">
        <v>0.94</v>
      </c>
      <c r="E2195" s="409">
        <f t="shared" si="425"/>
        <v>25.06</v>
      </c>
      <c r="F2195" s="409">
        <v>25.06</v>
      </c>
      <c r="G2195" s="409">
        <f t="shared" si="424"/>
        <v>0</v>
      </c>
      <c r="H2195" s="410" t="s">
        <v>872</v>
      </c>
      <c r="I2195" s="410" t="s">
        <v>900</v>
      </c>
      <c r="J2195" s="410">
        <v>1953600622</v>
      </c>
      <c r="K2195" s="410">
        <v>53812551</v>
      </c>
      <c r="L2195" s="410" t="s">
        <v>874</v>
      </c>
      <c r="M2195" s="406">
        <f t="shared" si="426"/>
        <v>0</v>
      </c>
      <c r="N2195" s="406">
        <f t="shared" si="431"/>
        <v>25.06</v>
      </c>
    </row>
    <row r="2196" spans="1:21">
      <c r="A2196" s="407">
        <v>45587</v>
      </c>
      <c r="B2196" s="408">
        <v>0</v>
      </c>
      <c r="C2196" s="409">
        <v>26</v>
      </c>
      <c r="D2196" s="409">
        <v>0.94</v>
      </c>
      <c r="E2196" s="409">
        <f t="shared" si="425"/>
        <v>25.06</v>
      </c>
      <c r="F2196" s="409">
        <v>25.06</v>
      </c>
      <c r="G2196" s="409">
        <f t="shared" si="424"/>
        <v>0</v>
      </c>
      <c r="H2196" s="410" t="s">
        <v>872</v>
      </c>
      <c r="I2196" s="410" t="s">
        <v>900</v>
      </c>
      <c r="J2196" s="410">
        <v>1953600622</v>
      </c>
      <c r="K2196" s="410">
        <v>53812550</v>
      </c>
      <c r="L2196" s="410" t="s">
        <v>874</v>
      </c>
      <c r="M2196" s="406">
        <f t="shared" si="426"/>
        <v>0</v>
      </c>
      <c r="N2196" s="406">
        <f t="shared" si="431"/>
        <v>25.06</v>
      </c>
    </row>
    <row r="2197" spans="1:21">
      <c r="A2197" s="407">
        <v>45587</v>
      </c>
      <c r="B2197" s="408">
        <v>0</v>
      </c>
      <c r="C2197" s="409">
        <v>26</v>
      </c>
      <c r="D2197" s="409">
        <v>0.94</v>
      </c>
      <c r="E2197" s="409">
        <f t="shared" si="425"/>
        <v>25.06</v>
      </c>
      <c r="F2197" s="409">
        <v>25.06</v>
      </c>
      <c r="G2197" s="409">
        <f t="shared" si="424"/>
        <v>0</v>
      </c>
      <c r="H2197" s="410" t="s">
        <v>872</v>
      </c>
      <c r="I2197" s="410" t="s">
        <v>900</v>
      </c>
      <c r="J2197" s="410">
        <v>1953600622</v>
      </c>
      <c r="K2197" s="410">
        <v>53812545</v>
      </c>
      <c r="L2197" s="410" t="s">
        <v>874</v>
      </c>
      <c r="M2197" s="406">
        <f t="shared" si="426"/>
        <v>0</v>
      </c>
      <c r="N2197" s="406">
        <f t="shared" si="431"/>
        <v>25.06</v>
      </c>
    </row>
    <row r="2198" spans="1:21">
      <c r="A2198" s="407">
        <v>45587</v>
      </c>
      <c r="B2198" s="408">
        <v>0</v>
      </c>
      <c r="C2198" s="409">
        <v>26</v>
      </c>
      <c r="D2198" s="409">
        <v>0.94</v>
      </c>
      <c r="E2198" s="409">
        <f t="shared" si="425"/>
        <v>25.06</v>
      </c>
      <c r="F2198" s="409">
        <v>25.06</v>
      </c>
      <c r="G2198" s="409">
        <f t="shared" si="424"/>
        <v>0</v>
      </c>
      <c r="H2198" s="410" t="s">
        <v>872</v>
      </c>
      <c r="I2198" s="410" t="s">
        <v>900</v>
      </c>
      <c r="J2198" s="410">
        <v>1953600622</v>
      </c>
      <c r="K2198" s="410">
        <v>53812560</v>
      </c>
      <c r="L2198" s="410" t="s">
        <v>874</v>
      </c>
      <c r="M2198" s="406">
        <f t="shared" si="426"/>
        <v>0</v>
      </c>
      <c r="N2198" s="406">
        <f t="shared" si="431"/>
        <v>25.06</v>
      </c>
    </row>
    <row r="2199" spans="1:21">
      <c r="A2199" s="407">
        <v>45587</v>
      </c>
      <c r="B2199" s="408">
        <v>0</v>
      </c>
      <c r="C2199" s="409">
        <v>26</v>
      </c>
      <c r="D2199" s="409">
        <v>0.93</v>
      </c>
      <c r="E2199" s="409">
        <f t="shared" si="425"/>
        <v>25.07</v>
      </c>
      <c r="F2199" s="409">
        <v>25.07</v>
      </c>
      <c r="G2199" s="409">
        <f t="shared" si="424"/>
        <v>0</v>
      </c>
      <c r="H2199" s="410" t="s">
        <v>872</v>
      </c>
      <c r="I2199" s="410" t="s">
        <v>900</v>
      </c>
      <c r="J2199" s="410">
        <v>1953600622</v>
      </c>
      <c r="K2199" s="410">
        <v>53812560</v>
      </c>
      <c r="L2199" s="410" t="s">
        <v>874</v>
      </c>
      <c r="M2199" s="406">
        <f t="shared" si="426"/>
        <v>0</v>
      </c>
      <c r="N2199" s="406">
        <f t="shared" si="431"/>
        <v>25.07</v>
      </c>
    </row>
    <row r="2200" spans="1:21">
      <c r="A2200" s="407">
        <v>45586</v>
      </c>
      <c r="B2200" s="408">
        <v>0</v>
      </c>
      <c r="C2200" s="409">
        <v>5</v>
      </c>
      <c r="D2200" s="409">
        <v>0.2</v>
      </c>
      <c r="E2200" s="409">
        <f t="shared" si="425"/>
        <v>4.76</v>
      </c>
      <c r="F2200" s="409">
        <v>4.8</v>
      </c>
      <c r="G2200" s="409">
        <f t="shared" si="424"/>
        <v>0.04</v>
      </c>
      <c r="H2200" s="410" t="s">
        <v>872</v>
      </c>
      <c r="I2200" s="410" t="s">
        <v>909</v>
      </c>
      <c r="J2200" s="410">
        <v>1131145577</v>
      </c>
      <c r="K2200" s="410">
        <v>53803386</v>
      </c>
      <c r="L2200" s="410" t="s">
        <v>874</v>
      </c>
      <c r="M2200" s="406">
        <f t="shared" si="426"/>
        <v>0</v>
      </c>
      <c r="N2200" s="406"/>
      <c r="R2200" s="406">
        <f t="shared" ref="R2200:R2201" si="432">E2200</f>
        <v>4.76</v>
      </c>
    </row>
    <row r="2201" spans="1:21">
      <c r="A2201" s="407">
        <v>45586</v>
      </c>
      <c r="B2201" s="408">
        <v>0</v>
      </c>
      <c r="C2201" s="409">
        <v>5</v>
      </c>
      <c r="D2201" s="409">
        <v>0.2</v>
      </c>
      <c r="E2201" s="409">
        <f t="shared" si="425"/>
        <v>4.76</v>
      </c>
      <c r="F2201" s="409">
        <v>4.8</v>
      </c>
      <c r="G2201" s="409">
        <f t="shared" si="424"/>
        <v>0.04</v>
      </c>
      <c r="H2201" s="410" t="s">
        <v>872</v>
      </c>
      <c r="I2201" s="410" t="s">
        <v>909</v>
      </c>
      <c r="J2201" s="410">
        <v>1131145577</v>
      </c>
      <c r="K2201" s="410">
        <v>53803385</v>
      </c>
      <c r="L2201" s="410" t="s">
        <v>874</v>
      </c>
      <c r="M2201" s="406">
        <f t="shared" si="426"/>
        <v>0</v>
      </c>
      <c r="N2201" s="406"/>
      <c r="R2201" s="406">
        <f t="shared" si="432"/>
        <v>4.76</v>
      </c>
    </row>
    <row r="2202" spans="1:21">
      <c r="A2202" s="407">
        <v>45586</v>
      </c>
      <c r="B2202" s="408">
        <v>0</v>
      </c>
      <c r="C2202" s="409">
        <v>26</v>
      </c>
      <c r="D2202" s="409">
        <v>0.94</v>
      </c>
      <c r="E2202" s="409">
        <f t="shared" si="425"/>
        <v>25.06</v>
      </c>
      <c r="F2202" s="409">
        <v>25.06</v>
      </c>
      <c r="G2202" s="409">
        <f t="shared" si="424"/>
        <v>0</v>
      </c>
      <c r="H2202" s="410" t="s">
        <v>872</v>
      </c>
      <c r="I2202" s="410" t="s">
        <v>899</v>
      </c>
      <c r="J2202" s="410">
        <v>1131145577</v>
      </c>
      <c r="K2202" s="410">
        <v>53803393</v>
      </c>
      <c r="L2202" s="410" t="s">
        <v>874</v>
      </c>
      <c r="M2202" s="406">
        <f t="shared" si="426"/>
        <v>0</v>
      </c>
      <c r="N2202" s="406">
        <f>E2202</f>
        <v>25.06</v>
      </c>
    </row>
    <row r="2203" spans="1:21">
      <c r="A2203" s="407">
        <v>45586</v>
      </c>
      <c r="B2203" s="408">
        <v>0</v>
      </c>
      <c r="C2203" s="409">
        <v>36</v>
      </c>
      <c r="D2203" s="409">
        <v>1.3</v>
      </c>
      <c r="E2203" s="409">
        <f t="shared" si="425"/>
        <v>34.700000000000003</v>
      </c>
      <c r="F2203" s="409">
        <v>34.700000000000003</v>
      </c>
      <c r="G2203" s="409">
        <f t="shared" si="424"/>
        <v>0</v>
      </c>
      <c r="H2203" s="410" t="s">
        <v>872</v>
      </c>
      <c r="I2203" s="410" t="s">
        <v>912</v>
      </c>
      <c r="J2203" s="410">
        <v>1131145577</v>
      </c>
      <c r="K2203" s="410">
        <v>53803390</v>
      </c>
      <c r="L2203" s="410" t="s">
        <v>874</v>
      </c>
      <c r="M2203" s="406">
        <f t="shared" si="426"/>
        <v>0</v>
      </c>
      <c r="N2203" s="406"/>
      <c r="O2203" s="406">
        <f>E2203</f>
        <v>34.700000000000003</v>
      </c>
    </row>
    <row r="2204" spans="1:21">
      <c r="A2204" s="407">
        <v>45586</v>
      </c>
      <c r="B2204" s="408">
        <v>0</v>
      </c>
      <c r="C2204" s="409">
        <v>26</v>
      </c>
      <c r="D2204" s="409">
        <v>0.94</v>
      </c>
      <c r="E2204" s="409">
        <f t="shared" si="425"/>
        <v>25.06</v>
      </c>
      <c r="F2204" s="409">
        <v>25.06</v>
      </c>
      <c r="G2204" s="409">
        <f t="shared" si="424"/>
        <v>0</v>
      </c>
      <c r="H2204" s="410" t="s">
        <v>872</v>
      </c>
      <c r="I2204" s="410" t="s">
        <v>899</v>
      </c>
      <c r="J2204" s="410">
        <v>1131145577</v>
      </c>
      <c r="K2204" s="410">
        <v>53803384</v>
      </c>
      <c r="L2204" s="410" t="s">
        <v>874</v>
      </c>
      <c r="M2204" s="406">
        <f t="shared" si="426"/>
        <v>0</v>
      </c>
      <c r="N2204" s="406">
        <f t="shared" ref="N2204:N2205" si="433">E2204</f>
        <v>25.06</v>
      </c>
    </row>
    <row r="2205" spans="1:21">
      <c r="A2205" s="407">
        <v>45586</v>
      </c>
      <c r="B2205" s="408">
        <v>0</v>
      </c>
      <c r="C2205" s="409">
        <v>26</v>
      </c>
      <c r="D2205" s="409">
        <v>0.94</v>
      </c>
      <c r="E2205" s="409">
        <f t="shared" si="425"/>
        <v>25.06</v>
      </c>
      <c r="F2205" s="409">
        <v>25.06</v>
      </c>
      <c r="G2205" s="409">
        <f t="shared" si="424"/>
        <v>0</v>
      </c>
      <c r="H2205" s="410" t="s">
        <v>872</v>
      </c>
      <c r="I2205" s="410" t="s">
        <v>900</v>
      </c>
      <c r="J2205" s="410">
        <v>1131145577</v>
      </c>
      <c r="K2205" s="410">
        <v>53803387</v>
      </c>
      <c r="L2205" s="410" t="s">
        <v>874</v>
      </c>
      <c r="M2205" s="406">
        <f t="shared" si="426"/>
        <v>0</v>
      </c>
      <c r="N2205" s="406">
        <f t="shared" si="433"/>
        <v>25.06</v>
      </c>
    </row>
    <row r="2206" spans="1:21">
      <c r="A2206" s="407">
        <v>45586</v>
      </c>
      <c r="B2206" s="408">
        <v>0</v>
      </c>
      <c r="C2206" s="409">
        <v>36</v>
      </c>
      <c r="D2206" s="409">
        <v>1.3</v>
      </c>
      <c r="E2206" s="409">
        <f t="shared" si="425"/>
        <v>34.700000000000003</v>
      </c>
      <c r="F2206" s="409">
        <v>34.700000000000003</v>
      </c>
      <c r="G2206" s="409">
        <f t="shared" si="424"/>
        <v>0</v>
      </c>
      <c r="H2206" s="410" t="s">
        <v>872</v>
      </c>
      <c r="I2206" s="410" t="s">
        <v>912</v>
      </c>
      <c r="J2206" s="410">
        <v>1131145577</v>
      </c>
      <c r="K2206" s="410">
        <v>53803391</v>
      </c>
      <c r="L2206" s="410" t="s">
        <v>874</v>
      </c>
      <c r="M2206" s="406">
        <f t="shared" si="426"/>
        <v>0</v>
      </c>
      <c r="N2206" s="406"/>
      <c r="O2206" s="406">
        <f>E2206</f>
        <v>34.700000000000003</v>
      </c>
    </row>
    <row r="2207" spans="1:21">
      <c r="A2207" s="407">
        <v>45586</v>
      </c>
      <c r="B2207" s="408">
        <v>0</v>
      </c>
      <c r="C2207" s="409">
        <v>26</v>
      </c>
      <c r="D2207" s="409">
        <v>0.94</v>
      </c>
      <c r="E2207" s="409">
        <f t="shared" si="425"/>
        <v>25.06</v>
      </c>
      <c r="F2207" s="409">
        <v>25.06</v>
      </c>
      <c r="G2207" s="409">
        <f t="shared" si="424"/>
        <v>0</v>
      </c>
      <c r="H2207" s="410" t="s">
        <v>872</v>
      </c>
      <c r="I2207" s="410" t="s">
        <v>899</v>
      </c>
      <c r="J2207" s="410">
        <v>1131145577</v>
      </c>
      <c r="K2207" s="410">
        <v>53803388</v>
      </c>
      <c r="L2207" s="410" t="s">
        <v>874</v>
      </c>
      <c r="M2207" s="406">
        <f t="shared" si="426"/>
        <v>0</v>
      </c>
      <c r="N2207" s="406">
        <f>E2207</f>
        <v>25.06</v>
      </c>
    </row>
    <row r="2208" spans="1:21">
      <c r="A2208" s="407">
        <v>45586</v>
      </c>
      <c r="B2208" s="408">
        <v>0</v>
      </c>
      <c r="C2208" s="409">
        <v>21</v>
      </c>
      <c r="D2208" s="409">
        <v>0.76</v>
      </c>
      <c r="E2208" s="409">
        <f t="shared" si="425"/>
        <v>20.239999999999998</v>
      </c>
      <c r="F2208" s="409">
        <v>20.239999999999998</v>
      </c>
      <c r="G2208" s="409">
        <f t="shared" si="424"/>
        <v>0</v>
      </c>
      <c r="H2208" s="410" t="s">
        <v>872</v>
      </c>
      <c r="I2208" s="410" t="s">
        <v>911</v>
      </c>
      <c r="J2208" s="410">
        <v>1131145577</v>
      </c>
      <c r="K2208" s="410">
        <v>53803389</v>
      </c>
      <c r="L2208" s="410" t="s">
        <v>874</v>
      </c>
      <c r="M2208" s="406">
        <f t="shared" si="426"/>
        <v>0</v>
      </c>
      <c r="N2208" s="406"/>
      <c r="O2208" s="406">
        <f>E2208</f>
        <v>20.239999999999998</v>
      </c>
    </row>
    <row r="2209" spans="1:21">
      <c r="A2209" s="407">
        <v>45586</v>
      </c>
      <c r="B2209" s="408">
        <v>0</v>
      </c>
      <c r="C2209" s="409">
        <v>26</v>
      </c>
      <c r="D2209" s="409">
        <v>0.94</v>
      </c>
      <c r="E2209" s="409">
        <f t="shared" si="425"/>
        <v>25.06</v>
      </c>
      <c r="F2209" s="409">
        <v>25.06</v>
      </c>
      <c r="G2209" s="409">
        <f t="shared" si="424"/>
        <v>0</v>
      </c>
      <c r="H2209" s="410" t="s">
        <v>872</v>
      </c>
      <c r="I2209" s="410" t="s">
        <v>899</v>
      </c>
      <c r="J2209" s="410">
        <v>1131145577</v>
      </c>
      <c r="K2209" s="410">
        <v>53803392</v>
      </c>
      <c r="L2209" s="410" t="s">
        <v>874</v>
      </c>
      <c r="M2209" s="406">
        <f t="shared" si="426"/>
        <v>0</v>
      </c>
      <c r="N2209" s="406">
        <f>E2209</f>
        <v>25.06</v>
      </c>
    </row>
    <row r="2210" spans="1:21">
      <c r="A2210" s="407">
        <v>45583</v>
      </c>
      <c r="B2210" s="408">
        <v>0</v>
      </c>
      <c r="C2210" s="409">
        <v>5</v>
      </c>
      <c r="D2210" s="409">
        <v>0.18</v>
      </c>
      <c r="E2210" s="409">
        <f t="shared" si="425"/>
        <v>4.78</v>
      </c>
      <c r="F2210" s="409">
        <v>4.82</v>
      </c>
      <c r="G2210" s="409">
        <f t="shared" si="424"/>
        <v>0.04</v>
      </c>
      <c r="H2210" s="410" t="s">
        <v>872</v>
      </c>
      <c r="I2210" s="410" t="s">
        <v>909</v>
      </c>
      <c r="J2210" s="410">
        <v>459584897</v>
      </c>
      <c r="K2210" s="410">
        <v>53777650</v>
      </c>
      <c r="L2210" s="410" t="s">
        <v>874</v>
      </c>
      <c r="M2210" s="406">
        <f t="shared" si="426"/>
        <v>0</v>
      </c>
      <c r="N2210" s="406"/>
      <c r="R2210" s="406">
        <f t="shared" ref="R2210:R2211" si="434">E2210</f>
        <v>4.78</v>
      </c>
    </row>
    <row r="2211" spans="1:21">
      <c r="A2211" s="407">
        <v>45583</v>
      </c>
      <c r="B2211" s="408">
        <v>0</v>
      </c>
      <c r="C2211" s="409">
        <v>5</v>
      </c>
      <c r="D2211" s="409">
        <v>0.18</v>
      </c>
      <c r="E2211" s="409">
        <f t="shared" si="425"/>
        <v>4.78</v>
      </c>
      <c r="F2211" s="409">
        <v>4.82</v>
      </c>
      <c r="G2211" s="409">
        <f t="shared" si="424"/>
        <v>0.04</v>
      </c>
      <c r="H2211" s="410" t="s">
        <v>872</v>
      </c>
      <c r="I2211" s="410" t="s">
        <v>909</v>
      </c>
      <c r="J2211" s="410">
        <v>459584897</v>
      </c>
      <c r="K2211" s="410">
        <v>53777650</v>
      </c>
      <c r="L2211" s="410" t="s">
        <v>874</v>
      </c>
      <c r="M2211" s="406">
        <f t="shared" si="426"/>
        <v>0</v>
      </c>
      <c r="N2211" s="406"/>
      <c r="R2211" s="406">
        <f t="shared" si="434"/>
        <v>4.78</v>
      </c>
    </row>
    <row r="2212" spans="1:21">
      <c r="A2212" s="407">
        <v>45583</v>
      </c>
      <c r="B2212" s="408">
        <v>0</v>
      </c>
      <c r="C2212" s="409">
        <v>26</v>
      </c>
      <c r="D2212" s="409">
        <v>0.94</v>
      </c>
      <c r="E2212" s="409">
        <f t="shared" si="425"/>
        <v>25.06</v>
      </c>
      <c r="F2212" s="409">
        <v>25.06</v>
      </c>
      <c r="G2212" s="409">
        <f t="shared" si="424"/>
        <v>0</v>
      </c>
      <c r="H2212" s="410" t="s">
        <v>872</v>
      </c>
      <c r="I2212" s="410" t="s">
        <v>900</v>
      </c>
      <c r="J2212" s="410">
        <v>459584897</v>
      </c>
      <c r="K2212" s="410">
        <v>53777650</v>
      </c>
      <c r="L2212" s="410" t="s">
        <v>874</v>
      </c>
      <c r="M2212" s="406">
        <f t="shared" si="426"/>
        <v>0</v>
      </c>
      <c r="N2212" s="406">
        <f t="shared" ref="N2212:N2213" si="435">E2212</f>
        <v>25.06</v>
      </c>
    </row>
    <row r="2213" spans="1:21">
      <c r="A2213" s="407">
        <v>45583</v>
      </c>
      <c r="B2213" s="408">
        <v>0</v>
      </c>
      <c r="C2213" s="409">
        <v>26</v>
      </c>
      <c r="D2213" s="409">
        <v>0.93</v>
      </c>
      <c r="E2213" s="409">
        <f t="shared" si="425"/>
        <v>25.07</v>
      </c>
      <c r="F2213" s="409">
        <v>25.07</v>
      </c>
      <c r="G2213" s="409">
        <f t="shared" si="424"/>
        <v>0</v>
      </c>
      <c r="H2213" s="410" t="s">
        <v>872</v>
      </c>
      <c r="I2213" s="410" t="s">
        <v>900</v>
      </c>
      <c r="J2213" s="410">
        <v>459584897</v>
      </c>
      <c r="K2213" s="410">
        <v>53777650</v>
      </c>
      <c r="L2213" s="410" t="s">
        <v>874</v>
      </c>
      <c r="M2213" s="406">
        <f t="shared" si="426"/>
        <v>0</v>
      </c>
      <c r="N2213" s="406">
        <f t="shared" si="435"/>
        <v>25.07</v>
      </c>
    </row>
    <row r="2214" spans="1:21">
      <c r="A2214" s="407">
        <v>45583</v>
      </c>
      <c r="B2214" s="408">
        <v>0</v>
      </c>
      <c r="C2214" s="409">
        <v>2</v>
      </c>
      <c r="D2214" s="409">
        <v>0.2</v>
      </c>
      <c r="E2214" s="409">
        <f t="shared" si="425"/>
        <v>1.76</v>
      </c>
      <c r="F2214" s="409">
        <v>1.8</v>
      </c>
      <c r="G2214" s="409">
        <f t="shared" si="424"/>
        <v>0.04</v>
      </c>
      <c r="H2214" s="410" t="s">
        <v>872</v>
      </c>
      <c r="I2214" s="410" t="s">
        <v>873</v>
      </c>
      <c r="J2214" s="410">
        <v>459584897</v>
      </c>
      <c r="K2214" s="410">
        <v>53777658</v>
      </c>
      <c r="L2214" s="410" t="s">
        <v>874</v>
      </c>
      <c r="M2214" s="406">
        <f t="shared" si="426"/>
        <v>0</v>
      </c>
      <c r="N2214" s="406"/>
      <c r="U2214" s="406">
        <f>E2214</f>
        <v>1.76</v>
      </c>
    </row>
    <row r="2215" spans="1:21">
      <c r="A2215" s="407">
        <v>45583</v>
      </c>
      <c r="B2215" s="408">
        <v>0</v>
      </c>
      <c r="C2215" s="409">
        <v>26</v>
      </c>
      <c r="D2215" s="409">
        <v>0.94</v>
      </c>
      <c r="E2215" s="409">
        <f t="shared" si="425"/>
        <v>25.06</v>
      </c>
      <c r="F2215" s="409">
        <v>25.06</v>
      </c>
      <c r="G2215" s="409">
        <f t="shared" si="424"/>
        <v>0</v>
      </c>
      <c r="H2215" s="410" t="s">
        <v>872</v>
      </c>
      <c r="I2215" s="410" t="s">
        <v>900</v>
      </c>
      <c r="J2215" s="410">
        <v>459584897</v>
      </c>
      <c r="K2215" s="410">
        <v>53777656</v>
      </c>
      <c r="L2215" s="410" t="s">
        <v>874</v>
      </c>
      <c r="M2215" s="406">
        <f t="shared" si="426"/>
        <v>0</v>
      </c>
      <c r="N2215" s="406">
        <f t="shared" ref="N2215:N2221" si="436">E2215</f>
        <v>25.06</v>
      </c>
    </row>
    <row r="2216" spans="1:21">
      <c r="A2216" s="407">
        <v>45583</v>
      </c>
      <c r="B2216" s="408">
        <v>0</v>
      </c>
      <c r="C2216" s="409">
        <v>26</v>
      </c>
      <c r="D2216" s="409">
        <v>0.94</v>
      </c>
      <c r="E2216" s="409">
        <f t="shared" si="425"/>
        <v>25.06</v>
      </c>
      <c r="F2216" s="409">
        <v>25.06</v>
      </c>
      <c r="G2216" s="409">
        <f t="shared" si="424"/>
        <v>0</v>
      </c>
      <c r="H2216" s="410" t="s">
        <v>872</v>
      </c>
      <c r="I2216" s="410" t="s">
        <v>899</v>
      </c>
      <c r="J2216" s="410">
        <v>459584897</v>
      </c>
      <c r="K2216" s="410">
        <v>53777655</v>
      </c>
      <c r="L2216" s="410" t="s">
        <v>874</v>
      </c>
      <c r="M2216" s="406">
        <f t="shared" si="426"/>
        <v>0</v>
      </c>
      <c r="N2216" s="406">
        <f t="shared" si="436"/>
        <v>25.06</v>
      </c>
    </row>
    <row r="2217" spans="1:21">
      <c r="A2217" s="407">
        <v>45583</v>
      </c>
      <c r="B2217" s="408">
        <v>0</v>
      </c>
      <c r="C2217" s="409">
        <v>26</v>
      </c>
      <c r="D2217" s="409">
        <v>0.94</v>
      </c>
      <c r="E2217" s="409">
        <f t="shared" si="425"/>
        <v>25.06</v>
      </c>
      <c r="F2217" s="409">
        <v>25.06</v>
      </c>
      <c r="G2217" s="409">
        <f t="shared" si="424"/>
        <v>0</v>
      </c>
      <c r="H2217" s="410" t="s">
        <v>872</v>
      </c>
      <c r="I2217" s="410" t="s">
        <v>899</v>
      </c>
      <c r="J2217" s="410">
        <v>459584897</v>
      </c>
      <c r="K2217" s="410">
        <v>53777661</v>
      </c>
      <c r="L2217" s="410" t="s">
        <v>874</v>
      </c>
      <c r="M2217" s="406">
        <f t="shared" si="426"/>
        <v>0</v>
      </c>
      <c r="N2217" s="406">
        <f t="shared" si="436"/>
        <v>25.06</v>
      </c>
    </row>
    <row r="2218" spans="1:21">
      <c r="A2218" s="407">
        <v>45583</v>
      </c>
      <c r="B2218" s="408">
        <v>0</v>
      </c>
      <c r="C2218" s="409">
        <v>26</v>
      </c>
      <c r="D2218" s="409">
        <v>0.94</v>
      </c>
      <c r="E2218" s="409">
        <f t="shared" si="425"/>
        <v>25.06</v>
      </c>
      <c r="F2218" s="409">
        <v>25.06</v>
      </c>
      <c r="G2218" s="409">
        <f t="shared" si="424"/>
        <v>0</v>
      </c>
      <c r="H2218" s="410" t="s">
        <v>872</v>
      </c>
      <c r="I2218" s="410" t="s">
        <v>899</v>
      </c>
      <c r="J2218" s="410">
        <v>459584897</v>
      </c>
      <c r="K2218" s="410">
        <v>53777649</v>
      </c>
      <c r="L2218" s="410" t="s">
        <v>874</v>
      </c>
      <c r="M2218" s="406">
        <f t="shared" si="426"/>
        <v>0</v>
      </c>
      <c r="N2218" s="406">
        <f t="shared" si="436"/>
        <v>25.06</v>
      </c>
    </row>
    <row r="2219" spans="1:21">
      <c r="A2219" s="407">
        <v>45583</v>
      </c>
      <c r="B2219" s="408">
        <v>0</v>
      </c>
      <c r="C2219" s="409">
        <v>26</v>
      </c>
      <c r="D2219" s="409">
        <v>0.94</v>
      </c>
      <c r="E2219" s="409">
        <f t="shared" si="425"/>
        <v>25.06</v>
      </c>
      <c r="F2219" s="409">
        <v>25.06</v>
      </c>
      <c r="G2219" s="409">
        <f t="shared" si="424"/>
        <v>0</v>
      </c>
      <c r="H2219" s="410" t="s">
        <v>872</v>
      </c>
      <c r="I2219" s="410" t="s">
        <v>900</v>
      </c>
      <c r="J2219" s="410">
        <v>459584897</v>
      </c>
      <c r="K2219" s="410">
        <v>53777652</v>
      </c>
      <c r="L2219" s="410" t="s">
        <v>874</v>
      </c>
      <c r="M2219" s="406">
        <f t="shared" si="426"/>
        <v>0</v>
      </c>
      <c r="N2219" s="406">
        <f t="shared" si="436"/>
        <v>25.06</v>
      </c>
    </row>
    <row r="2220" spans="1:21">
      <c r="A2220" s="407">
        <v>45583</v>
      </c>
      <c r="B2220" s="408">
        <v>0</v>
      </c>
      <c r="C2220" s="409">
        <v>26</v>
      </c>
      <c r="D2220" s="409">
        <v>0.94</v>
      </c>
      <c r="E2220" s="409">
        <f t="shared" si="425"/>
        <v>25.06</v>
      </c>
      <c r="F2220" s="409">
        <v>25.06</v>
      </c>
      <c r="G2220" s="409">
        <f t="shared" si="424"/>
        <v>0</v>
      </c>
      <c r="H2220" s="410" t="s">
        <v>872</v>
      </c>
      <c r="I2220" s="410" t="s">
        <v>899</v>
      </c>
      <c r="J2220" s="410">
        <v>459584897</v>
      </c>
      <c r="K2220" s="410">
        <v>53777654</v>
      </c>
      <c r="L2220" s="410" t="s">
        <v>874</v>
      </c>
      <c r="M2220" s="406">
        <f t="shared" si="426"/>
        <v>0</v>
      </c>
      <c r="N2220" s="406">
        <f t="shared" si="436"/>
        <v>25.06</v>
      </c>
    </row>
    <row r="2221" spans="1:21">
      <c r="A2221" s="407">
        <v>45583</v>
      </c>
      <c r="B2221" s="408">
        <v>0</v>
      </c>
      <c r="C2221" s="409">
        <v>26</v>
      </c>
      <c r="D2221" s="409">
        <v>0.94</v>
      </c>
      <c r="E2221" s="409">
        <f t="shared" si="425"/>
        <v>25.06</v>
      </c>
      <c r="F2221" s="409">
        <v>25.06</v>
      </c>
      <c r="G2221" s="409">
        <f t="shared" si="424"/>
        <v>0</v>
      </c>
      <c r="H2221" s="410" t="s">
        <v>872</v>
      </c>
      <c r="I2221" s="410" t="s">
        <v>900</v>
      </c>
      <c r="J2221" s="410">
        <v>459584897</v>
      </c>
      <c r="K2221" s="410">
        <v>53777651</v>
      </c>
      <c r="L2221" s="410" t="s">
        <v>874</v>
      </c>
      <c r="M2221" s="406">
        <f t="shared" si="426"/>
        <v>0</v>
      </c>
      <c r="N2221" s="406">
        <f t="shared" si="436"/>
        <v>25.06</v>
      </c>
    </row>
    <row r="2222" spans="1:21">
      <c r="A2222" s="407">
        <v>45583</v>
      </c>
      <c r="B2222" s="408">
        <v>0</v>
      </c>
      <c r="C2222" s="409">
        <v>5</v>
      </c>
      <c r="D2222" s="409">
        <v>0.2</v>
      </c>
      <c r="E2222" s="409">
        <f t="shared" si="425"/>
        <v>4.76</v>
      </c>
      <c r="F2222" s="409">
        <v>4.8</v>
      </c>
      <c r="G2222" s="409">
        <f t="shared" si="424"/>
        <v>0.04</v>
      </c>
      <c r="H2222" s="410" t="s">
        <v>872</v>
      </c>
      <c r="I2222" s="410" t="s">
        <v>909</v>
      </c>
      <c r="J2222" s="410">
        <v>459584897</v>
      </c>
      <c r="K2222" s="410">
        <v>53777659</v>
      </c>
      <c r="L2222" s="410" t="s">
        <v>874</v>
      </c>
      <c r="M2222" s="406">
        <f t="shared" si="426"/>
        <v>0</v>
      </c>
      <c r="N2222" s="406"/>
      <c r="R2222" s="406">
        <f>E2222</f>
        <v>4.76</v>
      </c>
    </row>
    <row r="2223" spans="1:21">
      <c r="A2223" s="407">
        <v>45583</v>
      </c>
      <c r="B2223" s="408">
        <v>0</v>
      </c>
      <c r="C2223" s="409">
        <v>26</v>
      </c>
      <c r="D2223" s="409">
        <v>0.94</v>
      </c>
      <c r="E2223" s="409">
        <f t="shared" si="425"/>
        <v>25.06</v>
      </c>
      <c r="F2223" s="409">
        <v>25.06</v>
      </c>
      <c r="G2223" s="409">
        <f t="shared" si="424"/>
        <v>0</v>
      </c>
      <c r="H2223" s="410" t="s">
        <v>872</v>
      </c>
      <c r="I2223" s="410" t="s">
        <v>899</v>
      </c>
      <c r="J2223" s="410">
        <v>459584897</v>
      </c>
      <c r="K2223" s="410">
        <v>53777660</v>
      </c>
      <c r="L2223" s="410" t="s">
        <v>874</v>
      </c>
      <c r="M2223" s="406">
        <f t="shared" si="426"/>
        <v>0</v>
      </c>
      <c r="N2223" s="406">
        <f t="shared" ref="N2223:N2286" si="437">E2223</f>
        <v>25.06</v>
      </c>
    </row>
    <row r="2224" spans="1:21">
      <c r="A2224" s="407">
        <v>45583</v>
      </c>
      <c r="B2224" s="408">
        <v>0</v>
      </c>
      <c r="C2224" s="409">
        <v>26</v>
      </c>
      <c r="D2224" s="409">
        <v>0.94</v>
      </c>
      <c r="E2224" s="409">
        <f t="shared" si="425"/>
        <v>25.06</v>
      </c>
      <c r="F2224" s="409">
        <v>25.06</v>
      </c>
      <c r="G2224" s="409">
        <f t="shared" si="424"/>
        <v>0</v>
      </c>
      <c r="H2224" s="410" t="s">
        <v>872</v>
      </c>
      <c r="I2224" s="410" t="s">
        <v>900</v>
      </c>
      <c r="J2224" s="410">
        <v>459584897</v>
      </c>
      <c r="K2224" s="410">
        <v>53777657</v>
      </c>
      <c r="L2224" s="410" t="s">
        <v>874</v>
      </c>
      <c r="M2224" s="406">
        <f t="shared" si="426"/>
        <v>0</v>
      </c>
      <c r="N2224" s="406">
        <f t="shared" si="437"/>
        <v>25.06</v>
      </c>
    </row>
    <row r="2225" spans="1:16">
      <c r="A2225" s="407">
        <v>45583</v>
      </c>
      <c r="B2225" s="408">
        <v>0</v>
      </c>
      <c r="C2225" s="409">
        <v>26</v>
      </c>
      <c r="D2225" s="409">
        <v>0.94</v>
      </c>
      <c r="E2225" s="409">
        <f t="shared" si="425"/>
        <v>25.06</v>
      </c>
      <c r="F2225" s="409">
        <v>25.06</v>
      </c>
      <c r="G2225" s="409">
        <f t="shared" si="424"/>
        <v>0</v>
      </c>
      <c r="H2225" s="410" t="s">
        <v>872</v>
      </c>
      <c r="I2225" s="410" t="s">
        <v>899</v>
      </c>
      <c r="J2225" s="410">
        <v>459584897</v>
      </c>
      <c r="K2225" s="410">
        <v>53777653</v>
      </c>
      <c r="L2225" s="410" t="s">
        <v>874</v>
      </c>
      <c r="M2225" s="406">
        <f t="shared" si="426"/>
        <v>0</v>
      </c>
      <c r="N2225" s="406">
        <f t="shared" si="437"/>
        <v>25.06</v>
      </c>
    </row>
    <row r="2226" spans="1:16">
      <c r="A2226" s="407">
        <v>45582</v>
      </c>
      <c r="B2226" s="408">
        <v>0</v>
      </c>
      <c r="C2226" s="409">
        <v>26</v>
      </c>
      <c r="D2226" s="409">
        <v>0.94</v>
      </c>
      <c r="E2226" s="409">
        <f t="shared" si="425"/>
        <v>25.06</v>
      </c>
      <c r="F2226" s="409">
        <v>25.06</v>
      </c>
      <c r="G2226" s="409">
        <f t="shared" si="424"/>
        <v>0</v>
      </c>
      <c r="H2226" s="410" t="s">
        <v>872</v>
      </c>
      <c r="I2226" s="410" t="s">
        <v>900</v>
      </c>
      <c r="J2226" s="410">
        <v>1553078050</v>
      </c>
      <c r="K2226" s="410">
        <v>53752731</v>
      </c>
      <c r="L2226" s="410" t="s">
        <v>874</v>
      </c>
      <c r="M2226" s="406">
        <f t="shared" si="426"/>
        <v>0</v>
      </c>
      <c r="N2226" s="406">
        <f t="shared" si="437"/>
        <v>25.06</v>
      </c>
    </row>
    <row r="2227" spans="1:16">
      <c r="A2227" s="407">
        <v>45582</v>
      </c>
      <c r="B2227" s="408">
        <v>0</v>
      </c>
      <c r="C2227" s="409">
        <v>26</v>
      </c>
      <c r="D2227" s="409">
        <v>0.94</v>
      </c>
      <c r="E2227" s="409">
        <f t="shared" si="425"/>
        <v>25.06</v>
      </c>
      <c r="F2227" s="409">
        <v>25.06</v>
      </c>
      <c r="G2227" s="409">
        <f t="shared" si="424"/>
        <v>0</v>
      </c>
      <c r="H2227" s="410" t="s">
        <v>872</v>
      </c>
      <c r="I2227" s="410" t="s">
        <v>900</v>
      </c>
      <c r="J2227" s="410">
        <v>1553078050</v>
      </c>
      <c r="K2227" s="410">
        <v>53752748</v>
      </c>
      <c r="L2227" s="410" t="s">
        <v>874</v>
      </c>
      <c r="M2227" s="406">
        <f t="shared" si="426"/>
        <v>0</v>
      </c>
      <c r="N2227" s="406">
        <f t="shared" si="437"/>
        <v>25.06</v>
      </c>
    </row>
    <row r="2228" spans="1:16">
      <c r="A2228" s="407">
        <v>45582</v>
      </c>
      <c r="B2228" s="408">
        <v>0</v>
      </c>
      <c r="C2228" s="409">
        <v>26</v>
      </c>
      <c r="D2228" s="409">
        <v>0.94</v>
      </c>
      <c r="E2228" s="409">
        <f t="shared" si="425"/>
        <v>25.06</v>
      </c>
      <c r="F2228" s="409">
        <v>25.06</v>
      </c>
      <c r="G2228" s="409">
        <f t="shared" si="424"/>
        <v>0</v>
      </c>
      <c r="H2228" s="410" t="s">
        <v>872</v>
      </c>
      <c r="I2228" s="410" t="s">
        <v>900</v>
      </c>
      <c r="J2228" s="410">
        <v>1553078050</v>
      </c>
      <c r="K2228" s="410">
        <v>53752758</v>
      </c>
      <c r="L2228" s="410" t="s">
        <v>874</v>
      </c>
      <c r="M2228" s="406">
        <f t="shared" si="426"/>
        <v>0</v>
      </c>
      <c r="N2228" s="406">
        <f t="shared" si="437"/>
        <v>25.06</v>
      </c>
    </row>
    <row r="2229" spans="1:16">
      <c r="A2229" s="407">
        <v>45582</v>
      </c>
      <c r="B2229" s="408">
        <v>0</v>
      </c>
      <c r="C2229" s="409">
        <v>26</v>
      </c>
      <c r="D2229" s="409">
        <v>0.94</v>
      </c>
      <c r="E2229" s="409">
        <f t="shared" si="425"/>
        <v>25.06</v>
      </c>
      <c r="F2229" s="409">
        <v>25.06</v>
      </c>
      <c r="G2229" s="409">
        <f t="shared" si="424"/>
        <v>0</v>
      </c>
      <c r="H2229" s="410" t="s">
        <v>872</v>
      </c>
      <c r="I2229" s="410" t="s">
        <v>899</v>
      </c>
      <c r="J2229" s="410">
        <v>1553078050</v>
      </c>
      <c r="K2229" s="410">
        <v>53752779</v>
      </c>
      <c r="L2229" s="410" t="s">
        <v>874</v>
      </c>
      <c r="M2229" s="406">
        <f t="shared" si="426"/>
        <v>0</v>
      </c>
      <c r="N2229" s="406">
        <f t="shared" si="437"/>
        <v>25.06</v>
      </c>
    </row>
    <row r="2230" spans="1:16">
      <c r="A2230" s="407">
        <v>45582</v>
      </c>
      <c r="B2230" s="408">
        <v>0</v>
      </c>
      <c r="C2230" s="409">
        <v>26</v>
      </c>
      <c r="D2230" s="409">
        <v>0.94</v>
      </c>
      <c r="E2230" s="409">
        <f t="shared" si="425"/>
        <v>25.06</v>
      </c>
      <c r="F2230" s="409">
        <v>25.06</v>
      </c>
      <c r="G2230" s="409">
        <f t="shared" si="424"/>
        <v>0</v>
      </c>
      <c r="H2230" s="410" t="s">
        <v>872</v>
      </c>
      <c r="I2230" s="410" t="s">
        <v>900</v>
      </c>
      <c r="J2230" s="410">
        <v>1553078050</v>
      </c>
      <c r="K2230" s="410">
        <v>53752804</v>
      </c>
      <c r="L2230" s="410" t="s">
        <v>874</v>
      </c>
      <c r="M2230" s="406">
        <f t="shared" si="426"/>
        <v>0</v>
      </c>
      <c r="N2230" s="406">
        <f t="shared" si="437"/>
        <v>25.06</v>
      </c>
    </row>
    <row r="2231" spans="1:16">
      <c r="A2231" s="407">
        <v>45582</v>
      </c>
      <c r="B2231" s="408">
        <v>0</v>
      </c>
      <c r="C2231" s="409">
        <v>26</v>
      </c>
      <c r="D2231" s="409">
        <v>0.94</v>
      </c>
      <c r="E2231" s="409">
        <f t="shared" si="425"/>
        <v>25.06</v>
      </c>
      <c r="F2231" s="409">
        <v>25.06</v>
      </c>
      <c r="G2231" s="409">
        <f t="shared" si="424"/>
        <v>0</v>
      </c>
      <c r="H2231" s="410" t="s">
        <v>872</v>
      </c>
      <c r="I2231" s="410" t="s">
        <v>900</v>
      </c>
      <c r="J2231" s="410">
        <v>1553078050</v>
      </c>
      <c r="K2231" s="410">
        <v>53752830</v>
      </c>
      <c r="L2231" s="410" t="s">
        <v>874</v>
      </c>
      <c r="M2231" s="406">
        <f t="shared" si="426"/>
        <v>0</v>
      </c>
      <c r="N2231" s="406">
        <f t="shared" si="437"/>
        <v>25.06</v>
      </c>
    </row>
    <row r="2232" spans="1:16">
      <c r="A2232" s="407">
        <v>45582</v>
      </c>
      <c r="B2232" s="408">
        <v>0</v>
      </c>
      <c r="C2232" s="409">
        <v>26</v>
      </c>
      <c r="D2232" s="409">
        <v>0.94</v>
      </c>
      <c r="E2232" s="409">
        <f t="shared" si="425"/>
        <v>25.06</v>
      </c>
      <c r="F2232" s="409">
        <v>25.06</v>
      </c>
      <c r="G2232" s="409">
        <f t="shared" si="424"/>
        <v>0</v>
      </c>
      <c r="H2232" s="410" t="s">
        <v>872</v>
      </c>
      <c r="I2232" s="410" t="s">
        <v>900</v>
      </c>
      <c r="J2232" s="410">
        <v>1553078050</v>
      </c>
      <c r="K2232" s="410">
        <v>53752861</v>
      </c>
      <c r="L2232" s="410" t="s">
        <v>874</v>
      </c>
      <c r="M2232" s="406">
        <f t="shared" si="426"/>
        <v>0</v>
      </c>
      <c r="N2232" s="406">
        <f t="shared" si="437"/>
        <v>25.06</v>
      </c>
    </row>
    <row r="2233" spans="1:16">
      <c r="A2233" s="407">
        <v>45582</v>
      </c>
      <c r="B2233" s="408">
        <v>0</v>
      </c>
      <c r="C2233" s="409">
        <v>26</v>
      </c>
      <c r="D2233" s="409">
        <v>0.94</v>
      </c>
      <c r="E2233" s="409">
        <f t="shared" si="425"/>
        <v>25.06</v>
      </c>
      <c r="F2233" s="409">
        <v>25.06</v>
      </c>
      <c r="G2233" s="409">
        <f t="shared" si="424"/>
        <v>0</v>
      </c>
      <c r="H2233" s="410" t="s">
        <v>872</v>
      </c>
      <c r="I2233" s="410" t="s">
        <v>900</v>
      </c>
      <c r="J2233" s="410">
        <v>1553078050</v>
      </c>
      <c r="K2233" s="410">
        <v>53752877</v>
      </c>
      <c r="L2233" s="410" t="s">
        <v>874</v>
      </c>
      <c r="M2233" s="406">
        <f t="shared" si="426"/>
        <v>0</v>
      </c>
      <c r="N2233" s="406">
        <f t="shared" si="437"/>
        <v>25.06</v>
      </c>
    </row>
    <row r="2234" spans="1:16">
      <c r="A2234" s="407">
        <v>45582</v>
      </c>
      <c r="B2234" s="408">
        <v>0</v>
      </c>
      <c r="C2234" s="409">
        <v>26</v>
      </c>
      <c r="D2234" s="409">
        <v>0.94</v>
      </c>
      <c r="E2234" s="409">
        <f t="shared" si="425"/>
        <v>25.06</v>
      </c>
      <c r="F2234" s="409">
        <v>25.06</v>
      </c>
      <c r="G2234" s="409">
        <f t="shared" si="424"/>
        <v>0</v>
      </c>
      <c r="H2234" s="410" t="s">
        <v>872</v>
      </c>
      <c r="I2234" s="410" t="s">
        <v>900</v>
      </c>
      <c r="J2234" s="410">
        <v>1553078050</v>
      </c>
      <c r="K2234" s="410">
        <v>53752882</v>
      </c>
      <c r="L2234" s="410" t="s">
        <v>874</v>
      </c>
      <c r="M2234" s="406">
        <f t="shared" si="426"/>
        <v>0</v>
      </c>
      <c r="N2234" s="406">
        <f t="shared" si="437"/>
        <v>25.06</v>
      </c>
    </row>
    <row r="2235" spans="1:16">
      <c r="A2235" s="407">
        <v>45582</v>
      </c>
      <c r="B2235" s="408">
        <v>0</v>
      </c>
      <c r="C2235" s="409">
        <v>26</v>
      </c>
      <c r="D2235" s="409">
        <v>0.94</v>
      </c>
      <c r="E2235" s="409">
        <f t="shared" si="425"/>
        <v>25.06</v>
      </c>
      <c r="F2235" s="409">
        <v>25.06</v>
      </c>
      <c r="G2235" s="409">
        <f t="shared" si="424"/>
        <v>0</v>
      </c>
      <c r="H2235" s="410" t="s">
        <v>872</v>
      </c>
      <c r="I2235" s="410" t="s">
        <v>900</v>
      </c>
      <c r="J2235" s="410">
        <v>1553078050</v>
      </c>
      <c r="K2235" s="410">
        <v>53752902</v>
      </c>
      <c r="L2235" s="410" t="s">
        <v>874</v>
      </c>
      <c r="M2235" s="406">
        <f t="shared" si="426"/>
        <v>0</v>
      </c>
      <c r="N2235" s="406">
        <f t="shared" si="437"/>
        <v>25.06</v>
      </c>
      <c r="P2235" s="406"/>
    </row>
    <row r="2236" spans="1:16">
      <c r="A2236" s="407">
        <v>45582</v>
      </c>
      <c r="B2236" s="408">
        <v>0</v>
      </c>
      <c r="C2236" s="409">
        <v>26</v>
      </c>
      <c r="D2236" s="409">
        <v>0.94</v>
      </c>
      <c r="E2236" s="409">
        <f t="shared" si="425"/>
        <v>25.06</v>
      </c>
      <c r="F2236" s="409">
        <v>25.06</v>
      </c>
      <c r="G2236" s="409">
        <f t="shared" si="424"/>
        <v>0</v>
      </c>
      <c r="H2236" s="410" t="s">
        <v>872</v>
      </c>
      <c r="I2236" s="410" t="s">
        <v>899</v>
      </c>
      <c r="J2236" s="410">
        <v>1553078050</v>
      </c>
      <c r="K2236" s="410">
        <v>53752918</v>
      </c>
      <c r="L2236" s="410" t="s">
        <v>874</v>
      </c>
      <c r="M2236" s="406">
        <f t="shared" si="426"/>
        <v>0</v>
      </c>
      <c r="N2236" s="406">
        <f t="shared" si="437"/>
        <v>25.06</v>
      </c>
    </row>
    <row r="2237" spans="1:16">
      <c r="A2237" s="407">
        <v>45582</v>
      </c>
      <c r="B2237" s="408">
        <v>0</v>
      </c>
      <c r="C2237" s="409">
        <v>26</v>
      </c>
      <c r="D2237" s="409">
        <v>0.94</v>
      </c>
      <c r="E2237" s="409">
        <f t="shared" si="425"/>
        <v>25.06</v>
      </c>
      <c r="F2237" s="409">
        <v>25.06</v>
      </c>
      <c r="G2237" s="409">
        <f t="shared" si="424"/>
        <v>0</v>
      </c>
      <c r="H2237" s="410" t="s">
        <v>872</v>
      </c>
      <c r="I2237" s="410" t="s">
        <v>899</v>
      </c>
      <c r="J2237" s="410">
        <v>1553078050</v>
      </c>
      <c r="K2237" s="410">
        <v>53752920</v>
      </c>
      <c r="L2237" s="410" t="s">
        <v>874</v>
      </c>
      <c r="M2237" s="406">
        <f t="shared" si="426"/>
        <v>0</v>
      </c>
      <c r="N2237" s="406">
        <f t="shared" si="437"/>
        <v>25.06</v>
      </c>
    </row>
    <row r="2238" spans="1:16">
      <c r="A2238" s="407">
        <v>45582</v>
      </c>
      <c r="B2238" s="408">
        <v>0</v>
      </c>
      <c r="C2238" s="409">
        <v>26</v>
      </c>
      <c r="D2238" s="409">
        <v>0.94</v>
      </c>
      <c r="E2238" s="409">
        <f t="shared" si="425"/>
        <v>25.06</v>
      </c>
      <c r="F2238" s="409">
        <v>25.06</v>
      </c>
      <c r="G2238" s="409">
        <f t="shared" si="424"/>
        <v>0</v>
      </c>
      <c r="H2238" s="410" t="s">
        <v>872</v>
      </c>
      <c r="I2238" s="410" t="s">
        <v>900</v>
      </c>
      <c r="J2238" s="410">
        <v>1553078050</v>
      </c>
      <c r="K2238" s="410">
        <v>53752698</v>
      </c>
      <c r="L2238" s="410" t="s">
        <v>874</v>
      </c>
      <c r="M2238" s="406">
        <f t="shared" si="426"/>
        <v>0</v>
      </c>
      <c r="N2238" s="406">
        <f t="shared" si="437"/>
        <v>25.06</v>
      </c>
    </row>
    <row r="2239" spans="1:16">
      <c r="A2239" s="407">
        <v>45582</v>
      </c>
      <c r="B2239" s="408">
        <v>0</v>
      </c>
      <c r="C2239" s="409">
        <v>26</v>
      </c>
      <c r="D2239" s="409">
        <v>0.94</v>
      </c>
      <c r="E2239" s="409">
        <f t="shared" si="425"/>
        <v>25.06</v>
      </c>
      <c r="F2239" s="409">
        <v>25.06</v>
      </c>
      <c r="G2239" s="409">
        <f t="shared" si="424"/>
        <v>0</v>
      </c>
      <c r="H2239" s="410" t="s">
        <v>872</v>
      </c>
      <c r="I2239" s="410" t="s">
        <v>900</v>
      </c>
      <c r="J2239" s="410">
        <v>1553078050</v>
      </c>
      <c r="K2239" s="410">
        <v>53752701</v>
      </c>
      <c r="L2239" s="410" t="s">
        <v>874</v>
      </c>
      <c r="M2239" s="406">
        <f t="shared" si="426"/>
        <v>0</v>
      </c>
      <c r="N2239" s="406">
        <f t="shared" si="437"/>
        <v>25.06</v>
      </c>
    </row>
    <row r="2240" spans="1:16">
      <c r="A2240" s="407">
        <v>45582</v>
      </c>
      <c r="B2240" s="408">
        <v>0</v>
      </c>
      <c r="C2240" s="409">
        <v>26</v>
      </c>
      <c r="D2240" s="409">
        <v>0.94</v>
      </c>
      <c r="E2240" s="409">
        <f t="shared" si="425"/>
        <v>25.06</v>
      </c>
      <c r="F2240" s="409">
        <v>25.06</v>
      </c>
      <c r="G2240" s="409">
        <f t="shared" si="424"/>
        <v>0</v>
      </c>
      <c r="H2240" s="410" t="s">
        <v>872</v>
      </c>
      <c r="I2240" s="410" t="s">
        <v>899</v>
      </c>
      <c r="J2240" s="410">
        <v>1553078050</v>
      </c>
      <c r="K2240" s="410">
        <v>53752719</v>
      </c>
      <c r="L2240" s="410" t="s">
        <v>874</v>
      </c>
      <c r="M2240" s="406">
        <f t="shared" si="426"/>
        <v>0</v>
      </c>
      <c r="N2240" s="406">
        <f t="shared" si="437"/>
        <v>25.06</v>
      </c>
    </row>
    <row r="2241" spans="1:16">
      <c r="A2241" s="407">
        <v>45582</v>
      </c>
      <c r="B2241" s="408">
        <v>0</v>
      </c>
      <c r="C2241" s="409">
        <v>26</v>
      </c>
      <c r="D2241" s="409">
        <v>0.94</v>
      </c>
      <c r="E2241" s="409">
        <f t="shared" si="425"/>
        <v>25.06</v>
      </c>
      <c r="F2241" s="409">
        <v>25.06</v>
      </c>
      <c r="G2241" s="409">
        <f t="shared" si="424"/>
        <v>0</v>
      </c>
      <c r="H2241" s="410" t="s">
        <v>872</v>
      </c>
      <c r="I2241" s="410" t="s">
        <v>899</v>
      </c>
      <c r="J2241" s="410">
        <v>1553078050</v>
      </c>
      <c r="K2241" s="410">
        <v>53752721</v>
      </c>
      <c r="L2241" s="410" t="s">
        <v>874</v>
      </c>
      <c r="M2241" s="406">
        <f t="shared" si="426"/>
        <v>0</v>
      </c>
      <c r="N2241" s="406">
        <f t="shared" si="437"/>
        <v>25.06</v>
      </c>
    </row>
    <row r="2242" spans="1:16">
      <c r="A2242" s="407">
        <v>45582</v>
      </c>
      <c r="B2242" s="408">
        <v>0</v>
      </c>
      <c r="C2242" s="409">
        <v>26</v>
      </c>
      <c r="D2242" s="409">
        <v>0.94</v>
      </c>
      <c r="E2242" s="409">
        <f t="shared" si="425"/>
        <v>25.06</v>
      </c>
      <c r="F2242" s="409">
        <v>25.06</v>
      </c>
      <c r="G2242" s="409">
        <f t="shared" si="424"/>
        <v>0</v>
      </c>
      <c r="H2242" s="410" t="s">
        <v>872</v>
      </c>
      <c r="I2242" s="410" t="s">
        <v>899</v>
      </c>
      <c r="J2242" s="410">
        <v>1553078050</v>
      </c>
      <c r="K2242" s="410">
        <v>53752722</v>
      </c>
      <c r="L2242" s="410" t="s">
        <v>874</v>
      </c>
      <c r="M2242" s="406">
        <f t="shared" si="426"/>
        <v>0</v>
      </c>
      <c r="N2242" s="406">
        <f t="shared" si="437"/>
        <v>25.06</v>
      </c>
      <c r="P2242" s="406"/>
    </row>
    <row r="2243" spans="1:16">
      <c r="A2243" s="407">
        <v>45582</v>
      </c>
      <c r="B2243" s="408">
        <v>0</v>
      </c>
      <c r="C2243" s="409">
        <v>26</v>
      </c>
      <c r="D2243" s="409">
        <v>0.94</v>
      </c>
      <c r="E2243" s="409">
        <f t="shared" si="425"/>
        <v>25.06</v>
      </c>
      <c r="F2243" s="409">
        <v>25.06</v>
      </c>
      <c r="G2243" s="409">
        <f t="shared" ref="G2243:G2306" si="438">IF(D2243&gt;0.2,0,0.04)</f>
        <v>0</v>
      </c>
      <c r="H2243" s="410" t="s">
        <v>872</v>
      </c>
      <c r="I2243" s="410" t="s">
        <v>900</v>
      </c>
      <c r="J2243" s="410">
        <v>1553078050</v>
      </c>
      <c r="K2243" s="410">
        <v>53752736</v>
      </c>
      <c r="L2243" s="410" t="s">
        <v>874</v>
      </c>
      <c r="M2243" s="406">
        <f t="shared" si="426"/>
        <v>0</v>
      </c>
      <c r="N2243" s="406">
        <f t="shared" si="437"/>
        <v>25.06</v>
      </c>
    </row>
    <row r="2244" spans="1:16">
      <c r="A2244" s="407">
        <v>45582</v>
      </c>
      <c r="B2244" s="408">
        <v>0</v>
      </c>
      <c r="C2244" s="409">
        <v>26</v>
      </c>
      <c r="D2244" s="409">
        <v>0.94</v>
      </c>
      <c r="E2244" s="409">
        <f t="shared" ref="E2244:E2307" si="439">C2244-D2244-G2244</f>
        <v>25.06</v>
      </c>
      <c r="F2244" s="409">
        <v>25.06</v>
      </c>
      <c r="G2244" s="409">
        <f t="shared" si="438"/>
        <v>0</v>
      </c>
      <c r="H2244" s="410" t="s">
        <v>872</v>
      </c>
      <c r="I2244" s="410" t="s">
        <v>900</v>
      </c>
      <c r="J2244" s="410">
        <v>1553078050</v>
      </c>
      <c r="K2244" s="410">
        <v>53752761</v>
      </c>
      <c r="L2244" s="410" t="s">
        <v>874</v>
      </c>
      <c r="M2244" s="406">
        <f t="shared" ref="M2244:M2307" si="440">SUM(N2244:AA2244)-E2244</f>
        <v>0</v>
      </c>
      <c r="N2244" s="406">
        <f t="shared" si="437"/>
        <v>25.06</v>
      </c>
    </row>
    <row r="2245" spans="1:16">
      <c r="A2245" s="407">
        <v>45582</v>
      </c>
      <c r="B2245" s="408">
        <v>0</v>
      </c>
      <c r="C2245" s="409">
        <v>26</v>
      </c>
      <c r="D2245" s="409">
        <v>0.94</v>
      </c>
      <c r="E2245" s="409">
        <f t="shared" si="439"/>
        <v>25.06</v>
      </c>
      <c r="F2245" s="409">
        <v>25.06</v>
      </c>
      <c r="G2245" s="409">
        <f t="shared" si="438"/>
        <v>0</v>
      </c>
      <c r="H2245" s="410" t="s">
        <v>872</v>
      </c>
      <c r="I2245" s="410" t="s">
        <v>899</v>
      </c>
      <c r="J2245" s="410">
        <v>1553078050</v>
      </c>
      <c r="K2245" s="410">
        <v>53752792</v>
      </c>
      <c r="L2245" s="410" t="s">
        <v>874</v>
      </c>
      <c r="M2245" s="406">
        <f t="shared" si="440"/>
        <v>0</v>
      </c>
      <c r="N2245" s="406">
        <f t="shared" si="437"/>
        <v>25.06</v>
      </c>
    </row>
    <row r="2246" spans="1:16">
      <c r="A2246" s="407">
        <v>45582</v>
      </c>
      <c r="B2246" s="408">
        <v>0</v>
      </c>
      <c r="C2246" s="409">
        <v>26</v>
      </c>
      <c r="D2246" s="409">
        <v>0.94</v>
      </c>
      <c r="E2246" s="409">
        <f t="shared" si="439"/>
        <v>25.06</v>
      </c>
      <c r="F2246" s="409">
        <v>25.06</v>
      </c>
      <c r="G2246" s="409">
        <f t="shared" si="438"/>
        <v>0</v>
      </c>
      <c r="H2246" s="410" t="s">
        <v>872</v>
      </c>
      <c r="I2246" s="410" t="s">
        <v>900</v>
      </c>
      <c r="J2246" s="410">
        <v>1553078050</v>
      </c>
      <c r="K2246" s="410">
        <v>53752808</v>
      </c>
      <c r="L2246" s="410" t="s">
        <v>874</v>
      </c>
      <c r="M2246" s="406">
        <f t="shared" si="440"/>
        <v>0</v>
      </c>
      <c r="N2246" s="406">
        <f t="shared" si="437"/>
        <v>25.06</v>
      </c>
    </row>
    <row r="2247" spans="1:16">
      <c r="A2247" s="407">
        <v>45582</v>
      </c>
      <c r="B2247" s="408">
        <v>0</v>
      </c>
      <c r="C2247" s="409">
        <v>26</v>
      </c>
      <c r="D2247" s="409">
        <v>0.94</v>
      </c>
      <c r="E2247" s="409">
        <f t="shared" si="439"/>
        <v>25.06</v>
      </c>
      <c r="F2247" s="409">
        <v>25.06</v>
      </c>
      <c r="G2247" s="409">
        <f t="shared" si="438"/>
        <v>0</v>
      </c>
      <c r="H2247" s="410" t="s">
        <v>872</v>
      </c>
      <c r="I2247" s="410" t="s">
        <v>900</v>
      </c>
      <c r="J2247" s="410">
        <v>1553078050</v>
      </c>
      <c r="K2247" s="410">
        <v>53752814</v>
      </c>
      <c r="L2247" s="410" t="s">
        <v>874</v>
      </c>
      <c r="M2247" s="406">
        <f t="shared" si="440"/>
        <v>0</v>
      </c>
      <c r="N2247" s="406">
        <f t="shared" si="437"/>
        <v>25.06</v>
      </c>
    </row>
    <row r="2248" spans="1:16">
      <c r="A2248" s="407">
        <v>45582</v>
      </c>
      <c r="B2248" s="408">
        <v>0</v>
      </c>
      <c r="C2248" s="409">
        <v>26</v>
      </c>
      <c r="D2248" s="409">
        <v>0.94</v>
      </c>
      <c r="E2248" s="409">
        <f t="shared" si="439"/>
        <v>25.06</v>
      </c>
      <c r="F2248" s="409">
        <v>25.06</v>
      </c>
      <c r="G2248" s="409">
        <f t="shared" si="438"/>
        <v>0</v>
      </c>
      <c r="H2248" s="410" t="s">
        <v>872</v>
      </c>
      <c r="I2248" s="410" t="s">
        <v>900</v>
      </c>
      <c r="J2248" s="410">
        <v>1553078050</v>
      </c>
      <c r="K2248" s="410">
        <v>53752817</v>
      </c>
      <c r="L2248" s="410" t="s">
        <v>874</v>
      </c>
      <c r="M2248" s="406">
        <f t="shared" si="440"/>
        <v>0</v>
      </c>
      <c r="N2248" s="406">
        <f t="shared" si="437"/>
        <v>25.06</v>
      </c>
    </row>
    <row r="2249" spans="1:16">
      <c r="A2249" s="407">
        <v>45582</v>
      </c>
      <c r="B2249" s="408">
        <v>0</v>
      </c>
      <c r="C2249" s="409">
        <v>26</v>
      </c>
      <c r="D2249" s="409">
        <v>0.94</v>
      </c>
      <c r="E2249" s="409">
        <f t="shared" si="439"/>
        <v>25.06</v>
      </c>
      <c r="F2249" s="409">
        <v>25.06</v>
      </c>
      <c r="G2249" s="409">
        <f t="shared" si="438"/>
        <v>0</v>
      </c>
      <c r="H2249" s="410" t="s">
        <v>872</v>
      </c>
      <c r="I2249" s="410" t="s">
        <v>899</v>
      </c>
      <c r="J2249" s="410">
        <v>1553078050</v>
      </c>
      <c r="K2249" s="410">
        <v>53752822</v>
      </c>
      <c r="L2249" s="410" t="s">
        <v>874</v>
      </c>
      <c r="M2249" s="406">
        <f t="shared" si="440"/>
        <v>0</v>
      </c>
      <c r="N2249" s="406">
        <f t="shared" si="437"/>
        <v>25.06</v>
      </c>
    </row>
    <row r="2250" spans="1:16">
      <c r="A2250" s="407">
        <v>45582</v>
      </c>
      <c r="B2250" s="408">
        <v>0</v>
      </c>
      <c r="C2250" s="409">
        <v>26</v>
      </c>
      <c r="D2250" s="409">
        <v>0.94</v>
      </c>
      <c r="E2250" s="409">
        <f t="shared" si="439"/>
        <v>25.06</v>
      </c>
      <c r="F2250" s="409">
        <v>25.06</v>
      </c>
      <c r="G2250" s="409">
        <f t="shared" si="438"/>
        <v>0</v>
      </c>
      <c r="H2250" s="410" t="s">
        <v>872</v>
      </c>
      <c r="I2250" s="410" t="s">
        <v>900</v>
      </c>
      <c r="J2250" s="410">
        <v>1553078050</v>
      </c>
      <c r="K2250" s="410">
        <v>53752847</v>
      </c>
      <c r="L2250" s="410" t="s">
        <v>874</v>
      </c>
      <c r="M2250" s="406">
        <f t="shared" si="440"/>
        <v>0</v>
      </c>
      <c r="N2250" s="406">
        <f t="shared" si="437"/>
        <v>25.06</v>
      </c>
    </row>
    <row r="2251" spans="1:16">
      <c r="A2251" s="407">
        <v>45582</v>
      </c>
      <c r="B2251" s="408">
        <v>0</v>
      </c>
      <c r="C2251" s="409">
        <v>26</v>
      </c>
      <c r="D2251" s="409">
        <v>0.94</v>
      </c>
      <c r="E2251" s="409">
        <f t="shared" si="439"/>
        <v>25.06</v>
      </c>
      <c r="F2251" s="409">
        <v>25.06</v>
      </c>
      <c r="G2251" s="409">
        <f t="shared" si="438"/>
        <v>0</v>
      </c>
      <c r="H2251" s="410" t="s">
        <v>872</v>
      </c>
      <c r="I2251" s="410" t="s">
        <v>900</v>
      </c>
      <c r="J2251" s="410">
        <v>1553078050</v>
      </c>
      <c r="K2251" s="410">
        <v>53752858</v>
      </c>
      <c r="L2251" s="410" t="s">
        <v>874</v>
      </c>
      <c r="M2251" s="406">
        <f t="shared" si="440"/>
        <v>0</v>
      </c>
      <c r="N2251" s="406">
        <f t="shared" si="437"/>
        <v>25.06</v>
      </c>
    </row>
    <row r="2252" spans="1:16">
      <c r="A2252" s="407">
        <v>45582</v>
      </c>
      <c r="B2252" s="408">
        <v>0</v>
      </c>
      <c r="C2252" s="409">
        <v>26</v>
      </c>
      <c r="D2252" s="409">
        <v>0.94</v>
      </c>
      <c r="E2252" s="409">
        <f t="shared" si="439"/>
        <v>25.06</v>
      </c>
      <c r="F2252" s="409">
        <v>25.06</v>
      </c>
      <c r="G2252" s="409">
        <f t="shared" si="438"/>
        <v>0</v>
      </c>
      <c r="H2252" s="410" t="s">
        <v>872</v>
      </c>
      <c r="I2252" s="410" t="s">
        <v>899</v>
      </c>
      <c r="J2252" s="410">
        <v>1553078050</v>
      </c>
      <c r="K2252" s="410">
        <v>53752886</v>
      </c>
      <c r="L2252" s="410" t="s">
        <v>874</v>
      </c>
      <c r="M2252" s="406">
        <f t="shared" si="440"/>
        <v>0</v>
      </c>
      <c r="N2252" s="406">
        <f t="shared" si="437"/>
        <v>25.06</v>
      </c>
    </row>
    <row r="2253" spans="1:16">
      <c r="A2253" s="407">
        <v>45582</v>
      </c>
      <c r="B2253" s="408">
        <v>0</v>
      </c>
      <c r="C2253" s="409">
        <v>26</v>
      </c>
      <c r="D2253" s="409">
        <v>0.94</v>
      </c>
      <c r="E2253" s="409">
        <f t="shared" si="439"/>
        <v>25.06</v>
      </c>
      <c r="F2253" s="409">
        <v>25.06</v>
      </c>
      <c r="G2253" s="409">
        <f t="shared" si="438"/>
        <v>0</v>
      </c>
      <c r="H2253" s="410" t="s">
        <v>872</v>
      </c>
      <c r="I2253" s="410" t="s">
        <v>900</v>
      </c>
      <c r="J2253" s="410">
        <v>1553078050</v>
      </c>
      <c r="K2253" s="410">
        <v>53752896</v>
      </c>
      <c r="L2253" s="410" t="s">
        <v>874</v>
      </c>
      <c r="M2253" s="406">
        <f t="shared" si="440"/>
        <v>0</v>
      </c>
      <c r="N2253" s="406">
        <f t="shared" si="437"/>
        <v>25.06</v>
      </c>
    </row>
    <row r="2254" spans="1:16">
      <c r="A2254" s="407">
        <v>45582</v>
      </c>
      <c r="B2254" s="408">
        <v>0</v>
      </c>
      <c r="C2254" s="409">
        <v>26</v>
      </c>
      <c r="D2254" s="409">
        <v>0.94</v>
      </c>
      <c r="E2254" s="409">
        <f t="shared" si="439"/>
        <v>25.06</v>
      </c>
      <c r="F2254" s="409">
        <v>25.06</v>
      </c>
      <c r="G2254" s="409">
        <f t="shared" si="438"/>
        <v>0</v>
      </c>
      <c r="H2254" s="410" t="s">
        <v>872</v>
      </c>
      <c r="I2254" s="410" t="s">
        <v>899</v>
      </c>
      <c r="J2254" s="410">
        <v>1553078050</v>
      </c>
      <c r="K2254" s="410">
        <v>53752913</v>
      </c>
      <c r="L2254" s="410" t="s">
        <v>874</v>
      </c>
      <c r="M2254" s="406">
        <f t="shared" si="440"/>
        <v>0</v>
      </c>
      <c r="N2254" s="406">
        <f t="shared" si="437"/>
        <v>25.06</v>
      </c>
    </row>
    <row r="2255" spans="1:16">
      <c r="A2255" s="407">
        <v>45582</v>
      </c>
      <c r="B2255" s="408">
        <v>0</v>
      </c>
      <c r="C2255" s="409">
        <v>26</v>
      </c>
      <c r="D2255" s="409">
        <v>0.94</v>
      </c>
      <c r="E2255" s="409">
        <f t="shared" si="439"/>
        <v>25.06</v>
      </c>
      <c r="F2255" s="409">
        <v>25.06</v>
      </c>
      <c r="G2255" s="409">
        <f t="shared" si="438"/>
        <v>0</v>
      </c>
      <c r="H2255" s="410" t="s">
        <v>872</v>
      </c>
      <c r="I2255" s="410" t="s">
        <v>899</v>
      </c>
      <c r="J2255" s="410">
        <v>1553078050</v>
      </c>
      <c r="K2255" s="410">
        <v>53752935</v>
      </c>
      <c r="L2255" s="410" t="s">
        <v>874</v>
      </c>
      <c r="M2255" s="406">
        <f t="shared" si="440"/>
        <v>0</v>
      </c>
      <c r="N2255" s="406">
        <f t="shared" si="437"/>
        <v>25.06</v>
      </c>
    </row>
    <row r="2256" spans="1:16">
      <c r="A2256" s="407">
        <v>45582</v>
      </c>
      <c r="B2256" s="408">
        <v>0</v>
      </c>
      <c r="C2256" s="409">
        <v>26</v>
      </c>
      <c r="D2256" s="409">
        <v>0.94</v>
      </c>
      <c r="E2256" s="409">
        <f t="shared" si="439"/>
        <v>25.06</v>
      </c>
      <c r="F2256" s="409">
        <v>25.06</v>
      </c>
      <c r="G2256" s="409">
        <f t="shared" si="438"/>
        <v>0</v>
      </c>
      <c r="H2256" s="410" t="s">
        <v>872</v>
      </c>
      <c r="I2256" s="410" t="s">
        <v>899</v>
      </c>
      <c r="J2256" s="410">
        <v>1553078050</v>
      </c>
      <c r="K2256" s="410">
        <v>53752936</v>
      </c>
      <c r="L2256" s="410" t="s">
        <v>874</v>
      </c>
      <c r="M2256" s="406">
        <f t="shared" si="440"/>
        <v>0</v>
      </c>
      <c r="N2256" s="406">
        <f t="shared" si="437"/>
        <v>25.06</v>
      </c>
    </row>
    <row r="2257" spans="1:14">
      <c r="A2257" s="407">
        <v>45582</v>
      </c>
      <c r="B2257" s="408">
        <v>0</v>
      </c>
      <c r="C2257" s="409">
        <v>26</v>
      </c>
      <c r="D2257" s="409">
        <v>0.94</v>
      </c>
      <c r="E2257" s="409">
        <f t="shared" si="439"/>
        <v>25.06</v>
      </c>
      <c r="F2257" s="409">
        <v>25.06</v>
      </c>
      <c r="G2257" s="409">
        <f t="shared" si="438"/>
        <v>0</v>
      </c>
      <c r="H2257" s="410" t="s">
        <v>872</v>
      </c>
      <c r="I2257" s="410" t="s">
        <v>900</v>
      </c>
      <c r="J2257" s="410">
        <v>1553078050</v>
      </c>
      <c r="K2257" s="410">
        <v>53752704</v>
      </c>
      <c r="L2257" s="410" t="s">
        <v>874</v>
      </c>
      <c r="M2257" s="406">
        <f t="shared" si="440"/>
        <v>0</v>
      </c>
      <c r="N2257" s="406">
        <f t="shared" si="437"/>
        <v>25.06</v>
      </c>
    </row>
    <row r="2258" spans="1:14">
      <c r="A2258" s="407">
        <v>45582</v>
      </c>
      <c r="B2258" s="408">
        <v>0</v>
      </c>
      <c r="C2258" s="409">
        <v>26</v>
      </c>
      <c r="D2258" s="409">
        <v>0.94</v>
      </c>
      <c r="E2258" s="409">
        <f t="shared" si="439"/>
        <v>25.06</v>
      </c>
      <c r="F2258" s="409">
        <v>25.06</v>
      </c>
      <c r="G2258" s="409">
        <f t="shared" si="438"/>
        <v>0</v>
      </c>
      <c r="H2258" s="410" t="s">
        <v>872</v>
      </c>
      <c r="I2258" s="410" t="s">
        <v>900</v>
      </c>
      <c r="J2258" s="410">
        <v>1553078050</v>
      </c>
      <c r="K2258" s="410">
        <v>53752708</v>
      </c>
      <c r="L2258" s="410" t="s">
        <v>874</v>
      </c>
      <c r="M2258" s="406">
        <f t="shared" si="440"/>
        <v>0</v>
      </c>
      <c r="N2258" s="406">
        <f t="shared" si="437"/>
        <v>25.06</v>
      </c>
    </row>
    <row r="2259" spans="1:14">
      <c r="A2259" s="407">
        <v>45582</v>
      </c>
      <c r="B2259" s="408">
        <v>0</v>
      </c>
      <c r="C2259" s="409">
        <v>26</v>
      </c>
      <c r="D2259" s="409">
        <v>0.94</v>
      </c>
      <c r="E2259" s="409">
        <f t="shared" si="439"/>
        <v>25.06</v>
      </c>
      <c r="F2259" s="409">
        <v>25.06</v>
      </c>
      <c r="G2259" s="409">
        <f t="shared" si="438"/>
        <v>0</v>
      </c>
      <c r="H2259" s="410" t="s">
        <v>872</v>
      </c>
      <c r="I2259" s="410" t="s">
        <v>899</v>
      </c>
      <c r="J2259" s="410">
        <v>1553078050</v>
      </c>
      <c r="K2259" s="410">
        <v>53752716</v>
      </c>
      <c r="L2259" s="410" t="s">
        <v>874</v>
      </c>
      <c r="M2259" s="406">
        <f t="shared" si="440"/>
        <v>0</v>
      </c>
      <c r="N2259" s="406">
        <f t="shared" si="437"/>
        <v>25.06</v>
      </c>
    </row>
    <row r="2260" spans="1:14">
      <c r="A2260" s="407">
        <v>45582</v>
      </c>
      <c r="B2260" s="408">
        <v>0</v>
      </c>
      <c r="C2260" s="409">
        <v>26</v>
      </c>
      <c r="D2260" s="409">
        <v>0.94</v>
      </c>
      <c r="E2260" s="409">
        <f t="shared" si="439"/>
        <v>25.06</v>
      </c>
      <c r="F2260" s="409">
        <v>25.06</v>
      </c>
      <c r="G2260" s="409">
        <f t="shared" si="438"/>
        <v>0</v>
      </c>
      <c r="H2260" s="410" t="s">
        <v>872</v>
      </c>
      <c r="I2260" s="410" t="s">
        <v>899</v>
      </c>
      <c r="J2260" s="410">
        <v>1553078050</v>
      </c>
      <c r="K2260" s="410">
        <v>53752727</v>
      </c>
      <c r="L2260" s="410" t="s">
        <v>874</v>
      </c>
      <c r="M2260" s="406">
        <f t="shared" si="440"/>
        <v>0</v>
      </c>
      <c r="N2260" s="406">
        <f t="shared" si="437"/>
        <v>25.06</v>
      </c>
    </row>
    <row r="2261" spans="1:14">
      <c r="A2261" s="407">
        <v>45582</v>
      </c>
      <c r="B2261" s="408">
        <v>0</v>
      </c>
      <c r="C2261" s="409">
        <v>26</v>
      </c>
      <c r="D2261" s="409">
        <v>0.94</v>
      </c>
      <c r="E2261" s="409">
        <f t="shared" si="439"/>
        <v>25.06</v>
      </c>
      <c r="F2261" s="409">
        <v>25.06</v>
      </c>
      <c r="G2261" s="409">
        <f t="shared" si="438"/>
        <v>0</v>
      </c>
      <c r="H2261" s="410" t="s">
        <v>872</v>
      </c>
      <c r="I2261" s="410" t="s">
        <v>899</v>
      </c>
      <c r="J2261" s="410">
        <v>1553078050</v>
      </c>
      <c r="K2261" s="410">
        <v>53752735</v>
      </c>
      <c r="L2261" s="410" t="s">
        <v>874</v>
      </c>
      <c r="M2261" s="406">
        <f t="shared" si="440"/>
        <v>0</v>
      </c>
      <c r="N2261" s="406">
        <f t="shared" si="437"/>
        <v>25.06</v>
      </c>
    </row>
    <row r="2262" spans="1:14">
      <c r="A2262" s="407">
        <v>45582</v>
      </c>
      <c r="B2262" s="408">
        <v>0</v>
      </c>
      <c r="C2262" s="409">
        <v>26</v>
      </c>
      <c r="D2262" s="409">
        <v>0.94</v>
      </c>
      <c r="E2262" s="409">
        <f t="shared" si="439"/>
        <v>25.06</v>
      </c>
      <c r="F2262" s="409">
        <v>25.06</v>
      </c>
      <c r="G2262" s="409">
        <f t="shared" si="438"/>
        <v>0</v>
      </c>
      <c r="H2262" s="410" t="s">
        <v>872</v>
      </c>
      <c r="I2262" s="410" t="s">
        <v>899</v>
      </c>
      <c r="J2262" s="410">
        <v>1553078050</v>
      </c>
      <c r="K2262" s="410">
        <v>53752740</v>
      </c>
      <c r="L2262" s="410" t="s">
        <v>874</v>
      </c>
      <c r="M2262" s="406">
        <f t="shared" si="440"/>
        <v>0</v>
      </c>
      <c r="N2262" s="406">
        <f t="shared" si="437"/>
        <v>25.06</v>
      </c>
    </row>
    <row r="2263" spans="1:14">
      <c r="A2263" s="407">
        <v>45582</v>
      </c>
      <c r="B2263" s="408">
        <v>0</v>
      </c>
      <c r="C2263" s="409">
        <v>26</v>
      </c>
      <c r="D2263" s="409">
        <v>0.94</v>
      </c>
      <c r="E2263" s="409">
        <f t="shared" si="439"/>
        <v>25.06</v>
      </c>
      <c r="F2263" s="409">
        <v>25.06</v>
      </c>
      <c r="G2263" s="409">
        <f t="shared" si="438"/>
        <v>0</v>
      </c>
      <c r="H2263" s="410" t="s">
        <v>872</v>
      </c>
      <c r="I2263" s="410" t="s">
        <v>900</v>
      </c>
      <c r="J2263" s="410">
        <v>1553078050</v>
      </c>
      <c r="K2263" s="410">
        <v>53752756</v>
      </c>
      <c r="L2263" s="410" t="s">
        <v>874</v>
      </c>
      <c r="M2263" s="406">
        <f t="shared" si="440"/>
        <v>0</v>
      </c>
      <c r="N2263" s="406">
        <f t="shared" si="437"/>
        <v>25.06</v>
      </c>
    </row>
    <row r="2264" spans="1:14">
      <c r="A2264" s="407">
        <v>45582</v>
      </c>
      <c r="B2264" s="408">
        <v>0</v>
      </c>
      <c r="C2264" s="409">
        <v>26</v>
      </c>
      <c r="D2264" s="409">
        <v>0.94</v>
      </c>
      <c r="E2264" s="409">
        <f t="shared" si="439"/>
        <v>25.06</v>
      </c>
      <c r="F2264" s="409">
        <v>25.06</v>
      </c>
      <c r="G2264" s="409">
        <f t="shared" si="438"/>
        <v>0</v>
      </c>
      <c r="H2264" s="410" t="s">
        <v>872</v>
      </c>
      <c r="I2264" s="410" t="s">
        <v>899</v>
      </c>
      <c r="J2264" s="410">
        <v>1553078050</v>
      </c>
      <c r="K2264" s="410">
        <v>53752764</v>
      </c>
      <c r="L2264" s="410" t="s">
        <v>874</v>
      </c>
      <c r="M2264" s="406">
        <f t="shared" si="440"/>
        <v>0</v>
      </c>
      <c r="N2264" s="406">
        <f t="shared" si="437"/>
        <v>25.06</v>
      </c>
    </row>
    <row r="2265" spans="1:14">
      <c r="A2265" s="407">
        <v>45582</v>
      </c>
      <c r="B2265" s="408">
        <v>0</v>
      </c>
      <c r="C2265" s="409">
        <v>26</v>
      </c>
      <c r="D2265" s="409">
        <v>0.94</v>
      </c>
      <c r="E2265" s="409">
        <f t="shared" si="439"/>
        <v>25.06</v>
      </c>
      <c r="F2265" s="409">
        <v>25.06</v>
      </c>
      <c r="G2265" s="409">
        <f t="shared" si="438"/>
        <v>0</v>
      </c>
      <c r="H2265" s="410" t="s">
        <v>872</v>
      </c>
      <c r="I2265" s="410" t="s">
        <v>900</v>
      </c>
      <c r="J2265" s="410">
        <v>1553078050</v>
      </c>
      <c r="K2265" s="410">
        <v>53752780</v>
      </c>
      <c r="L2265" s="410" t="s">
        <v>874</v>
      </c>
      <c r="M2265" s="406">
        <f t="shared" si="440"/>
        <v>0</v>
      </c>
      <c r="N2265" s="406">
        <f t="shared" si="437"/>
        <v>25.06</v>
      </c>
    </row>
    <row r="2266" spans="1:14">
      <c r="A2266" s="407">
        <v>45582</v>
      </c>
      <c r="B2266" s="408">
        <v>0</v>
      </c>
      <c r="C2266" s="409">
        <v>26</v>
      </c>
      <c r="D2266" s="409">
        <v>0.94</v>
      </c>
      <c r="E2266" s="409">
        <f t="shared" si="439"/>
        <v>25.06</v>
      </c>
      <c r="F2266" s="409">
        <v>25.06</v>
      </c>
      <c r="G2266" s="409">
        <f t="shared" si="438"/>
        <v>0</v>
      </c>
      <c r="H2266" s="410" t="s">
        <v>872</v>
      </c>
      <c r="I2266" s="410" t="s">
        <v>900</v>
      </c>
      <c r="J2266" s="410">
        <v>1553078050</v>
      </c>
      <c r="K2266" s="410">
        <v>53752798</v>
      </c>
      <c r="L2266" s="410" t="s">
        <v>874</v>
      </c>
      <c r="M2266" s="406">
        <f t="shared" si="440"/>
        <v>0</v>
      </c>
      <c r="N2266" s="406">
        <f t="shared" si="437"/>
        <v>25.06</v>
      </c>
    </row>
    <row r="2267" spans="1:14">
      <c r="A2267" s="407">
        <v>45582</v>
      </c>
      <c r="B2267" s="408">
        <v>0</v>
      </c>
      <c r="C2267" s="409">
        <v>26</v>
      </c>
      <c r="D2267" s="409">
        <v>0.94</v>
      </c>
      <c r="E2267" s="409">
        <f t="shared" si="439"/>
        <v>25.06</v>
      </c>
      <c r="F2267" s="409">
        <v>25.06</v>
      </c>
      <c r="G2267" s="409">
        <f t="shared" si="438"/>
        <v>0</v>
      </c>
      <c r="H2267" s="410" t="s">
        <v>872</v>
      </c>
      <c r="I2267" s="410" t="s">
        <v>900</v>
      </c>
      <c r="J2267" s="410">
        <v>1553078050</v>
      </c>
      <c r="K2267" s="410">
        <v>53752800</v>
      </c>
      <c r="L2267" s="410" t="s">
        <v>874</v>
      </c>
      <c r="M2267" s="406">
        <f t="shared" si="440"/>
        <v>0</v>
      </c>
      <c r="N2267" s="406">
        <f t="shared" si="437"/>
        <v>25.06</v>
      </c>
    </row>
    <row r="2268" spans="1:14">
      <c r="A2268" s="407">
        <v>45582</v>
      </c>
      <c r="B2268" s="408">
        <v>0</v>
      </c>
      <c r="C2268" s="409">
        <v>26</v>
      </c>
      <c r="D2268" s="409">
        <v>0.94</v>
      </c>
      <c r="E2268" s="409">
        <f t="shared" si="439"/>
        <v>25.06</v>
      </c>
      <c r="F2268" s="409">
        <v>25.06</v>
      </c>
      <c r="G2268" s="409">
        <f t="shared" si="438"/>
        <v>0</v>
      </c>
      <c r="H2268" s="410" t="s">
        <v>872</v>
      </c>
      <c r="I2268" s="410" t="s">
        <v>900</v>
      </c>
      <c r="J2268" s="410">
        <v>1553078050</v>
      </c>
      <c r="K2268" s="410">
        <v>53752827</v>
      </c>
      <c r="L2268" s="410" t="s">
        <v>874</v>
      </c>
      <c r="M2268" s="406">
        <f t="shared" si="440"/>
        <v>0</v>
      </c>
      <c r="N2268" s="406">
        <f t="shared" si="437"/>
        <v>25.06</v>
      </c>
    </row>
    <row r="2269" spans="1:14">
      <c r="A2269" s="407">
        <v>45582</v>
      </c>
      <c r="B2269" s="408">
        <v>0</v>
      </c>
      <c r="C2269" s="409">
        <v>26</v>
      </c>
      <c r="D2269" s="409">
        <v>0.94</v>
      </c>
      <c r="E2269" s="409">
        <f t="shared" si="439"/>
        <v>25.06</v>
      </c>
      <c r="F2269" s="409">
        <v>25.06</v>
      </c>
      <c r="G2269" s="409">
        <f t="shared" si="438"/>
        <v>0</v>
      </c>
      <c r="H2269" s="410" t="s">
        <v>872</v>
      </c>
      <c r="I2269" s="410" t="s">
        <v>900</v>
      </c>
      <c r="J2269" s="410">
        <v>1553078050</v>
      </c>
      <c r="K2269" s="410">
        <v>53752834</v>
      </c>
      <c r="L2269" s="410" t="s">
        <v>874</v>
      </c>
      <c r="M2269" s="406">
        <f t="shared" si="440"/>
        <v>0</v>
      </c>
      <c r="N2269" s="406">
        <f t="shared" si="437"/>
        <v>25.06</v>
      </c>
    </row>
    <row r="2270" spans="1:14">
      <c r="A2270" s="407">
        <v>45582</v>
      </c>
      <c r="B2270" s="408">
        <v>0</v>
      </c>
      <c r="C2270" s="409">
        <v>26</v>
      </c>
      <c r="D2270" s="409">
        <v>0.94</v>
      </c>
      <c r="E2270" s="409">
        <f t="shared" si="439"/>
        <v>25.06</v>
      </c>
      <c r="F2270" s="409">
        <v>25.06</v>
      </c>
      <c r="G2270" s="409">
        <f t="shared" si="438"/>
        <v>0</v>
      </c>
      <c r="H2270" s="410" t="s">
        <v>872</v>
      </c>
      <c r="I2270" s="410" t="s">
        <v>900</v>
      </c>
      <c r="J2270" s="410">
        <v>1553078050</v>
      </c>
      <c r="K2270" s="410">
        <v>53752865</v>
      </c>
      <c r="L2270" s="410" t="s">
        <v>874</v>
      </c>
      <c r="M2270" s="406">
        <f t="shared" si="440"/>
        <v>0</v>
      </c>
      <c r="N2270" s="406">
        <f t="shared" si="437"/>
        <v>25.06</v>
      </c>
    </row>
    <row r="2271" spans="1:14">
      <c r="A2271" s="407">
        <v>45582</v>
      </c>
      <c r="B2271" s="408">
        <v>0</v>
      </c>
      <c r="C2271" s="409">
        <v>26</v>
      </c>
      <c r="D2271" s="409">
        <v>0.94</v>
      </c>
      <c r="E2271" s="409">
        <f t="shared" si="439"/>
        <v>25.06</v>
      </c>
      <c r="F2271" s="409">
        <v>25.06</v>
      </c>
      <c r="G2271" s="409">
        <f t="shared" si="438"/>
        <v>0</v>
      </c>
      <c r="H2271" s="410" t="s">
        <v>872</v>
      </c>
      <c r="I2271" s="410" t="s">
        <v>899</v>
      </c>
      <c r="J2271" s="410">
        <v>1553078050</v>
      </c>
      <c r="K2271" s="410">
        <v>53752872</v>
      </c>
      <c r="L2271" s="410" t="s">
        <v>874</v>
      </c>
      <c r="M2271" s="406">
        <f t="shared" si="440"/>
        <v>0</v>
      </c>
      <c r="N2271" s="406">
        <f t="shared" si="437"/>
        <v>25.06</v>
      </c>
    </row>
    <row r="2272" spans="1:14">
      <c r="A2272" s="407">
        <v>45582</v>
      </c>
      <c r="B2272" s="408">
        <v>0</v>
      </c>
      <c r="C2272" s="409">
        <v>26</v>
      </c>
      <c r="D2272" s="409">
        <v>0.94</v>
      </c>
      <c r="E2272" s="409">
        <f t="shared" si="439"/>
        <v>25.06</v>
      </c>
      <c r="F2272" s="409">
        <v>25.06</v>
      </c>
      <c r="G2272" s="409">
        <f t="shared" si="438"/>
        <v>0</v>
      </c>
      <c r="H2272" s="410" t="s">
        <v>872</v>
      </c>
      <c r="I2272" s="410" t="s">
        <v>899</v>
      </c>
      <c r="J2272" s="410">
        <v>1553078050</v>
      </c>
      <c r="K2272" s="410">
        <v>53752873</v>
      </c>
      <c r="L2272" s="410" t="s">
        <v>874</v>
      </c>
      <c r="M2272" s="406">
        <f t="shared" si="440"/>
        <v>0</v>
      </c>
      <c r="N2272" s="406">
        <f t="shared" si="437"/>
        <v>25.06</v>
      </c>
    </row>
    <row r="2273" spans="1:14">
      <c r="A2273" s="407">
        <v>45582</v>
      </c>
      <c r="B2273" s="408">
        <v>0</v>
      </c>
      <c r="C2273" s="409">
        <v>26</v>
      </c>
      <c r="D2273" s="409">
        <v>0.94</v>
      </c>
      <c r="E2273" s="409">
        <f t="shared" si="439"/>
        <v>25.06</v>
      </c>
      <c r="F2273" s="409">
        <v>25.06</v>
      </c>
      <c r="G2273" s="409">
        <f t="shared" si="438"/>
        <v>0</v>
      </c>
      <c r="H2273" s="410" t="s">
        <v>872</v>
      </c>
      <c r="I2273" s="410" t="s">
        <v>900</v>
      </c>
      <c r="J2273" s="410">
        <v>1553078050</v>
      </c>
      <c r="K2273" s="410">
        <v>53752895</v>
      </c>
      <c r="L2273" s="410" t="s">
        <v>874</v>
      </c>
      <c r="M2273" s="406">
        <f t="shared" si="440"/>
        <v>0</v>
      </c>
      <c r="N2273" s="406">
        <f t="shared" si="437"/>
        <v>25.06</v>
      </c>
    </row>
    <row r="2274" spans="1:14">
      <c r="A2274" s="407">
        <v>45582</v>
      </c>
      <c r="B2274" s="408">
        <v>0</v>
      </c>
      <c r="C2274" s="409">
        <v>26</v>
      </c>
      <c r="D2274" s="409">
        <v>0.94</v>
      </c>
      <c r="E2274" s="409">
        <f t="shared" si="439"/>
        <v>25.06</v>
      </c>
      <c r="F2274" s="409">
        <v>25.06</v>
      </c>
      <c r="G2274" s="409">
        <f t="shared" si="438"/>
        <v>0</v>
      </c>
      <c r="H2274" s="410" t="s">
        <v>872</v>
      </c>
      <c r="I2274" s="410" t="s">
        <v>899</v>
      </c>
      <c r="J2274" s="410">
        <v>1553078050</v>
      </c>
      <c r="K2274" s="410">
        <v>53752914</v>
      </c>
      <c r="L2274" s="410" t="s">
        <v>874</v>
      </c>
      <c r="M2274" s="406">
        <f t="shared" si="440"/>
        <v>0</v>
      </c>
      <c r="N2274" s="406">
        <f t="shared" si="437"/>
        <v>25.06</v>
      </c>
    </row>
    <row r="2275" spans="1:14">
      <c r="A2275" s="407">
        <v>45582</v>
      </c>
      <c r="B2275" s="408">
        <v>0</v>
      </c>
      <c r="C2275" s="409">
        <v>26</v>
      </c>
      <c r="D2275" s="409">
        <v>0.94</v>
      </c>
      <c r="E2275" s="409">
        <f t="shared" si="439"/>
        <v>25.06</v>
      </c>
      <c r="F2275" s="409">
        <v>25.06</v>
      </c>
      <c r="G2275" s="409">
        <f t="shared" si="438"/>
        <v>0</v>
      </c>
      <c r="H2275" s="410" t="s">
        <v>872</v>
      </c>
      <c r="I2275" s="410" t="s">
        <v>899</v>
      </c>
      <c r="J2275" s="410">
        <v>1553078050</v>
      </c>
      <c r="K2275" s="410">
        <v>53752924</v>
      </c>
      <c r="L2275" s="410" t="s">
        <v>874</v>
      </c>
      <c r="M2275" s="406">
        <f t="shared" si="440"/>
        <v>0</v>
      </c>
      <c r="N2275" s="406">
        <f t="shared" si="437"/>
        <v>25.06</v>
      </c>
    </row>
    <row r="2276" spans="1:14">
      <c r="A2276" s="407">
        <v>45582</v>
      </c>
      <c r="B2276" s="408">
        <v>0</v>
      </c>
      <c r="C2276" s="409">
        <v>26</v>
      </c>
      <c r="D2276" s="409">
        <v>0.94</v>
      </c>
      <c r="E2276" s="409">
        <f t="shared" si="439"/>
        <v>25.06</v>
      </c>
      <c r="F2276" s="409">
        <v>25.06</v>
      </c>
      <c r="G2276" s="409">
        <f t="shared" si="438"/>
        <v>0</v>
      </c>
      <c r="H2276" s="410" t="s">
        <v>872</v>
      </c>
      <c r="I2276" s="410" t="s">
        <v>900</v>
      </c>
      <c r="J2276" s="410">
        <v>1553078050</v>
      </c>
      <c r="K2276" s="410">
        <v>53752705</v>
      </c>
      <c r="L2276" s="410" t="s">
        <v>874</v>
      </c>
      <c r="M2276" s="406">
        <f t="shared" si="440"/>
        <v>0</v>
      </c>
      <c r="N2276" s="406">
        <f t="shared" si="437"/>
        <v>25.06</v>
      </c>
    </row>
    <row r="2277" spans="1:14">
      <c r="A2277" s="407">
        <v>45582</v>
      </c>
      <c r="B2277" s="408">
        <v>0</v>
      </c>
      <c r="C2277" s="409">
        <v>26</v>
      </c>
      <c r="D2277" s="409">
        <v>0.94</v>
      </c>
      <c r="E2277" s="409">
        <f t="shared" si="439"/>
        <v>25.06</v>
      </c>
      <c r="F2277" s="409">
        <v>25.06</v>
      </c>
      <c r="G2277" s="409">
        <f t="shared" si="438"/>
        <v>0</v>
      </c>
      <c r="H2277" s="410" t="s">
        <v>872</v>
      </c>
      <c r="I2277" s="410" t="s">
        <v>900</v>
      </c>
      <c r="J2277" s="410">
        <v>1553078050</v>
      </c>
      <c r="K2277" s="410">
        <v>53752709</v>
      </c>
      <c r="L2277" s="410" t="s">
        <v>874</v>
      </c>
      <c r="M2277" s="406">
        <f t="shared" si="440"/>
        <v>0</v>
      </c>
      <c r="N2277" s="406">
        <f t="shared" si="437"/>
        <v>25.06</v>
      </c>
    </row>
    <row r="2278" spans="1:14">
      <c r="A2278" s="407">
        <v>45582</v>
      </c>
      <c r="B2278" s="408">
        <v>0</v>
      </c>
      <c r="C2278" s="409">
        <v>26</v>
      </c>
      <c r="D2278" s="409">
        <v>0.94</v>
      </c>
      <c r="E2278" s="409">
        <f t="shared" si="439"/>
        <v>25.06</v>
      </c>
      <c r="F2278" s="409">
        <v>25.06</v>
      </c>
      <c r="G2278" s="409">
        <f t="shared" si="438"/>
        <v>0</v>
      </c>
      <c r="H2278" s="410" t="s">
        <v>872</v>
      </c>
      <c r="I2278" s="410" t="s">
        <v>900</v>
      </c>
      <c r="J2278" s="410">
        <v>1553078050</v>
      </c>
      <c r="K2278" s="410">
        <v>53752714</v>
      </c>
      <c r="L2278" s="410" t="s">
        <v>874</v>
      </c>
      <c r="M2278" s="406">
        <f t="shared" si="440"/>
        <v>0</v>
      </c>
      <c r="N2278" s="406">
        <f t="shared" si="437"/>
        <v>25.06</v>
      </c>
    </row>
    <row r="2279" spans="1:14">
      <c r="A2279" s="407">
        <v>45582</v>
      </c>
      <c r="B2279" s="408">
        <v>0</v>
      </c>
      <c r="C2279" s="409">
        <v>26</v>
      </c>
      <c r="D2279" s="409">
        <v>0.94</v>
      </c>
      <c r="E2279" s="409">
        <f t="shared" si="439"/>
        <v>25.06</v>
      </c>
      <c r="F2279" s="409">
        <v>25.06</v>
      </c>
      <c r="G2279" s="409">
        <f t="shared" si="438"/>
        <v>0</v>
      </c>
      <c r="H2279" s="410" t="s">
        <v>872</v>
      </c>
      <c r="I2279" s="410" t="s">
        <v>900</v>
      </c>
      <c r="J2279" s="410">
        <v>1553078050</v>
      </c>
      <c r="K2279" s="410">
        <v>53752728</v>
      </c>
      <c r="L2279" s="410" t="s">
        <v>874</v>
      </c>
      <c r="M2279" s="406">
        <f t="shared" si="440"/>
        <v>0</v>
      </c>
      <c r="N2279" s="406">
        <f t="shared" si="437"/>
        <v>25.06</v>
      </c>
    </row>
    <row r="2280" spans="1:14">
      <c r="A2280" s="407">
        <v>45582</v>
      </c>
      <c r="B2280" s="408">
        <v>0</v>
      </c>
      <c r="C2280" s="409">
        <v>26</v>
      </c>
      <c r="D2280" s="409">
        <v>0.94</v>
      </c>
      <c r="E2280" s="409">
        <f t="shared" si="439"/>
        <v>25.06</v>
      </c>
      <c r="F2280" s="409">
        <v>25.06</v>
      </c>
      <c r="G2280" s="409">
        <f t="shared" si="438"/>
        <v>0</v>
      </c>
      <c r="H2280" s="410" t="s">
        <v>872</v>
      </c>
      <c r="I2280" s="410" t="s">
        <v>899</v>
      </c>
      <c r="J2280" s="410">
        <v>1553078050</v>
      </c>
      <c r="K2280" s="410">
        <v>53752744</v>
      </c>
      <c r="L2280" s="410" t="s">
        <v>874</v>
      </c>
      <c r="M2280" s="406">
        <f t="shared" si="440"/>
        <v>0</v>
      </c>
      <c r="N2280" s="406">
        <f t="shared" si="437"/>
        <v>25.06</v>
      </c>
    </row>
    <row r="2281" spans="1:14">
      <c r="A2281" s="407">
        <v>45582</v>
      </c>
      <c r="B2281" s="408">
        <v>0</v>
      </c>
      <c r="C2281" s="409">
        <v>26</v>
      </c>
      <c r="D2281" s="409">
        <v>0.94</v>
      </c>
      <c r="E2281" s="409">
        <f t="shared" si="439"/>
        <v>25.06</v>
      </c>
      <c r="F2281" s="409">
        <v>25.06</v>
      </c>
      <c r="G2281" s="409">
        <f t="shared" si="438"/>
        <v>0</v>
      </c>
      <c r="H2281" s="410" t="s">
        <v>872</v>
      </c>
      <c r="I2281" s="410" t="s">
        <v>900</v>
      </c>
      <c r="J2281" s="410">
        <v>1553078050</v>
      </c>
      <c r="K2281" s="410">
        <v>53752752</v>
      </c>
      <c r="L2281" s="410" t="s">
        <v>874</v>
      </c>
      <c r="M2281" s="406">
        <f t="shared" si="440"/>
        <v>0</v>
      </c>
      <c r="N2281" s="406">
        <f t="shared" si="437"/>
        <v>25.06</v>
      </c>
    </row>
    <row r="2282" spans="1:14">
      <c r="A2282" s="407">
        <v>45582</v>
      </c>
      <c r="B2282" s="408">
        <v>0</v>
      </c>
      <c r="C2282" s="409">
        <v>26</v>
      </c>
      <c r="D2282" s="409">
        <v>0.94</v>
      </c>
      <c r="E2282" s="409">
        <f t="shared" si="439"/>
        <v>25.06</v>
      </c>
      <c r="F2282" s="409">
        <v>25.06</v>
      </c>
      <c r="G2282" s="409">
        <f t="shared" si="438"/>
        <v>0</v>
      </c>
      <c r="H2282" s="410" t="s">
        <v>872</v>
      </c>
      <c r="I2282" s="410" t="s">
        <v>899</v>
      </c>
      <c r="J2282" s="410">
        <v>1553078050</v>
      </c>
      <c r="K2282" s="410">
        <v>53752753</v>
      </c>
      <c r="L2282" s="410" t="s">
        <v>874</v>
      </c>
      <c r="M2282" s="406">
        <f t="shared" si="440"/>
        <v>0</v>
      </c>
      <c r="N2282" s="406">
        <f t="shared" si="437"/>
        <v>25.06</v>
      </c>
    </row>
    <row r="2283" spans="1:14">
      <c r="A2283" s="407">
        <v>45582</v>
      </c>
      <c r="B2283" s="408">
        <v>0</v>
      </c>
      <c r="C2283" s="409">
        <v>26</v>
      </c>
      <c r="D2283" s="409">
        <v>0.94</v>
      </c>
      <c r="E2283" s="409">
        <f t="shared" si="439"/>
        <v>25.06</v>
      </c>
      <c r="F2283" s="409">
        <v>25.06</v>
      </c>
      <c r="G2283" s="409">
        <f t="shared" si="438"/>
        <v>0</v>
      </c>
      <c r="H2283" s="410" t="s">
        <v>872</v>
      </c>
      <c r="I2283" s="410" t="s">
        <v>900</v>
      </c>
      <c r="J2283" s="410">
        <v>1553078050</v>
      </c>
      <c r="K2283" s="410">
        <v>53752765</v>
      </c>
      <c r="L2283" s="410" t="s">
        <v>874</v>
      </c>
      <c r="M2283" s="406">
        <f t="shared" si="440"/>
        <v>0</v>
      </c>
      <c r="N2283" s="406">
        <f t="shared" si="437"/>
        <v>25.06</v>
      </c>
    </row>
    <row r="2284" spans="1:14">
      <c r="A2284" s="407">
        <v>45582</v>
      </c>
      <c r="B2284" s="408">
        <v>0</v>
      </c>
      <c r="C2284" s="409">
        <v>26</v>
      </c>
      <c r="D2284" s="409">
        <v>0.94</v>
      </c>
      <c r="E2284" s="409">
        <f t="shared" si="439"/>
        <v>25.06</v>
      </c>
      <c r="F2284" s="409">
        <v>25.06</v>
      </c>
      <c r="G2284" s="409">
        <f t="shared" si="438"/>
        <v>0</v>
      </c>
      <c r="H2284" s="410" t="s">
        <v>872</v>
      </c>
      <c r="I2284" s="410" t="s">
        <v>900</v>
      </c>
      <c r="J2284" s="410">
        <v>1553078050</v>
      </c>
      <c r="K2284" s="410">
        <v>53752784</v>
      </c>
      <c r="L2284" s="410" t="s">
        <v>874</v>
      </c>
      <c r="M2284" s="406">
        <f t="shared" si="440"/>
        <v>0</v>
      </c>
      <c r="N2284" s="406">
        <f t="shared" si="437"/>
        <v>25.06</v>
      </c>
    </row>
    <row r="2285" spans="1:14">
      <c r="A2285" s="407">
        <v>45582</v>
      </c>
      <c r="B2285" s="408">
        <v>0</v>
      </c>
      <c r="C2285" s="409">
        <v>26</v>
      </c>
      <c r="D2285" s="409">
        <v>0.94</v>
      </c>
      <c r="E2285" s="409">
        <f t="shared" si="439"/>
        <v>25.06</v>
      </c>
      <c r="F2285" s="409">
        <v>25.06</v>
      </c>
      <c r="G2285" s="409">
        <f t="shared" si="438"/>
        <v>0</v>
      </c>
      <c r="H2285" s="410" t="s">
        <v>872</v>
      </c>
      <c r="I2285" s="410" t="s">
        <v>900</v>
      </c>
      <c r="J2285" s="410">
        <v>1553078050</v>
      </c>
      <c r="K2285" s="410">
        <v>53752787</v>
      </c>
      <c r="L2285" s="410" t="s">
        <v>874</v>
      </c>
      <c r="M2285" s="406">
        <f t="shared" si="440"/>
        <v>0</v>
      </c>
      <c r="N2285" s="406">
        <f t="shared" si="437"/>
        <v>25.06</v>
      </c>
    </row>
    <row r="2286" spans="1:14">
      <c r="A2286" s="407">
        <v>45582</v>
      </c>
      <c r="B2286" s="408">
        <v>0</v>
      </c>
      <c r="C2286" s="409">
        <v>26</v>
      </c>
      <c r="D2286" s="409">
        <v>0.94</v>
      </c>
      <c r="E2286" s="409">
        <f t="shared" si="439"/>
        <v>25.06</v>
      </c>
      <c r="F2286" s="409">
        <v>25.06</v>
      </c>
      <c r="G2286" s="409">
        <f t="shared" si="438"/>
        <v>0</v>
      </c>
      <c r="H2286" s="410" t="s">
        <v>872</v>
      </c>
      <c r="I2286" s="410" t="s">
        <v>900</v>
      </c>
      <c r="J2286" s="410">
        <v>1553078050</v>
      </c>
      <c r="K2286" s="410">
        <v>53752810</v>
      </c>
      <c r="L2286" s="410" t="s">
        <v>874</v>
      </c>
      <c r="M2286" s="406">
        <f t="shared" si="440"/>
        <v>0</v>
      </c>
      <c r="N2286" s="406">
        <f t="shared" si="437"/>
        <v>25.06</v>
      </c>
    </row>
    <row r="2287" spans="1:14">
      <c r="A2287" s="407">
        <v>45582</v>
      </c>
      <c r="B2287" s="408">
        <v>0</v>
      </c>
      <c r="C2287" s="409">
        <v>26</v>
      </c>
      <c r="D2287" s="409">
        <v>0.94</v>
      </c>
      <c r="E2287" s="409">
        <f t="shared" si="439"/>
        <v>25.06</v>
      </c>
      <c r="F2287" s="409">
        <v>25.06</v>
      </c>
      <c r="G2287" s="409">
        <f t="shared" si="438"/>
        <v>0</v>
      </c>
      <c r="H2287" s="410" t="s">
        <v>872</v>
      </c>
      <c r="I2287" s="410" t="s">
        <v>900</v>
      </c>
      <c r="J2287" s="410">
        <v>1553078050</v>
      </c>
      <c r="K2287" s="410">
        <v>53752842</v>
      </c>
      <c r="L2287" s="410" t="s">
        <v>874</v>
      </c>
      <c r="M2287" s="406">
        <f t="shared" si="440"/>
        <v>0</v>
      </c>
      <c r="N2287" s="406">
        <f t="shared" ref="N2287:N2293" si="441">E2287</f>
        <v>25.06</v>
      </c>
    </row>
    <row r="2288" spans="1:14">
      <c r="A2288" s="407">
        <v>45582</v>
      </c>
      <c r="B2288" s="408">
        <v>0</v>
      </c>
      <c r="C2288" s="409">
        <v>26</v>
      </c>
      <c r="D2288" s="409">
        <v>0.94</v>
      </c>
      <c r="E2288" s="409">
        <f t="shared" si="439"/>
        <v>25.06</v>
      </c>
      <c r="F2288" s="409">
        <v>25.06</v>
      </c>
      <c r="G2288" s="409">
        <f t="shared" si="438"/>
        <v>0</v>
      </c>
      <c r="H2288" s="410" t="s">
        <v>872</v>
      </c>
      <c r="I2288" s="410" t="s">
        <v>900</v>
      </c>
      <c r="J2288" s="410">
        <v>1553078050</v>
      </c>
      <c r="K2288" s="410">
        <v>53752853</v>
      </c>
      <c r="L2288" s="410" t="s">
        <v>874</v>
      </c>
      <c r="M2288" s="406">
        <f t="shared" si="440"/>
        <v>0</v>
      </c>
      <c r="N2288" s="406">
        <f t="shared" si="441"/>
        <v>25.06</v>
      </c>
    </row>
    <row r="2289" spans="1:21">
      <c r="A2289" s="407">
        <v>45582</v>
      </c>
      <c r="B2289" s="408">
        <v>0</v>
      </c>
      <c r="C2289" s="409">
        <v>26</v>
      </c>
      <c r="D2289" s="409">
        <v>0.94</v>
      </c>
      <c r="E2289" s="409">
        <f t="shared" si="439"/>
        <v>25.06</v>
      </c>
      <c r="F2289" s="409">
        <v>25.06</v>
      </c>
      <c r="G2289" s="409">
        <f t="shared" si="438"/>
        <v>0</v>
      </c>
      <c r="H2289" s="410" t="s">
        <v>872</v>
      </c>
      <c r="I2289" s="410" t="s">
        <v>899</v>
      </c>
      <c r="J2289" s="410">
        <v>1553078050</v>
      </c>
      <c r="K2289" s="410">
        <v>53752876</v>
      </c>
      <c r="L2289" s="410" t="s">
        <v>874</v>
      </c>
      <c r="M2289" s="406">
        <f t="shared" si="440"/>
        <v>0</v>
      </c>
      <c r="N2289" s="406">
        <f t="shared" si="441"/>
        <v>25.06</v>
      </c>
    </row>
    <row r="2290" spans="1:21">
      <c r="A2290" s="407">
        <v>45582</v>
      </c>
      <c r="B2290" s="408">
        <v>0</v>
      </c>
      <c r="C2290" s="409">
        <v>26</v>
      </c>
      <c r="D2290" s="409">
        <v>0.94</v>
      </c>
      <c r="E2290" s="409">
        <f t="shared" si="439"/>
        <v>25.06</v>
      </c>
      <c r="F2290" s="409">
        <v>25.06</v>
      </c>
      <c r="G2290" s="409">
        <f t="shared" si="438"/>
        <v>0</v>
      </c>
      <c r="H2290" s="410" t="s">
        <v>872</v>
      </c>
      <c r="I2290" s="410" t="s">
        <v>899</v>
      </c>
      <c r="J2290" s="410">
        <v>1553078050</v>
      </c>
      <c r="K2290" s="410">
        <v>53752891</v>
      </c>
      <c r="L2290" s="410" t="s">
        <v>874</v>
      </c>
      <c r="M2290" s="406">
        <f t="shared" si="440"/>
        <v>0</v>
      </c>
      <c r="N2290" s="406">
        <f t="shared" si="441"/>
        <v>25.06</v>
      </c>
    </row>
    <row r="2291" spans="1:21">
      <c r="A2291" s="407">
        <v>45582</v>
      </c>
      <c r="B2291" s="408">
        <v>0</v>
      </c>
      <c r="C2291" s="409">
        <v>26</v>
      </c>
      <c r="D2291" s="409">
        <v>0.94</v>
      </c>
      <c r="E2291" s="409">
        <f t="shared" si="439"/>
        <v>25.06</v>
      </c>
      <c r="F2291" s="409">
        <v>25.06</v>
      </c>
      <c r="G2291" s="409">
        <f t="shared" si="438"/>
        <v>0</v>
      </c>
      <c r="H2291" s="410" t="s">
        <v>872</v>
      </c>
      <c r="I2291" s="410" t="s">
        <v>900</v>
      </c>
      <c r="J2291" s="410">
        <v>1553078050</v>
      </c>
      <c r="K2291" s="410">
        <v>53752892</v>
      </c>
      <c r="L2291" s="410" t="s">
        <v>874</v>
      </c>
      <c r="M2291" s="406">
        <f t="shared" si="440"/>
        <v>0</v>
      </c>
      <c r="N2291" s="406">
        <f t="shared" si="441"/>
        <v>25.06</v>
      </c>
    </row>
    <row r="2292" spans="1:21">
      <c r="A2292" s="407">
        <v>45582</v>
      </c>
      <c r="B2292" s="408">
        <v>0</v>
      </c>
      <c r="C2292" s="409">
        <v>26</v>
      </c>
      <c r="D2292" s="409">
        <v>0.94</v>
      </c>
      <c r="E2292" s="409">
        <f t="shared" si="439"/>
        <v>25.06</v>
      </c>
      <c r="F2292" s="409">
        <v>25.06</v>
      </c>
      <c r="G2292" s="409">
        <f t="shared" si="438"/>
        <v>0</v>
      </c>
      <c r="H2292" s="410" t="s">
        <v>872</v>
      </c>
      <c r="I2292" s="410" t="s">
        <v>899</v>
      </c>
      <c r="J2292" s="410">
        <v>1553078050</v>
      </c>
      <c r="K2292" s="410">
        <v>53752909</v>
      </c>
      <c r="L2292" s="410" t="s">
        <v>874</v>
      </c>
      <c r="M2292" s="406">
        <f t="shared" si="440"/>
        <v>0</v>
      </c>
      <c r="N2292" s="406">
        <f t="shared" si="441"/>
        <v>25.06</v>
      </c>
    </row>
    <row r="2293" spans="1:21">
      <c r="A2293" s="407">
        <v>45582</v>
      </c>
      <c r="B2293" s="408">
        <v>0</v>
      </c>
      <c r="C2293" s="409">
        <v>26</v>
      </c>
      <c r="D2293" s="409">
        <v>0.94</v>
      </c>
      <c r="E2293" s="409">
        <f t="shared" si="439"/>
        <v>25.06</v>
      </c>
      <c r="F2293" s="409">
        <v>25.06</v>
      </c>
      <c r="G2293" s="409">
        <f t="shared" si="438"/>
        <v>0</v>
      </c>
      <c r="H2293" s="410" t="s">
        <v>872</v>
      </c>
      <c r="I2293" s="410" t="s">
        <v>899</v>
      </c>
      <c r="J2293" s="410">
        <v>1553078050</v>
      </c>
      <c r="K2293" s="410">
        <v>53752910</v>
      </c>
      <c r="L2293" s="410" t="s">
        <v>874</v>
      </c>
      <c r="M2293" s="406">
        <f t="shared" si="440"/>
        <v>0</v>
      </c>
      <c r="N2293" s="406">
        <f t="shared" si="441"/>
        <v>25.06</v>
      </c>
    </row>
    <row r="2294" spans="1:21">
      <c r="A2294" s="407">
        <v>45582</v>
      </c>
      <c r="B2294" s="408">
        <v>0</v>
      </c>
      <c r="C2294" s="409">
        <v>2</v>
      </c>
      <c r="D2294" s="409">
        <v>0.2</v>
      </c>
      <c r="E2294" s="409">
        <f t="shared" si="439"/>
        <v>1.76</v>
      </c>
      <c r="F2294" s="409">
        <v>1.8</v>
      </c>
      <c r="G2294" s="409">
        <f t="shared" si="438"/>
        <v>0.04</v>
      </c>
      <c r="H2294" s="410" t="s">
        <v>872</v>
      </c>
      <c r="I2294" s="410" t="s">
        <v>873</v>
      </c>
      <c r="J2294" s="410">
        <v>1553078050</v>
      </c>
      <c r="K2294" s="410">
        <v>53752931</v>
      </c>
      <c r="L2294" s="410" t="s">
        <v>874</v>
      </c>
      <c r="M2294" s="406">
        <f t="shared" si="440"/>
        <v>0</v>
      </c>
      <c r="N2294" s="406"/>
      <c r="U2294" s="406">
        <f>E2294</f>
        <v>1.76</v>
      </c>
    </row>
    <row r="2295" spans="1:21">
      <c r="A2295" s="407">
        <v>45582</v>
      </c>
      <c r="B2295" s="408">
        <v>0</v>
      </c>
      <c r="C2295" s="409">
        <v>26</v>
      </c>
      <c r="D2295" s="409">
        <v>0.94</v>
      </c>
      <c r="E2295" s="409">
        <f t="shared" si="439"/>
        <v>25.06</v>
      </c>
      <c r="F2295" s="409">
        <v>25.06</v>
      </c>
      <c r="G2295" s="409">
        <f t="shared" si="438"/>
        <v>0</v>
      </c>
      <c r="H2295" s="410" t="s">
        <v>872</v>
      </c>
      <c r="I2295" s="410" t="s">
        <v>900</v>
      </c>
      <c r="J2295" s="410">
        <v>1553078050</v>
      </c>
      <c r="K2295" s="410">
        <v>53752706</v>
      </c>
      <c r="L2295" s="410" t="s">
        <v>874</v>
      </c>
      <c r="M2295" s="406">
        <f t="shared" si="440"/>
        <v>0</v>
      </c>
      <c r="N2295" s="406">
        <f t="shared" ref="N2295:N2299" si="442">E2295</f>
        <v>25.06</v>
      </c>
    </row>
    <row r="2296" spans="1:21">
      <c r="A2296" s="407">
        <v>45582</v>
      </c>
      <c r="B2296" s="408">
        <v>0</v>
      </c>
      <c r="C2296" s="409">
        <v>26</v>
      </c>
      <c r="D2296" s="409">
        <v>0.94</v>
      </c>
      <c r="E2296" s="409">
        <f t="shared" si="439"/>
        <v>25.06</v>
      </c>
      <c r="F2296" s="409">
        <v>25.06</v>
      </c>
      <c r="G2296" s="409">
        <f t="shared" si="438"/>
        <v>0</v>
      </c>
      <c r="H2296" s="410" t="s">
        <v>872</v>
      </c>
      <c r="I2296" s="410" t="s">
        <v>900</v>
      </c>
      <c r="J2296" s="410">
        <v>1553078050</v>
      </c>
      <c r="K2296" s="410">
        <v>53752739</v>
      </c>
      <c r="L2296" s="410" t="s">
        <v>874</v>
      </c>
      <c r="M2296" s="406">
        <f t="shared" si="440"/>
        <v>0</v>
      </c>
      <c r="N2296" s="406">
        <f t="shared" si="442"/>
        <v>25.06</v>
      </c>
    </row>
    <row r="2297" spans="1:21">
      <c r="A2297" s="407">
        <v>45582</v>
      </c>
      <c r="B2297" s="408">
        <v>0</v>
      </c>
      <c r="C2297" s="409">
        <v>26</v>
      </c>
      <c r="D2297" s="409">
        <v>0.94</v>
      </c>
      <c r="E2297" s="409">
        <f t="shared" si="439"/>
        <v>25.06</v>
      </c>
      <c r="F2297" s="409">
        <v>25.06</v>
      </c>
      <c r="G2297" s="409">
        <f t="shared" si="438"/>
        <v>0</v>
      </c>
      <c r="H2297" s="410" t="s">
        <v>872</v>
      </c>
      <c r="I2297" s="410" t="s">
        <v>899</v>
      </c>
      <c r="J2297" s="410">
        <v>1553078050</v>
      </c>
      <c r="K2297" s="410">
        <v>53752768</v>
      </c>
      <c r="L2297" s="410" t="s">
        <v>874</v>
      </c>
      <c r="M2297" s="406">
        <f t="shared" si="440"/>
        <v>0</v>
      </c>
      <c r="N2297" s="406">
        <f t="shared" si="442"/>
        <v>25.06</v>
      </c>
    </row>
    <row r="2298" spans="1:21">
      <c r="A2298" s="407">
        <v>45582</v>
      </c>
      <c r="B2298" s="408">
        <v>0</v>
      </c>
      <c r="C2298" s="409">
        <v>26</v>
      </c>
      <c r="D2298" s="409">
        <v>0.94</v>
      </c>
      <c r="E2298" s="409">
        <f t="shared" si="439"/>
        <v>25.06</v>
      </c>
      <c r="F2298" s="409">
        <v>25.06</v>
      </c>
      <c r="G2298" s="409">
        <f t="shared" si="438"/>
        <v>0</v>
      </c>
      <c r="H2298" s="410" t="s">
        <v>872</v>
      </c>
      <c r="I2298" s="410" t="s">
        <v>899</v>
      </c>
      <c r="J2298" s="410">
        <v>1553078050</v>
      </c>
      <c r="K2298" s="410">
        <v>53752786</v>
      </c>
      <c r="L2298" s="410" t="s">
        <v>874</v>
      </c>
      <c r="M2298" s="406">
        <f t="shared" si="440"/>
        <v>0</v>
      </c>
      <c r="N2298" s="406">
        <f t="shared" si="442"/>
        <v>25.06</v>
      </c>
    </row>
    <row r="2299" spans="1:21">
      <c r="A2299" s="407">
        <v>45582</v>
      </c>
      <c r="B2299" s="408">
        <v>0</v>
      </c>
      <c r="C2299" s="409">
        <v>26</v>
      </c>
      <c r="D2299" s="409">
        <v>0.94</v>
      </c>
      <c r="E2299" s="409">
        <f t="shared" si="439"/>
        <v>25.06</v>
      </c>
      <c r="F2299" s="409">
        <v>25.06</v>
      </c>
      <c r="G2299" s="409">
        <f t="shared" si="438"/>
        <v>0</v>
      </c>
      <c r="H2299" s="410" t="s">
        <v>872</v>
      </c>
      <c r="I2299" s="410" t="s">
        <v>900</v>
      </c>
      <c r="J2299" s="410">
        <v>1553078050</v>
      </c>
      <c r="K2299" s="410">
        <v>53752791</v>
      </c>
      <c r="L2299" s="410" t="s">
        <v>874</v>
      </c>
      <c r="M2299" s="406">
        <f t="shared" si="440"/>
        <v>0</v>
      </c>
      <c r="N2299" s="406">
        <f t="shared" si="442"/>
        <v>25.06</v>
      </c>
    </row>
    <row r="2300" spans="1:21">
      <c r="A2300" s="407">
        <v>45582</v>
      </c>
      <c r="B2300" s="408">
        <v>0</v>
      </c>
      <c r="C2300" s="409">
        <v>5</v>
      </c>
      <c r="D2300" s="409">
        <v>0.2</v>
      </c>
      <c r="E2300" s="409">
        <f t="shared" si="439"/>
        <v>4.76</v>
      </c>
      <c r="F2300" s="409">
        <v>4.8</v>
      </c>
      <c r="G2300" s="409">
        <f t="shared" si="438"/>
        <v>0.04</v>
      </c>
      <c r="H2300" s="410" t="s">
        <v>872</v>
      </c>
      <c r="I2300" s="410" t="s">
        <v>909</v>
      </c>
      <c r="J2300" s="410">
        <v>1553078050</v>
      </c>
      <c r="K2300" s="410">
        <v>53752801</v>
      </c>
      <c r="L2300" s="410" t="s">
        <v>874</v>
      </c>
      <c r="M2300" s="406">
        <f t="shared" si="440"/>
        <v>0</v>
      </c>
      <c r="N2300" s="406"/>
      <c r="R2300" s="406">
        <f>E2300</f>
        <v>4.76</v>
      </c>
    </row>
    <row r="2301" spans="1:21">
      <c r="A2301" s="407">
        <v>45582</v>
      </c>
      <c r="B2301" s="408">
        <v>0</v>
      </c>
      <c r="C2301" s="409">
        <v>26</v>
      </c>
      <c r="D2301" s="409">
        <v>0.94</v>
      </c>
      <c r="E2301" s="409">
        <f t="shared" si="439"/>
        <v>25.06</v>
      </c>
      <c r="F2301" s="409">
        <v>25.06</v>
      </c>
      <c r="G2301" s="409">
        <f t="shared" si="438"/>
        <v>0</v>
      </c>
      <c r="H2301" s="410" t="s">
        <v>872</v>
      </c>
      <c r="I2301" s="410" t="s">
        <v>900</v>
      </c>
      <c r="J2301" s="410">
        <v>1553078050</v>
      </c>
      <c r="K2301" s="410">
        <v>53752815</v>
      </c>
      <c r="L2301" s="410" t="s">
        <v>874</v>
      </c>
      <c r="M2301" s="406">
        <f t="shared" si="440"/>
        <v>0</v>
      </c>
      <c r="N2301" s="406">
        <f t="shared" ref="N2301:N2364" si="443">E2301</f>
        <v>25.06</v>
      </c>
    </row>
    <row r="2302" spans="1:21">
      <c r="A2302" s="407">
        <v>45582</v>
      </c>
      <c r="B2302" s="408">
        <v>0</v>
      </c>
      <c r="C2302" s="409">
        <v>26</v>
      </c>
      <c r="D2302" s="409">
        <v>0.94</v>
      </c>
      <c r="E2302" s="409">
        <f t="shared" si="439"/>
        <v>25.06</v>
      </c>
      <c r="F2302" s="409">
        <v>25.06</v>
      </c>
      <c r="G2302" s="409">
        <f t="shared" si="438"/>
        <v>0</v>
      </c>
      <c r="H2302" s="410" t="s">
        <v>872</v>
      </c>
      <c r="I2302" s="410" t="s">
        <v>900</v>
      </c>
      <c r="J2302" s="410">
        <v>1553078050</v>
      </c>
      <c r="K2302" s="410">
        <v>53752829</v>
      </c>
      <c r="L2302" s="410" t="s">
        <v>874</v>
      </c>
      <c r="M2302" s="406">
        <f t="shared" si="440"/>
        <v>0</v>
      </c>
      <c r="N2302" s="406">
        <f t="shared" si="443"/>
        <v>25.06</v>
      </c>
    </row>
    <row r="2303" spans="1:21">
      <c r="A2303" s="407">
        <v>45582</v>
      </c>
      <c r="B2303" s="408">
        <v>0</v>
      </c>
      <c r="C2303" s="409">
        <v>26</v>
      </c>
      <c r="D2303" s="409">
        <v>0.94</v>
      </c>
      <c r="E2303" s="409">
        <f t="shared" si="439"/>
        <v>25.06</v>
      </c>
      <c r="F2303" s="409">
        <v>25.06</v>
      </c>
      <c r="G2303" s="409">
        <f t="shared" si="438"/>
        <v>0</v>
      </c>
      <c r="H2303" s="410" t="s">
        <v>872</v>
      </c>
      <c r="I2303" s="410" t="s">
        <v>910</v>
      </c>
      <c r="J2303" s="410">
        <v>1553078050</v>
      </c>
      <c r="K2303" s="410">
        <v>53752850</v>
      </c>
      <c r="L2303" s="410" t="s">
        <v>874</v>
      </c>
      <c r="M2303" s="406">
        <f t="shared" si="440"/>
        <v>0</v>
      </c>
      <c r="N2303" s="406">
        <f t="shared" si="443"/>
        <v>25.06</v>
      </c>
    </row>
    <row r="2304" spans="1:21">
      <c r="A2304" s="407">
        <v>45582</v>
      </c>
      <c r="B2304" s="408">
        <v>0</v>
      </c>
      <c r="C2304" s="409">
        <v>26</v>
      </c>
      <c r="D2304" s="409">
        <v>0.94</v>
      </c>
      <c r="E2304" s="409">
        <f t="shared" si="439"/>
        <v>25.06</v>
      </c>
      <c r="F2304" s="409">
        <v>25.06</v>
      </c>
      <c r="G2304" s="409">
        <f t="shared" si="438"/>
        <v>0</v>
      </c>
      <c r="H2304" s="410" t="s">
        <v>872</v>
      </c>
      <c r="I2304" s="410" t="s">
        <v>900</v>
      </c>
      <c r="J2304" s="410">
        <v>1553078050</v>
      </c>
      <c r="K2304" s="410">
        <v>53752855</v>
      </c>
      <c r="L2304" s="410" t="s">
        <v>874</v>
      </c>
      <c r="M2304" s="406">
        <f t="shared" si="440"/>
        <v>0</v>
      </c>
      <c r="N2304" s="406">
        <f t="shared" si="443"/>
        <v>25.06</v>
      </c>
    </row>
    <row r="2305" spans="1:21">
      <c r="A2305" s="407">
        <v>45582</v>
      </c>
      <c r="B2305" s="408">
        <v>0</v>
      </c>
      <c r="C2305" s="409">
        <v>26</v>
      </c>
      <c r="D2305" s="409">
        <v>0.94</v>
      </c>
      <c r="E2305" s="409">
        <f t="shared" si="439"/>
        <v>25.06</v>
      </c>
      <c r="F2305" s="409">
        <v>25.06</v>
      </c>
      <c r="G2305" s="409">
        <f t="shared" si="438"/>
        <v>0</v>
      </c>
      <c r="H2305" s="410" t="s">
        <v>872</v>
      </c>
      <c r="I2305" s="410" t="s">
        <v>900</v>
      </c>
      <c r="J2305" s="410">
        <v>1553078050</v>
      </c>
      <c r="K2305" s="410">
        <v>53752857</v>
      </c>
      <c r="L2305" s="410" t="s">
        <v>874</v>
      </c>
      <c r="M2305" s="406">
        <f t="shared" si="440"/>
        <v>0</v>
      </c>
      <c r="N2305" s="406">
        <f t="shared" si="443"/>
        <v>25.06</v>
      </c>
    </row>
    <row r="2306" spans="1:21">
      <c r="A2306" s="407">
        <v>45582</v>
      </c>
      <c r="B2306" s="408">
        <v>0</v>
      </c>
      <c r="C2306" s="409">
        <v>26</v>
      </c>
      <c r="D2306" s="409">
        <v>0.94</v>
      </c>
      <c r="E2306" s="409">
        <f t="shared" si="439"/>
        <v>25.06</v>
      </c>
      <c r="F2306" s="409">
        <v>25.06</v>
      </c>
      <c r="G2306" s="409">
        <f t="shared" si="438"/>
        <v>0</v>
      </c>
      <c r="H2306" s="410" t="s">
        <v>872</v>
      </c>
      <c r="I2306" s="410" t="s">
        <v>900</v>
      </c>
      <c r="J2306" s="410">
        <v>1553078050</v>
      </c>
      <c r="K2306" s="410">
        <v>53752883</v>
      </c>
      <c r="L2306" s="410" t="s">
        <v>874</v>
      </c>
      <c r="M2306" s="406">
        <f t="shared" si="440"/>
        <v>0</v>
      </c>
      <c r="N2306" s="406">
        <f t="shared" si="443"/>
        <v>25.06</v>
      </c>
    </row>
    <row r="2307" spans="1:21">
      <c r="A2307" s="407">
        <v>45582</v>
      </c>
      <c r="B2307" s="408">
        <v>0</v>
      </c>
      <c r="C2307" s="409">
        <v>26</v>
      </c>
      <c r="D2307" s="409">
        <v>0.94</v>
      </c>
      <c r="E2307" s="409">
        <f t="shared" si="439"/>
        <v>25.06</v>
      </c>
      <c r="F2307" s="409">
        <v>25.06</v>
      </c>
      <c r="G2307" s="409">
        <f t="shared" ref="G2307:G2370" si="444">IF(D2307&gt;0.2,0,0.04)</f>
        <v>0</v>
      </c>
      <c r="H2307" s="410" t="s">
        <v>872</v>
      </c>
      <c r="I2307" s="410" t="s">
        <v>900</v>
      </c>
      <c r="J2307" s="410">
        <v>1553078050</v>
      </c>
      <c r="K2307" s="410">
        <v>53752897</v>
      </c>
      <c r="L2307" s="410" t="s">
        <v>874</v>
      </c>
      <c r="M2307" s="406">
        <f t="shared" si="440"/>
        <v>0</v>
      </c>
      <c r="N2307" s="406">
        <f t="shared" si="443"/>
        <v>25.06</v>
      </c>
      <c r="P2307" s="406"/>
    </row>
    <row r="2308" spans="1:21">
      <c r="A2308" s="407">
        <v>45582</v>
      </c>
      <c r="B2308" s="408">
        <v>0</v>
      </c>
      <c r="C2308" s="409">
        <v>26</v>
      </c>
      <c r="D2308" s="409">
        <v>0.94</v>
      </c>
      <c r="E2308" s="409">
        <f t="shared" ref="E2308:E2371" si="445">C2308-D2308-G2308</f>
        <v>25.06</v>
      </c>
      <c r="F2308" s="409">
        <v>25.06</v>
      </c>
      <c r="G2308" s="409">
        <f t="shared" si="444"/>
        <v>0</v>
      </c>
      <c r="H2308" s="410" t="s">
        <v>872</v>
      </c>
      <c r="I2308" s="410" t="s">
        <v>900</v>
      </c>
      <c r="J2308" s="410">
        <v>1553078050</v>
      </c>
      <c r="K2308" s="410">
        <v>53752906</v>
      </c>
      <c r="L2308" s="410" t="s">
        <v>874</v>
      </c>
      <c r="M2308" s="406">
        <f t="shared" ref="M2308:M2371" si="446">SUM(N2308:AA2308)-E2308</f>
        <v>0</v>
      </c>
      <c r="N2308" s="406">
        <f t="shared" si="443"/>
        <v>25.06</v>
      </c>
      <c r="U2308" s="406"/>
    </row>
    <row r="2309" spans="1:21">
      <c r="A2309" s="407">
        <v>45582</v>
      </c>
      <c r="B2309" s="408">
        <v>0</v>
      </c>
      <c r="C2309" s="409">
        <v>26</v>
      </c>
      <c r="D2309" s="409">
        <v>0.94</v>
      </c>
      <c r="E2309" s="409">
        <f t="shared" si="445"/>
        <v>25.06</v>
      </c>
      <c r="F2309" s="409">
        <v>25.06</v>
      </c>
      <c r="G2309" s="409">
        <f t="shared" si="444"/>
        <v>0</v>
      </c>
      <c r="H2309" s="410" t="s">
        <v>872</v>
      </c>
      <c r="I2309" s="410" t="s">
        <v>899</v>
      </c>
      <c r="J2309" s="410">
        <v>1553078050</v>
      </c>
      <c r="K2309" s="410">
        <v>53752912</v>
      </c>
      <c r="L2309" s="410" t="s">
        <v>874</v>
      </c>
      <c r="M2309" s="406">
        <f t="shared" si="446"/>
        <v>0</v>
      </c>
      <c r="N2309" s="406">
        <f t="shared" si="443"/>
        <v>25.06</v>
      </c>
      <c r="P2309" s="406"/>
    </row>
    <row r="2310" spans="1:21">
      <c r="A2310" s="407">
        <v>45582</v>
      </c>
      <c r="B2310" s="408">
        <v>0</v>
      </c>
      <c r="C2310" s="409">
        <v>26</v>
      </c>
      <c r="D2310" s="409">
        <v>0.94</v>
      </c>
      <c r="E2310" s="409">
        <f t="shared" si="445"/>
        <v>25.06</v>
      </c>
      <c r="F2310" s="409">
        <v>25.06</v>
      </c>
      <c r="G2310" s="409">
        <f t="shared" si="444"/>
        <v>0</v>
      </c>
      <c r="H2310" s="410" t="s">
        <v>872</v>
      </c>
      <c r="I2310" s="410" t="s">
        <v>900</v>
      </c>
      <c r="J2310" s="410">
        <v>1553078050</v>
      </c>
      <c r="K2310" s="410">
        <v>53752934</v>
      </c>
      <c r="L2310" s="410" t="s">
        <v>874</v>
      </c>
      <c r="M2310" s="406">
        <f t="shared" si="446"/>
        <v>0</v>
      </c>
      <c r="N2310" s="406">
        <f t="shared" si="443"/>
        <v>25.06</v>
      </c>
      <c r="T2310" s="406"/>
    </row>
    <row r="2311" spans="1:21">
      <c r="A2311" s="407">
        <v>45582</v>
      </c>
      <c r="B2311" s="408">
        <v>0</v>
      </c>
      <c r="C2311" s="409">
        <v>26</v>
      </c>
      <c r="D2311" s="409">
        <v>0.94</v>
      </c>
      <c r="E2311" s="409">
        <f t="shared" si="445"/>
        <v>25.06</v>
      </c>
      <c r="F2311" s="409">
        <v>25.06</v>
      </c>
      <c r="G2311" s="409">
        <f t="shared" si="444"/>
        <v>0</v>
      </c>
      <c r="H2311" s="410" t="s">
        <v>872</v>
      </c>
      <c r="I2311" s="410" t="s">
        <v>900</v>
      </c>
      <c r="J2311" s="410">
        <v>1553078050</v>
      </c>
      <c r="K2311" s="410">
        <v>53752715</v>
      </c>
      <c r="L2311" s="410" t="s">
        <v>874</v>
      </c>
      <c r="M2311" s="406">
        <f t="shared" si="446"/>
        <v>0</v>
      </c>
      <c r="N2311" s="406">
        <f t="shared" si="443"/>
        <v>25.06</v>
      </c>
      <c r="O2311" s="406"/>
    </row>
    <row r="2312" spans="1:21">
      <c r="A2312" s="407">
        <v>45582</v>
      </c>
      <c r="B2312" s="408">
        <v>0</v>
      </c>
      <c r="C2312" s="409">
        <v>26</v>
      </c>
      <c r="D2312" s="409">
        <v>0.94</v>
      </c>
      <c r="E2312" s="409">
        <f t="shared" si="445"/>
        <v>25.06</v>
      </c>
      <c r="F2312" s="409">
        <v>25.06</v>
      </c>
      <c r="G2312" s="409">
        <f t="shared" si="444"/>
        <v>0</v>
      </c>
      <c r="H2312" s="410" t="s">
        <v>872</v>
      </c>
      <c r="I2312" s="410" t="s">
        <v>899</v>
      </c>
      <c r="J2312" s="410">
        <v>1553078050</v>
      </c>
      <c r="K2312" s="410">
        <v>53752745</v>
      </c>
      <c r="L2312" s="410" t="s">
        <v>874</v>
      </c>
      <c r="M2312" s="406">
        <f t="shared" si="446"/>
        <v>0</v>
      </c>
      <c r="N2312" s="406">
        <f t="shared" si="443"/>
        <v>25.06</v>
      </c>
      <c r="U2312" s="406"/>
    </row>
    <row r="2313" spans="1:21">
      <c r="A2313" s="407">
        <v>45582</v>
      </c>
      <c r="B2313" s="408">
        <v>0</v>
      </c>
      <c r="C2313" s="409">
        <v>26</v>
      </c>
      <c r="D2313" s="409">
        <v>0.94</v>
      </c>
      <c r="E2313" s="409">
        <f t="shared" si="445"/>
        <v>25.06</v>
      </c>
      <c r="F2313" s="409">
        <v>25.06</v>
      </c>
      <c r="G2313" s="409">
        <f t="shared" si="444"/>
        <v>0</v>
      </c>
      <c r="H2313" s="410" t="s">
        <v>872</v>
      </c>
      <c r="I2313" s="410" t="s">
        <v>899</v>
      </c>
      <c r="J2313" s="410">
        <v>1553078050</v>
      </c>
      <c r="K2313" s="410">
        <v>53752751</v>
      </c>
      <c r="L2313" s="410" t="s">
        <v>874</v>
      </c>
      <c r="M2313" s="406">
        <f t="shared" si="446"/>
        <v>0</v>
      </c>
      <c r="N2313" s="406">
        <f t="shared" si="443"/>
        <v>25.06</v>
      </c>
      <c r="T2313" s="406"/>
    </row>
    <row r="2314" spans="1:21">
      <c r="A2314" s="407">
        <v>45582</v>
      </c>
      <c r="B2314" s="408">
        <v>0</v>
      </c>
      <c r="C2314" s="409">
        <v>26</v>
      </c>
      <c r="D2314" s="409">
        <v>0.94</v>
      </c>
      <c r="E2314" s="409">
        <f t="shared" si="445"/>
        <v>25.06</v>
      </c>
      <c r="F2314" s="409">
        <v>25.06</v>
      </c>
      <c r="G2314" s="409">
        <f t="shared" si="444"/>
        <v>0</v>
      </c>
      <c r="H2314" s="410" t="s">
        <v>872</v>
      </c>
      <c r="I2314" s="410" t="s">
        <v>899</v>
      </c>
      <c r="J2314" s="410">
        <v>1553078050</v>
      </c>
      <c r="K2314" s="410">
        <v>53752770</v>
      </c>
      <c r="L2314" s="410" t="s">
        <v>874</v>
      </c>
      <c r="M2314" s="406">
        <f t="shared" si="446"/>
        <v>0</v>
      </c>
      <c r="N2314" s="406">
        <f t="shared" si="443"/>
        <v>25.06</v>
      </c>
      <c r="U2314" s="406"/>
    </row>
    <row r="2315" spans="1:21">
      <c r="A2315" s="407">
        <v>45582</v>
      </c>
      <c r="B2315" s="408">
        <v>0</v>
      </c>
      <c r="C2315" s="409">
        <v>26</v>
      </c>
      <c r="D2315" s="409">
        <v>0.94</v>
      </c>
      <c r="E2315" s="409">
        <f t="shared" si="445"/>
        <v>25.06</v>
      </c>
      <c r="F2315" s="409">
        <v>25.06</v>
      </c>
      <c r="G2315" s="409">
        <f t="shared" si="444"/>
        <v>0</v>
      </c>
      <c r="H2315" s="410" t="s">
        <v>872</v>
      </c>
      <c r="I2315" s="410" t="s">
        <v>899</v>
      </c>
      <c r="J2315" s="410">
        <v>1553078050</v>
      </c>
      <c r="K2315" s="410">
        <v>53752775</v>
      </c>
      <c r="L2315" s="410" t="s">
        <v>874</v>
      </c>
      <c r="M2315" s="406">
        <f t="shared" si="446"/>
        <v>0</v>
      </c>
      <c r="N2315" s="406">
        <f t="shared" si="443"/>
        <v>25.06</v>
      </c>
      <c r="U2315" s="406"/>
    </row>
    <row r="2316" spans="1:21">
      <c r="A2316" s="407">
        <v>45582</v>
      </c>
      <c r="B2316" s="408">
        <v>0</v>
      </c>
      <c r="C2316" s="409">
        <v>26</v>
      </c>
      <c r="D2316" s="409">
        <v>0.94</v>
      </c>
      <c r="E2316" s="409">
        <f t="shared" si="445"/>
        <v>25.06</v>
      </c>
      <c r="F2316" s="409">
        <v>25.06</v>
      </c>
      <c r="G2316" s="409">
        <f t="shared" si="444"/>
        <v>0</v>
      </c>
      <c r="H2316" s="410" t="s">
        <v>872</v>
      </c>
      <c r="I2316" s="410" t="s">
        <v>900</v>
      </c>
      <c r="J2316" s="410">
        <v>1553078050</v>
      </c>
      <c r="K2316" s="410">
        <v>53752788</v>
      </c>
      <c r="L2316" s="410" t="s">
        <v>874</v>
      </c>
      <c r="M2316" s="406">
        <f t="shared" si="446"/>
        <v>0</v>
      </c>
      <c r="N2316" s="406">
        <f t="shared" si="443"/>
        <v>25.06</v>
      </c>
      <c r="U2316" s="406"/>
    </row>
    <row r="2317" spans="1:21">
      <c r="A2317" s="407">
        <v>45582</v>
      </c>
      <c r="B2317" s="408">
        <v>0</v>
      </c>
      <c r="C2317" s="409">
        <v>26</v>
      </c>
      <c r="D2317" s="409">
        <v>0.94</v>
      </c>
      <c r="E2317" s="409">
        <f t="shared" si="445"/>
        <v>25.06</v>
      </c>
      <c r="F2317" s="409">
        <v>25.06</v>
      </c>
      <c r="G2317" s="409">
        <f t="shared" si="444"/>
        <v>0</v>
      </c>
      <c r="H2317" s="410" t="s">
        <v>872</v>
      </c>
      <c r="I2317" s="410" t="s">
        <v>900</v>
      </c>
      <c r="J2317" s="410">
        <v>1553078050</v>
      </c>
      <c r="K2317" s="410">
        <v>53752789</v>
      </c>
      <c r="L2317" s="410" t="s">
        <v>874</v>
      </c>
      <c r="M2317" s="406">
        <f t="shared" si="446"/>
        <v>0</v>
      </c>
      <c r="N2317" s="406">
        <f t="shared" si="443"/>
        <v>25.06</v>
      </c>
      <c r="U2317" s="406"/>
    </row>
    <row r="2318" spans="1:21">
      <c r="A2318" s="407">
        <v>45582</v>
      </c>
      <c r="B2318" s="408">
        <v>0</v>
      </c>
      <c r="C2318" s="409">
        <v>26</v>
      </c>
      <c r="D2318" s="409">
        <v>0.94</v>
      </c>
      <c r="E2318" s="409">
        <f t="shared" si="445"/>
        <v>25.06</v>
      </c>
      <c r="F2318" s="409">
        <v>25.06</v>
      </c>
      <c r="G2318" s="409">
        <f t="shared" si="444"/>
        <v>0</v>
      </c>
      <c r="H2318" s="410" t="s">
        <v>872</v>
      </c>
      <c r="I2318" s="410" t="s">
        <v>900</v>
      </c>
      <c r="J2318" s="410">
        <v>1553078050</v>
      </c>
      <c r="K2318" s="410">
        <v>53752809</v>
      </c>
      <c r="L2318" s="410" t="s">
        <v>874</v>
      </c>
      <c r="M2318" s="406">
        <f t="shared" si="446"/>
        <v>0</v>
      </c>
      <c r="N2318" s="406">
        <f t="shared" si="443"/>
        <v>25.06</v>
      </c>
      <c r="U2318" s="406"/>
    </row>
    <row r="2319" spans="1:21">
      <c r="A2319" s="407">
        <v>45582</v>
      </c>
      <c r="B2319" s="408">
        <v>0</v>
      </c>
      <c r="C2319" s="409">
        <v>26</v>
      </c>
      <c r="D2319" s="409">
        <v>0.94</v>
      </c>
      <c r="E2319" s="409">
        <f t="shared" si="445"/>
        <v>25.06</v>
      </c>
      <c r="F2319" s="409">
        <v>25.06</v>
      </c>
      <c r="G2319" s="409">
        <f t="shared" si="444"/>
        <v>0</v>
      </c>
      <c r="H2319" s="410" t="s">
        <v>872</v>
      </c>
      <c r="I2319" s="410" t="s">
        <v>900</v>
      </c>
      <c r="J2319" s="410">
        <v>1553078050</v>
      </c>
      <c r="K2319" s="410">
        <v>53752837</v>
      </c>
      <c r="L2319" s="410" t="s">
        <v>874</v>
      </c>
      <c r="M2319" s="406">
        <f t="shared" si="446"/>
        <v>0</v>
      </c>
      <c r="N2319" s="406">
        <f t="shared" si="443"/>
        <v>25.06</v>
      </c>
      <c r="U2319" s="406"/>
    </row>
    <row r="2320" spans="1:21">
      <c r="A2320" s="407">
        <v>45582</v>
      </c>
      <c r="B2320" s="408">
        <v>0</v>
      </c>
      <c r="C2320" s="409">
        <v>26</v>
      </c>
      <c r="D2320" s="409">
        <v>0.94</v>
      </c>
      <c r="E2320" s="409">
        <f t="shared" si="445"/>
        <v>25.06</v>
      </c>
      <c r="F2320" s="409">
        <v>25.06</v>
      </c>
      <c r="G2320" s="409">
        <f t="shared" si="444"/>
        <v>0</v>
      </c>
      <c r="H2320" s="410" t="s">
        <v>872</v>
      </c>
      <c r="I2320" s="410" t="s">
        <v>899</v>
      </c>
      <c r="J2320" s="410">
        <v>1553078050</v>
      </c>
      <c r="K2320" s="410">
        <v>53752838</v>
      </c>
      <c r="L2320" s="410" t="s">
        <v>874</v>
      </c>
      <c r="M2320" s="406">
        <f t="shared" si="446"/>
        <v>0</v>
      </c>
      <c r="N2320" s="406">
        <f t="shared" si="443"/>
        <v>25.06</v>
      </c>
      <c r="O2320" s="406"/>
    </row>
    <row r="2321" spans="1:21">
      <c r="A2321" s="407">
        <v>45582</v>
      </c>
      <c r="B2321" s="408">
        <v>0</v>
      </c>
      <c r="C2321" s="409">
        <v>26</v>
      </c>
      <c r="D2321" s="409">
        <v>0.94</v>
      </c>
      <c r="E2321" s="409">
        <f t="shared" si="445"/>
        <v>25.06</v>
      </c>
      <c r="F2321" s="409">
        <v>25.06</v>
      </c>
      <c r="G2321" s="409">
        <f t="shared" si="444"/>
        <v>0</v>
      </c>
      <c r="H2321" s="410" t="s">
        <v>872</v>
      </c>
      <c r="I2321" s="410" t="s">
        <v>900</v>
      </c>
      <c r="J2321" s="410">
        <v>1553078050</v>
      </c>
      <c r="K2321" s="410">
        <v>53752840</v>
      </c>
      <c r="L2321" s="410" t="s">
        <v>874</v>
      </c>
      <c r="M2321" s="406">
        <f t="shared" si="446"/>
        <v>0</v>
      </c>
      <c r="N2321" s="406">
        <f t="shared" si="443"/>
        <v>25.06</v>
      </c>
      <c r="P2321" s="406"/>
    </row>
    <row r="2322" spans="1:21">
      <c r="A2322" s="407">
        <v>45582</v>
      </c>
      <c r="B2322" s="408">
        <v>0</v>
      </c>
      <c r="C2322" s="409">
        <v>26</v>
      </c>
      <c r="D2322" s="409">
        <v>0.94</v>
      </c>
      <c r="E2322" s="409">
        <f t="shared" si="445"/>
        <v>25.06</v>
      </c>
      <c r="F2322" s="409">
        <v>25.06</v>
      </c>
      <c r="G2322" s="409">
        <f t="shared" si="444"/>
        <v>0</v>
      </c>
      <c r="H2322" s="410" t="s">
        <v>872</v>
      </c>
      <c r="I2322" s="410" t="s">
        <v>900</v>
      </c>
      <c r="J2322" s="410">
        <v>1553078050</v>
      </c>
      <c r="K2322" s="410">
        <v>53752843</v>
      </c>
      <c r="L2322" s="410" t="s">
        <v>874</v>
      </c>
      <c r="M2322" s="406">
        <f t="shared" si="446"/>
        <v>0</v>
      </c>
      <c r="N2322" s="406">
        <f t="shared" si="443"/>
        <v>25.06</v>
      </c>
      <c r="P2322" s="406"/>
    </row>
    <row r="2323" spans="1:21">
      <c r="A2323" s="407">
        <v>45582</v>
      </c>
      <c r="B2323" s="408">
        <v>0</v>
      </c>
      <c r="C2323" s="409">
        <v>26</v>
      </c>
      <c r="D2323" s="409">
        <v>0.94</v>
      </c>
      <c r="E2323" s="409">
        <f t="shared" si="445"/>
        <v>25.06</v>
      </c>
      <c r="F2323" s="409">
        <v>25.06</v>
      </c>
      <c r="G2323" s="409">
        <f t="shared" si="444"/>
        <v>0</v>
      </c>
      <c r="H2323" s="410" t="s">
        <v>872</v>
      </c>
      <c r="I2323" s="410" t="s">
        <v>900</v>
      </c>
      <c r="J2323" s="410">
        <v>1553078050</v>
      </c>
      <c r="K2323" s="410">
        <v>53752870</v>
      </c>
      <c r="L2323" s="410" t="s">
        <v>874</v>
      </c>
      <c r="M2323" s="406">
        <f t="shared" si="446"/>
        <v>0</v>
      </c>
      <c r="N2323" s="406">
        <f t="shared" si="443"/>
        <v>25.06</v>
      </c>
      <c r="U2323" s="406"/>
    </row>
    <row r="2324" spans="1:21">
      <c r="A2324" s="407">
        <v>45582</v>
      </c>
      <c r="B2324" s="408">
        <v>0</v>
      </c>
      <c r="C2324" s="409">
        <v>26</v>
      </c>
      <c r="D2324" s="409">
        <v>0.94</v>
      </c>
      <c r="E2324" s="409">
        <f t="shared" si="445"/>
        <v>25.06</v>
      </c>
      <c r="F2324" s="409">
        <v>25.06</v>
      </c>
      <c r="G2324" s="409">
        <f t="shared" si="444"/>
        <v>0</v>
      </c>
      <c r="H2324" s="410" t="s">
        <v>872</v>
      </c>
      <c r="I2324" s="410" t="s">
        <v>900</v>
      </c>
      <c r="J2324" s="410">
        <v>1553078050</v>
      </c>
      <c r="K2324" s="410">
        <v>53752871</v>
      </c>
      <c r="L2324" s="410" t="s">
        <v>874</v>
      </c>
      <c r="M2324" s="406">
        <f t="shared" si="446"/>
        <v>0</v>
      </c>
      <c r="N2324" s="406">
        <f t="shared" si="443"/>
        <v>25.06</v>
      </c>
      <c r="P2324" s="406"/>
    </row>
    <row r="2325" spans="1:21">
      <c r="A2325" s="407">
        <v>45582</v>
      </c>
      <c r="B2325" s="408">
        <v>0</v>
      </c>
      <c r="C2325" s="409">
        <v>26</v>
      </c>
      <c r="D2325" s="409">
        <v>0.94</v>
      </c>
      <c r="E2325" s="409">
        <f t="shared" si="445"/>
        <v>25.06</v>
      </c>
      <c r="F2325" s="409">
        <v>25.06</v>
      </c>
      <c r="G2325" s="409">
        <f t="shared" si="444"/>
        <v>0</v>
      </c>
      <c r="H2325" s="410" t="s">
        <v>872</v>
      </c>
      <c r="I2325" s="410" t="s">
        <v>900</v>
      </c>
      <c r="J2325" s="410">
        <v>1553078050</v>
      </c>
      <c r="K2325" s="410">
        <v>53752889</v>
      </c>
      <c r="L2325" s="410" t="s">
        <v>874</v>
      </c>
      <c r="M2325" s="406">
        <f t="shared" si="446"/>
        <v>0</v>
      </c>
      <c r="N2325" s="406">
        <f t="shared" si="443"/>
        <v>25.06</v>
      </c>
      <c r="P2325" s="406"/>
    </row>
    <row r="2326" spans="1:21">
      <c r="A2326" s="407">
        <v>45582</v>
      </c>
      <c r="B2326" s="408">
        <v>0</v>
      </c>
      <c r="C2326" s="409">
        <v>26</v>
      </c>
      <c r="D2326" s="409">
        <v>0.94</v>
      </c>
      <c r="E2326" s="409">
        <f t="shared" si="445"/>
        <v>25.06</v>
      </c>
      <c r="F2326" s="409">
        <v>25.06</v>
      </c>
      <c r="G2326" s="409">
        <f t="shared" si="444"/>
        <v>0</v>
      </c>
      <c r="H2326" s="410" t="s">
        <v>872</v>
      </c>
      <c r="I2326" s="410" t="s">
        <v>899</v>
      </c>
      <c r="J2326" s="410">
        <v>1553078050</v>
      </c>
      <c r="K2326" s="410">
        <v>53752927</v>
      </c>
      <c r="L2326" s="410" t="s">
        <v>874</v>
      </c>
      <c r="M2326" s="406">
        <f t="shared" si="446"/>
        <v>0</v>
      </c>
      <c r="N2326" s="406">
        <f t="shared" si="443"/>
        <v>25.06</v>
      </c>
      <c r="U2326" s="406"/>
    </row>
    <row r="2327" spans="1:21">
      <c r="A2327" s="407">
        <v>45582</v>
      </c>
      <c r="B2327" s="408">
        <v>0</v>
      </c>
      <c r="C2327" s="409">
        <v>26</v>
      </c>
      <c r="D2327" s="409">
        <v>0.94</v>
      </c>
      <c r="E2327" s="409">
        <f t="shared" si="445"/>
        <v>25.06</v>
      </c>
      <c r="F2327" s="409">
        <v>25.06</v>
      </c>
      <c r="G2327" s="409">
        <f t="shared" si="444"/>
        <v>0</v>
      </c>
      <c r="H2327" s="410" t="s">
        <v>872</v>
      </c>
      <c r="I2327" s="410" t="s">
        <v>900</v>
      </c>
      <c r="J2327" s="410">
        <v>1553078050</v>
      </c>
      <c r="K2327" s="410">
        <v>53752928</v>
      </c>
      <c r="L2327" s="410" t="s">
        <v>874</v>
      </c>
      <c r="M2327" s="406">
        <f t="shared" si="446"/>
        <v>0</v>
      </c>
      <c r="N2327" s="406">
        <f t="shared" si="443"/>
        <v>25.06</v>
      </c>
      <c r="T2327" s="406"/>
    </row>
    <row r="2328" spans="1:21">
      <c r="A2328" s="407">
        <v>45582</v>
      </c>
      <c r="B2328" s="408">
        <v>0</v>
      </c>
      <c r="C2328" s="409">
        <v>26</v>
      </c>
      <c r="D2328" s="409">
        <v>0.94</v>
      </c>
      <c r="E2328" s="409">
        <f t="shared" si="445"/>
        <v>25.06</v>
      </c>
      <c r="F2328" s="409">
        <v>25.06</v>
      </c>
      <c r="G2328" s="409">
        <f t="shared" si="444"/>
        <v>0</v>
      </c>
      <c r="H2328" s="410" t="s">
        <v>872</v>
      </c>
      <c r="I2328" s="410" t="s">
        <v>899</v>
      </c>
      <c r="J2328" s="410">
        <v>1553078050</v>
      </c>
      <c r="K2328" s="410">
        <v>53752697</v>
      </c>
      <c r="L2328" s="410" t="s">
        <v>874</v>
      </c>
      <c r="M2328" s="406">
        <f t="shared" si="446"/>
        <v>0</v>
      </c>
      <c r="N2328" s="406">
        <f t="shared" si="443"/>
        <v>25.06</v>
      </c>
      <c r="U2328" s="406"/>
    </row>
    <row r="2329" spans="1:21">
      <c r="A2329" s="407">
        <v>45582</v>
      </c>
      <c r="B2329" s="408">
        <v>0</v>
      </c>
      <c r="C2329" s="409">
        <v>26</v>
      </c>
      <c r="D2329" s="409">
        <v>0.94</v>
      </c>
      <c r="E2329" s="409">
        <f t="shared" si="445"/>
        <v>25.06</v>
      </c>
      <c r="F2329" s="409">
        <v>25.06</v>
      </c>
      <c r="G2329" s="409">
        <f t="shared" si="444"/>
        <v>0</v>
      </c>
      <c r="H2329" s="410" t="s">
        <v>872</v>
      </c>
      <c r="I2329" s="410" t="s">
        <v>899</v>
      </c>
      <c r="J2329" s="410">
        <v>1553078050</v>
      </c>
      <c r="K2329" s="410">
        <v>53752747</v>
      </c>
      <c r="L2329" s="410" t="s">
        <v>874</v>
      </c>
      <c r="M2329" s="406">
        <f t="shared" si="446"/>
        <v>0</v>
      </c>
      <c r="N2329" s="406">
        <f t="shared" si="443"/>
        <v>25.06</v>
      </c>
      <c r="U2329" s="406"/>
    </row>
    <row r="2330" spans="1:21">
      <c r="A2330" s="407">
        <v>45582</v>
      </c>
      <c r="B2330" s="408">
        <v>0</v>
      </c>
      <c r="C2330" s="409">
        <v>26</v>
      </c>
      <c r="D2330" s="409">
        <v>0.94</v>
      </c>
      <c r="E2330" s="409">
        <f t="shared" si="445"/>
        <v>25.06</v>
      </c>
      <c r="F2330" s="409">
        <v>25.06</v>
      </c>
      <c r="G2330" s="409">
        <f t="shared" si="444"/>
        <v>0</v>
      </c>
      <c r="H2330" s="410" t="s">
        <v>872</v>
      </c>
      <c r="I2330" s="410" t="s">
        <v>900</v>
      </c>
      <c r="J2330" s="410">
        <v>1553078050</v>
      </c>
      <c r="K2330" s="410">
        <v>53752757</v>
      </c>
      <c r="L2330" s="410" t="s">
        <v>874</v>
      </c>
      <c r="M2330" s="406">
        <f t="shared" si="446"/>
        <v>0</v>
      </c>
      <c r="N2330" s="406">
        <f t="shared" si="443"/>
        <v>25.06</v>
      </c>
      <c r="T2330" s="406"/>
    </row>
    <row r="2331" spans="1:21">
      <c r="A2331" s="407">
        <v>45582</v>
      </c>
      <c r="B2331" s="408">
        <v>0</v>
      </c>
      <c r="C2331" s="409">
        <v>26</v>
      </c>
      <c r="D2331" s="409">
        <v>0.94</v>
      </c>
      <c r="E2331" s="409">
        <f t="shared" si="445"/>
        <v>25.06</v>
      </c>
      <c r="F2331" s="409">
        <v>25.06</v>
      </c>
      <c r="G2331" s="409">
        <f t="shared" si="444"/>
        <v>0</v>
      </c>
      <c r="H2331" s="410" t="s">
        <v>872</v>
      </c>
      <c r="I2331" s="410" t="s">
        <v>900</v>
      </c>
      <c r="J2331" s="410">
        <v>1553078050</v>
      </c>
      <c r="K2331" s="410">
        <v>53752762</v>
      </c>
      <c r="L2331" s="410" t="s">
        <v>874</v>
      </c>
      <c r="M2331" s="406">
        <f t="shared" si="446"/>
        <v>0</v>
      </c>
      <c r="N2331" s="406">
        <f t="shared" si="443"/>
        <v>25.06</v>
      </c>
      <c r="O2331" s="406"/>
    </row>
    <row r="2332" spans="1:21">
      <c r="A2332" s="407">
        <v>45582</v>
      </c>
      <c r="B2332" s="408">
        <v>0</v>
      </c>
      <c r="C2332" s="409">
        <v>26</v>
      </c>
      <c r="D2332" s="409">
        <v>0.94</v>
      </c>
      <c r="E2332" s="409">
        <f t="shared" si="445"/>
        <v>25.06</v>
      </c>
      <c r="F2332" s="409">
        <v>25.06</v>
      </c>
      <c r="G2332" s="409">
        <f t="shared" si="444"/>
        <v>0</v>
      </c>
      <c r="H2332" s="410" t="s">
        <v>872</v>
      </c>
      <c r="I2332" s="410" t="s">
        <v>900</v>
      </c>
      <c r="J2332" s="410">
        <v>1553078050</v>
      </c>
      <c r="K2332" s="410">
        <v>53752818</v>
      </c>
      <c r="L2332" s="410" t="s">
        <v>874</v>
      </c>
      <c r="M2332" s="406">
        <f t="shared" si="446"/>
        <v>0</v>
      </c>
      <c r="N2332" s="406">
        <f t="shared" si="443"/>
        <v>25.06</v>
      </c>
      <c r="O2332" s="406"/>
    </row>
    <row r="2333" spans="1:21">
      <c r="A2333" s="407">
        <v>45582</v>
      </c>
      <c r="B2333" s="408">
        <v>0</v>
      </c>
      <c r="C2333" s="409">
        <v>26</v>
      </c>
      <c r="D2333" s="409">
        <v>0.94</v>
      </c>
      <c r="E2333" s="409">
        <f t="shared" si="445"/>
        <v>25.06</v>
      </c>
      <c r="F2333" s="409">
        <v>25.06</v>
      </c>
      <c r="G2333" s="409">
        <f t="shared" si="444"/>
        <v>0</v>
      </c>
      <c r="H2333" s="410" t="s">
        <v>872</v>
      </c>
      <c r="I2333" s="410" t="s">
        <v>900</v>
      </c>
      <c r="J2333" s="410">
        <v>1553078050</v>
      </c>
      <c r="K2333" s="410">
        <v>53752823</v>
      </c>
      <c r="L2333" s="410" t="s">
        <v>874</v>
      </c>
      <c r="M2333" s="406">
        <f t="shared" si="446"/>
        <v>0</v>
      </c>
      <c r="N2333" s="406">
        <f t="shared" si="443"/>
        <v>25.06</v>
      </c>
      <c r="P2333" s="406"/>
    </row>
    <row r="2334" spans="1:21">
      <c r="A2334" s="407">
        <v>45582</v>
      </c>
      <c r="B2334" s="408">
        <v>0</v>
      </c>
      <c r="C2334" s="409">
        <v>26</v>
      </c>
      <c r="D2334" s="409">
        <v>0.94</v>
      </c>
      <c r="E2334" s="409">
        <f t="shared" si="445"/>
        <v>25.06</v>
      </c>
      <c r="F2334" s="409">
        <v>25.06</v>
      </c>
      <c r="G2334" s="409">
        <f t="shared" si="444"/>
        <v>0</v>
      </c>
      <c r="H2334" s="410" t="s">
        <v>872</v>
      </c>
      <c r="I2334" s="410" t="s">
        <v>900</v>
      </c>
      <c r="J2334" s="410">
        <v>1553078050</v>
      </c>
      <c r="K2334" s="410">
        <v>53752848</v>
      </c>
      <c r="L2334" s="410" t="s">
        <v>874</v>
      </c>
      <c r="M2334" s="406">
        <f t="shared" si="446"/>
        <v>0</v>
      </c>
      <c r="N2334" s="406">
        <f t="shared" si="443"/>
        <v>25.06</v>
      </c>
      <c r="O2334" s="406"/>
    </row>
    <row r="2335" spans="1:21">
      <c r="A2335" s="407">
        <v>45582</v>
      </c>
      <c r="B2335" s="408">
        <v>0</v>
      </c>
      <c r="C2335" s="409">
        <v>26</v>
      </c>
      <c r="D2335" s="409">
        <v>0.94</v>
      </c>
      <c r="E2335" s="409">
        <f t="shared" si="445"/>
        <v>25.06</v>
      </c>
      <c r="F2335" s="409">
        <v>25.06</v>
      </c>
      <c r="G2335" s="409">
        <f t="shared" si="444"/>
        <v>0</v>
      </c>
      <c r="H2335" s="410" t="s">
        <v>872</v>
      </c>
      <c r="I2335" s="410" t="s">
        <v>900</v>
      </c>
      <c r="J2335" s="410">
        <v>1553078050</v>
      </c>
      <c r="K2335" s="410">
        <v>53752862</v>
      </c>
      <c r="L2335" s="410" t="s">
        <v>874</v>
      </c>
      <c r="M2335" s="406">
        <f t="shared" si="446"/>
        <v>0</v>
      </c>
      <c r="N2335" s="406">
        <f t="shared" si="443"/>
        <v>25.06</v>
      </c>
      <c r="U2335" s="406"/>
    </row>
    <row r="2336" spans="1:21">
      <c r="A2336" s="407">
        <v>45582</v>
      </c>
      <c r="B2336" s="408">
        <v>0</v>
      </c>
      <c r="C2336" s="409">
        <v>26</v>
      </c>
      <c r="D2336" s="409">
        <v>0.94</v>
      </c>
      <c r="E2336" s="409">
        <f t="shared" si="445"/>
        <v>25.06</v>
      </c>
      <c r="F2336" s="409">
        <v>25.06</v>
      </c>
      <c r="G2336" s="409">
        <f t="shared" si="444"/>
        <v>0</v>
      </c>
      <c r="H2336" s="410" t="s">
        <v>872</v>
      </c>
      <c r="I2336" s="410" t="s">
        <v>900</v>
      </c>
      <c r="J2336" s="410">
        <v>1553078050</v>
      </c>
      <c r="K2336" s="410">
        <v>53752878</v>
      </c>
      <c r="L2336" s="410" t="s">
        <v>874</v>
      </c>
      <c r="M2336" s="406">
        <f t="shared" si="446"/>
        <v>0</v>
      </c>
      <c r="N2336" s="406">
        <f t="shared" si="443"/>
        <v>25.06</v>
      </c>
      <c r="U2336" s="406"/>
    </row>
    <row r="2337" spans="1:25">
      <c r="A2337" s="407">
        <v>45582</v>
      </c>
      <c r="B2337" s="408">
        <v>0</v>
      </c>
      <c r="C2337" s="409">
        <v>26</v>
      </c>
      <c r="D2337" s="409">
        <v>0.94</v>
      </c>
      <c r="E2337" s="409">
        <f t="shared" si="445"/>
        <v>25.06</v>
      </c>
      <c r="F2337" s="409">
        <v>25.06</v>
      </c>
      <c r="G2337" s="409">
        <f t="shared" si="444"/>
        <v>0</v>
      </c>
      <c r="H2337" s="410" t="s">
        <v>872</v>
      </c>
      <c r="I2337" s="410" t="s">
        <v>900</v>
      </c>
      <c r="J2337" s="410">
        <v>1553078050</v>
      </c>
      <c r="K2337" s="410">
        <v>53752881</v>
      </c>
      <c r="L2337" s="410" t="s">
        <v>874</v>
      </c>
      <c r="M2337" s="406">
        <f t="shared" si="446"/>
        <v>0</v>
      </c>
      <c r="N2337" s="406">
        <f t="shared" si="443"/>
        <v>25.06</v>
      </c>
      <c r="U2337" s="406"/>
    </row>
    <row r="2338" spans="1:25">
      <c r="A2338" s="407">
        <v>45582</v>
      </c>
      <c r="B2338" s="408">
        <v>0</v>
      </c>
      <c r="C2338" s="409">
        <v>26</v>
      </c>
      <c r="D2338" s="409">
        <v>0.94</v>
      </c>
      <c r="E2338" s="409">
        <f t="shared" si="445"/>
        <v>25.06</v>
      </c>
      <c r="F2338" s="409">
        <v>25.06</v>
      </c>
      <c r="G2338" s="409">
        <f t="shared" si="444"/>
        <v>0</v>
      </c>
      <c r="H2338" s="410" t="s">
        <v>872</v>
      </c>
      <c r="I2338" s="410" t="s">
        <v>900</v>
      </c>
      <c r="J2338" s="410">
        <v>1553078050</v>
      </c>
      <c r="K2338" s="410">
        <v>53752899</v>
      </c>
      <c r="L2338" s="410" t="s">
        <v>874</v>
      </c>
      <c r="M2338" s="406">
        <f t="shared" si="446"/>
        <v>0</v>
      </c>
      <c r="N2338" s="406">
        <f t="shared" si="443"/>
        <v>25.06</v>
      </c>
      <c r="O2338" s="406"/>
    </row>
    <row r="2339" spans="1:25">
      <c r="A2339" s="407">
        <v>45582</v>
      </c>
      <c r="B2339" s="408">
        <v>0</v>
      </c>
      <c r="C2339" s="409">
        <v>26</v>
      </c>
      <c r="D2339" s="409">
        <v>0.94</v>
      </c>
      <c r="E2339" s="409">
        <f t="shared" si="445"/>
        <v>25.06</v>
      </c>
      <c r="F2339" s="409">
        <v>25.06</v>
      </c>
      <c r="G2339" s="409">
        <f t="shared" si="444"/>
        <v>0</v>
      </c>
      <c r="H2339" s="410" t="s">
        <v>872</v>
      </c>
      <c r="I2339" s="410" t="s">
        <v>900</v>
      </c>
      <c r="J2339" s="410">
        <v>1553078050</v>
      </c>
      <c r="K2339" s="410">
        <v>53752903</v>
      </c>
      <c r="L2339" s="410" t="s">
        <v>874</v>
      </c>
      <c r="M2339" s="406">
        <f t="shared" si="446"/>
        <v>0</v>
      </c>
      <c r="N2339" s="406">
        <f t="shared" si="443"/>
        <v>25.06</v>
      </c>
      <c r="O2339" s="406"/>
    </row>
    <row r="2340" spans="1:25">
      <c r="A2340" s="407">
        <v>45582</v>
      </c>
      <c r="B2340" s="408">
        <v>0</v>
      </c>
      <c r="C2340" s="409">
        <v>26</v>
      </c>
      <c r="D2340" s="409">
        <v>0.94</v>
      </c>
      <c r="E2340" s="409">
        <f t="shared" si="445"/>
        <v>25.06</v>
      </c>
      <c r="F2340" s="409">
        <v>25.06</v>
      </c>
      <c r="G2340" s="409">
        <f t="shared" si="444"/>
        <v>0</v>
      </c>
      <c r="H2340" s="410" t="s">
        <v>872</v>
      </c>
      <c r="I2340" s="410" t="s">
        <v>900</v>
      </c>
      <c r="J2340" s="410">
        <v>1553078050</v>
      </c>
      <c r="K2340" s="410">
        <v>53752917</v>
      </c>
      <c r="L2340" s="410" t="s">
        <v>874</v>
      </c>
      <c r="M2340" s="406">
        <f t="shared" si="446"/>
        <v>0</v>
      </c>
      <c r="N2340" s="406">
        <f t="shared" si="443"/>
        <v>25.06</v>
      </c>
      <c r="X2340" s="406"/>
      <c r="Y2340" s="406"/>
    </row>
    <row r="2341" spans="1:25">
      <c r="A2341" s="407">
        <v>45582</v>
      </c>
      <c r="B2341" s="408">
        <v>0</v>
      </c>
      <c r="C2341" s="409">
        <v>26</v>
      </c>
      <c r="D2341" s="409">
        <v>0.94</v>
      </c>
      <c r="E2341" s="409">
        <f t="shared" si="445"/>
        <v>25.06</v>
      </c>
      <c r="F2341" s="409">
        <v>25.06</v>
      </c>
      <c r="G2341" s="409">
        <f t="shared" si="444"/>
        <v>0</v>
      </c>
      <c r="H2341" s="410" t="s">
        <v>872</v>
      </c>
      <c r="I2341" s="410" t="s">
        <v>913</v>
      </c>
      <c r="J2341" s="410">
        <v>1553078050</v>
      </c>
      <c r="K2341" s="410">
        <v>53752939</v>
      </c>
      <c r="L2341" s="410" t="s">
        <v>874</v>
      </c>
      <c r="M2341" s="406">
        <f t="shared" si="446"/>
        <v>0</v>
      </c>
      <c r="N2341" s="406">
        <f t="shared" si="443"/>
        <v>25.06</v>
      </c>
      <c r="U2341" s="406"/>
    </row>
    <row r="2342" spans="1:25">
      <c r="A2342" s="407">
        <v>45582</v>
      </c>
      <c r="B2342" s="408">
        <v>0</v>
      </c>
      <c r="C2342" s="409">
        <v>26</v>
      </c>
      <c r="D2342" s="409">
        <v>0.94</v>
      </c>
      <c r="E2342" s="409">
        <f t="shared" si="445"/>
        <v>25.06</v>
      </c>
      <c r="F2342" s="409">
        <v>25.06</v>
      </c>
      <c r="G2342" s="409">
        <f t="shared" si="444"/>
        <v>0</v>
      </c>
      <c r="H2342" s="410" t="s">
        <v>872</v>
      </c>
      <c r="I2342" s="410" t="s">
        <v>899</v>
      </c>
      <c r="J2342" s="410">
        <v>1553078050</v>
      </c>
      <c r="K2342" s="410">
        <v>53752734</v>
      </c>
      <c r="L2342" s="410" t="s">
        <v>874</v>
      </c>
      <c r="M2342" s="406">
        <f t="shared" si="446"/>
        <v>0</v>
      </c>
      <c r="N2342" s="406">
        <f t="shared" si="443"/>
        <v>25.06</v>
      </c>
      <c r="O2342" s="406"/>
    </row>
    <row r="2343" spans="1:25">
      <c r="A2343" s="407">
        <v>45582</v>
      </c>
      <c r="B2343" s="408">
        <v>0</v>
      </c>
      <c r="C2343" s="409">
        <v>26</v>
      </c>
      <c r="D2343" s="409">
        <v>0.94</v>
      </c>
      <c r="E2343" s="409">
        <f t="shared" si="445"/>
        <v>25.06</v>
      </c>
      <c r="F2343" s="409">
        <v>25.06</v>
      </c>
      <c r="G2343" s="409">
        <f t="shared" si="444"/>
        <v>0</v>
      </c>
      <c r="H2343" s="410" t="s">
        <v>872</v>
      </c>
      <c r="I2343" s="410" t="s">
        <v>900</v>
      </c>
      <c r="J2343" s="410">
        <v>1553078050</v>
      </c>
      <c r="K2343" s="410">
        <v>53752767</v>
      </c>
      <c r="L2343" s="410" t="s">
        <v>874</v>
      </c>
      <c r="M2343" s="406">
        <f t="shared" si="446"/>
        <v>0</v>
      </c>
      <c r="N2343" s="406">
        <f t="shared" si="443"/>
        <v>25.06</v>
      </c>
      <c r="T2343" s="406"/>
    </row>
    <row r="2344" spans="1:25">
      <c r="A2344" s="407">
        <v>45582</v>
      </c>
      <c r="B2344" s="408">
        <v>0</v>
      </c>
      <c r="C2344" s="409">
        <v>26</v>
      </c>
      <c r="D2344" s="409">
        <v>0.94</v>
      </c>
      <c r="E2344" s="409">
        <f t="shared" si="445"/>
        <v>25.06</v>
      </c>
      <c r="F2344" s="409">
        <v>25.06</v>
      </c>
      <c r="G2344" s="409">
        <f t="shared" si="444"/>
        <v>0</v>
      </c>
      <c r="H2344" s="410" t="s">
        <v>872</v>
      </c>
      <c r="I2344" s="410" t="s">
        <v>900</v>
      </c>
      <c r="J2344" s="410">
        <v>1553078050</v>
      </c>
      <c r="K2344" s="410">
        <v>53752821</v>
      </c>
      <c r="L2344" s="410" t="s">
        <v>874</v>
      </c>
      <c r="M2344" s="406">
        <f t="shared" si="446"/>
        <v>0</v>
      </c>
      <c r="N2344" s="406">
        <f t="shared" si="443"/>
        <v>25.06</v>
      </c>
    </row>
    <row r="2345" spans="1:25">
      <c r="A2345" s="407">
        <v>45582</v>
      </c>
      <c r="B2345" s="408">
        <v>0</v>
      </c>
      <c r="C2345" s="409">
        <v>26</v>
      </c>
      <c r="D2345" s="409">
        <v>0.94</v>
      </c>
      <c r="E2345" s="409">
        <f t="shared" si="445"/>
        <v>25.06</v>
      </c>
      <c r="F2345" s="409">
        <v>25.06</v>
      </c>
      <c r="G2345" s="409">
        <f t="shared" si="444"/>
        <v>0</v>
      </c>
      <c r="H2345" s="410" t="s">
        <v>872</v>
      </c>
      <c r="I2345" s="410" t="s">
        <v>900</v>
      </c>
      <c r="J2345" s="410">
        <v>1553078050</v>
      </c>
      <c r="K2345" s="410">
        <v>53752828</v>
      </c>
      <c r="L2345" s="410" t="s">
        <v>874</v>
      </c>
      <c r="M2345" s="406">
        <f t="shared" si="446"/>
        <v>0</v>
      </c>
      <c r="N2345" s="406">
        <f t="shared" si="443"/>
        <v>25.06</v>
      </c>
      <c r="O2345" s="406"/>
    </row>
    <row r="2346" spans="1:25">
      <c r="A2346" s="407">
        <v>45582</v>
      </c>
      <c r="B2346" s="408">
        <v>0</v>
      </c>
      <c r="C2346" s="409">
        <v>26</v>
      </c>
      <c r="D2346" s="409">
        <v>0.94</v>
      </c>
      <c r="E2346" s="409">
        <f t="shared" si="445"/>
        <v>25.06</v>
      </c>
      <c r="F2346" s="409">
        <v>25.06</v>
      </c>
      <c r="G2346" s="409">
        <f t="shared" si="444"/>
        <v>0</v>
      </c>
      <c r="H2346" s="410" t="s">
        <v>872</v>
      </c>
      <c r="I2346" s="410" t="s">
        <v>900</v>
      </c>
      <c r="J2346" s="410">
        <v>1553078050</v>
      </c>
      <c r="K2346" s="410">
        <v>53752835</v>
      </c>
      <c r="L2346" s="410" t="s">
        <v>874</v>
      </c>
      <c r="M2346" s="406">
        <f t="shared" si="446"/>
        <v>0</v>
      </c>
      <c r="N2346" s="406">
        <f t="shared" si="443"/>
        <v>25.06</v>
      </c>
      <c r="P2346" s="406"/>
    </row>
    <row r="2347" spans="1:25">
      <c r="A2347" s="407">
        <v>45582</v>
      </c>
      <c r="B2347" s="408">
        <v>0</v>
      </c>
      <c r="C2347" s="409">
        <v>26</v>
      </c>
      <c r="D2347" s="409">
        <v>0.94</v>
      </c>
      <c r="E2347" s="409">
        <f t="shared" si="445"/>
        <v>25.06</v>
      </c>
      <c r="F2347" s="409">
        <v>25.06</v>
      </c>
      <c r="G2347" s="409">
        <f t="shared" si="444"/>
        <v>0</v>
      </c>
      <c r="H2347" s="410" t="s">
        <v>872</v>
      </c>
      <c r="I2347" s="410" t="s">
        <v>900</v>
      </c>
      <c r="J2347" s="410">
        <v>1553078050</v>
      </c>
      <c r="K2347" s="410">
        <v>53752856</v>
      </c>
      <c r="L2347" s="410" t="s">
        <v>874</v>
      </c>
      <c r="M2347" s="406">
        <f t="shared" si="446"/>
        <v>0</v>
      </c>
      <c r="N2347" s="406">
        <f t="shared" si="443"/>
        <v>25.06</v>
      </c>
      <c r="P2347" s="406"/>
    </row>
    <row r="2348" spans="1:25">
      <c r="A2348" s="407">
        <v>45582</v>
      </c>
      <c r="B2348" s="408">
        <v>0</v>
      </c>
      <c r="C2348" s="409">
        <v>26</v>
      </c>
      <c r="D2348" s="409">
        <v>0.94</v>
      </c>
      <c r="E2348" s="409">
        <f t="shared" si="445"/>
        <v>25.06</v>
      </c>
      <c r="F2348" s="409">
        <v>25.06</v>
      </c>
      <c r="G2348" s="409">
        <f t="shared" si="444"/>
        <v>0</v>
      </c>
      <c r="H2348" s="410" t="s">
        <v>872</v>
      </c>
      <c r="I2348" s="410" t="s">
        <v>900</v>
      </c>
      <c r="J2348" s="410">
        <v>1553078050</v>
      </c>
      <c r="K2348" s="410">
        <v>53752864</v>
      </c>
      <c r="L2348" s="410" t="s">
        <v>874</v>
      </c>
      <c r="M2348" s="406">
        <f t="shared" si="446"/>
        <v>0</v>
      </c>
      <c r="N2348" s="406">
        <f t="shared" si="443"/>
        <v>25.06</v>
      </c>
      <c r="T2348" s="406"/>
    </row>
    <row r="2349" spans="1:25">
      <c r="A2349" s="407">
        <v>45582</v>
      </c>
      <c r="B2349" s="408">
        <v>0</v>
      </c>
      <c r="C2349" s="409">
        <v>26</v>
      </c>
      <c r="D2349" s="409">
        <v>0.94</v>
      </c>
      <c r="E2349" s="409">
        <f t="shared" si="445"/>
        <v>25.06</v>
      </c>
      <c r="F2349" s="409">
        <v>25.06</v>
      </c>
      <c r="G2349" s="409">
        <f t="shared" si="444"/>
        <v>0</v>
      </c>
      <c r="H2349" s="410" t="s">
        <v>872</v>
      </c>
      <c r="I2349" s="410" t="s">
        <v>900</v>
      </c>
      <c r="J2349" s="410">
        <v>1553078050</v>
      </c>
      <c r="K2349" s="410">
        <v>53752905</v>
      </c>
      <c r="L2349" s="410" t="s">
        <v>874</v>
      </c>
      <c r="M2349" s="406">
        <f t="shared" si="446"/>
        <v>0</v>
      </c>
      <c r="N2349" s="406">
        <f t="shared" si="443"/>
        <v>25.06</v>
      </c>
      <c r="P2349" s="406"/>
    </row>
    <row r="2350" spans="1:25">
      <c r="A2350" s="407">
        <v>45582</v>
      </c>
      <c r="B2350" s="408">
        <v>0</v>
      </c>
      <c r="C2350" s="409">
        <v>26</v>
      </c>
      <c r="D2350" s="409">
        <v>0.94</v>
      </c>
      <c r="E2350" s="409">
        <f t="shared" si="445"/>
        <v>25.06</v>
      </c>
      <c r="F2350" s="409">
        <v>25.06</v>
      </c>
      <c r="G2350" s="409">
        <f t="shared" si="444"/>
        <v>0</v>
      </c>
      <c r="H2350" s="410" t="s">
        <v>872</v>
      </c>
      <c r="I2350" s="410" t="s">
        <v>899</v>
      </c>
      <c r="J2350" s="410">
        <v>1553078050</v>
      </c>
      <c r="K2350" s="410">
        <v>53752925</v>
      </c>
      <c r="L2350" s="410" t="s">
        <v>874</v>
      </c>
      <c r="M2350" s="406">
        <f t="shared" si="446"/>
        <v>0</v>
      </c>
      <c r="N2350" s="406">
        <f t="shared" si="443"/>
        <v>25.06</v>
      </c>
      <c r="U2350" s="406"/>
    </row>
    <row r="2351" spans="1:25">
      <c r="A2351" s="407">
        <v>45582</v>
      </c>
      <c r="B2351" s="408">
        <v>0</v>
      </c>
      <c r="C2351" s="409">
        <v>26</v>
      </c>
      <c r="D2351" s="409">
        <v>0.94</v>
      </c>
      <c r="E2351" s="409">
        <f t="shared" si="445"/>
        <v>25.06</v>
      </c>
      <c r="F2351" s="409">
        <v>25.06</v>
      </c>
      <c r="G2351" s="409">
        <f t="shared" si="444"/>
        <v>0</v>
      </c>
      <c r="H2351" s="410" t="s">
        <v>872</v>
      </c>
      <c r="I2351" s="410" t="s">
        <v>899</v>
      </c>
      <c r="J2351" s="410">
        <v>1553078050</v>
      </c>
      <c r="K2351" s="410">
        <v>53752940</v>
      </c>
      <c r="L2351" s="410" t="s">
        <v>874</v>
      </c>
      <c r="M2351" s="406">
        <f t="shared" si="446"/>
        <v>0</v>
      </c>
      <c r="N2351" s="406">
        <f t="shared" si="443"/>
        <v>25.06</v>
      </c>
      <c r="U2351" s="406"/>
    </row>
    <row r="2352" spans="1:25">
      <c r="A2352" s="407">
        <v>45582</v>
      </c>
      <c r="B2352" s="408">
        <v>0</v>
      </c>
      <c r="C2352" s="409">
        <v>26</v>
      </c>
      <c r="D2352" s="409">
        <v>0.94</v>
      </c>
      <c r="E2352" s="409">
        <f t="shared" si="445"/>
        <v>25.06</v>
      </c>
      <c r="F2352" s="409">
        <v>25.06</v>
      </c>
      <c r="G2352" s="409">
        <f t="shared" si="444"/>
        <v>0</v>
      </c>
      <c r="H2352" s="410" t="s">
        <v>872</v>
      </c>
      <c r="I2352" s="410" t="s">
        <v>899</v>
      </c>
      <c r="J2352" s="410">
        <v>1553078050</v>
      </c>
      <c r="K2352" s="410">
        <v>53752720</v>
      </c>
      <c r="L2352" s="410" t="s">
        <v>874</v>
      </c>
      <c r="M2352" s="406">
        <f t="shared" si="446"/>
        <v>0</v>
      </c>
      <c r="N2352" s="406">
        <f t="shared" si="443"/>
        <v>25.06</v>
      </c>
      <c r="T2352" s="406"/>
    </row>
    <row r="2353" spans="1:21">
      <c r="A2353" s="407">
        <v>45582</v>
      </c>
      <c r="B2353" s="408">
        <v>0</v>
      </c>
      <c r="C2353" s="409">
        <v>26</v>
      </c>
      <c r="D2353" s="409">
        <v>0.94</v>
      </c>
      <c r="E2353" s="409">
        <f t="shared" si="445"/>
        <v>25.06</v>
      </c>
      <c r="F2353" s="409">
        <v>25.06</v>
      </c>
      <c r="G2353" s="409">
        <f t="shared" si="444"/>
        <v>0</v>
      </c>
      <c r="H2353" s="410" t="s">
        <v>872</v>
      </c>
      <c r="I2353" s="410" t="s">
        <v>900</v>
      </c>
      <c r="J2353" s="410">
        <v>1553078050</v>
      </c>
      <c r="K2353" s="410">
        <v>53752723</v>
      </c>
      <c r="L2353" s="410" t="s">
        <v>874</v>
      </c>
      <c r="M2353" s="406">
        <f t="shared" si="446"/>
        <v>0</v>
      </c>
      <c r="N2353" s="406">
        <f t="shared" si="443"/>
        <v>25.06</v>
      </c>
    </row>
    <row r="2354" spans="1:21">
      <c r="A2354" s="407">
        <v>45582</v>
      </c>
      <c r="B2354" s="408">
        <v>0</v>
      </c>
      <c r="C2354" s="409">
        <v>26</v>
      </c>
      <c r="D2354" s="409">
        <v>0.94</v>
      </c>
      <c r="E2354" s="409">
        <f t="shared" si="445"/>
        <v>25.06</v>
      </c>
      <c r="F2354" s="409">
        <v>25.06</v>
      </c>
      <c r="G2354" s="409">
        <f t="shared" si="444"/>
        <v>0</v>
      </c>
      <c r="H2354" s="410" t="s">
        <v>872</v>
      </c>
      <c r="I2354" s="410" t="s">
        <v>900</v>
      </c>
      <c r="J2354" s="410">
        <v>1553078050</v>
      </c>
      <c r="K2354" s="410">
        <v>53752737</v>
      </c>
      <c r="L2354" s="410" t="s">
        <v>874</v>
      </c>
      <c r="M2354" s="406">
        <f t="shared" si="446"/>
        <v>0</v>
      </c>
      <c r="N2354" s="406">
        <f t="shared" si="443"/>
        <v>25.06</v>
      </c>
      <c r="U2354" s="406"/>
    </row>
    <row r="2355" spans="1:21">
      <c r="A2355" s="407">
        <v>45582</v>
      </c>
      <c r="B2355" s="408">
        <v>0</v>
      </c>
      <c r="C2355" s="409">
        <v>26</v>
      </c>
      <c r="D2355" s="409">
        <v>0.94</v>
      </c>
      <c r="E2355" s="409">
        <f t="shared" si="445"/>
        <v>25.06</v>
      </c>
      <c r="F2355" s="409">
        <v>25.06</v>
      </c>
      <c r="G2355" s="409">
        <f t="shared" si="444"/>
        <v>0</v>
      </c>
      <c r="H2355" s="410" t="s">
        <v>872</v>
      </c>
      <c r="I2355" s="410" t="s">
        <v>899</v>
      </c>
      <c r="J2355" s="410">
        <v>1553078050</v>
      </c>
      <c r="K2355" s="410">
        <v>53752776</v>
      </c>
      <c r="L2355" s="410" t="s">
        <v>874</v>
      </c>
      <c r="M2355" s="406">
        <f t="shared" si="446"/>
        <v>0</v>
      </c>
      <c r="N2355" s="406">
        <f t="shared" si="443"/>
        <v>25.06</v>
      </c>
      <c r="U2355" s="406"/>
    </row>
    <row r="2356" spans="1:21">
      <c r="A2356" s="407">
        <v>45582</v>
      </c>
      <c r="B2356" s="408">
        <v>0</v>
      </c>
      <c r="C2356" s="409">
        <v>26</v>
      </c>
      <c r="D2356" s="409">
        <v>0.94</v>
      </c>
      <c r="E2356" s="409">
        <f t="shared" si="445"/>
        <v>25.06</v>
      </c>
      <c r="F2356" s="409">
        <v>25.06</v>
      </c>
      <c r="G2356" s="409">
        <f t="shared" si="444"/>
        <v>0</v>
      </c>
      <c r="H2356" s="410" t="s">
        <v>872</v>
      </c>
      <c r="I2356" s="410" t="s">
        <v>899</v>
      </c>
      <c r="J2356" s="410">
        <v>1553078050</v>
      </c>
      <c r="K2356" s="410">
        <v>53752793</v>
      </c>
      <c r="L2356" s="410" t="s">
        <v>874</v>
      </c>
      <c r="M2356" s="406">
        <f t="shared" si="446"/>
        <v>0</v>
      </c>
      <c r="N2356" s="406">
        <f t="shared" si="443"/>
        <v>25.06</v>
      </c>
      <c r="O2356" s="406"/>
    </row>
    <row r="2357" spans="1:21">
      <c r="A2357" s="407">
        <v>45582</v>
      </c>
      <c r="B2357" s="408">
        <v>0</v>
      </c>
      <c r="C2357" s="409">
        <v>26</v>
      </c>
      <c r="D2357" s="409">
        <v>0.94</v>
      </c>
      <c r="E2357" s="409">
        <f t="shared" si="445"/>
        <v>25.06</v>
      </c>
      <c r="F2357" s="409">
        <v>25.06</v>
      </c>
      <c r="G2357" s="409">
        <f t="shared" si="444"/>
        <v>0</v>
      </c>
      <c r="H2357" s="410" t="s">
        <v>872</v>
      </c>
      <c r="I2357" s="410" t="s">
        <v>900</v>
      </c>
      <c r="J2357" s="410">
        <v>1553078050</v>
      </c>
      <c r="K2357" s="410">
        <v>53752797</v>
      </c>
      <c r="L2357" s="410" t="s">
        <v>874</v>
      </c>
      <c r="M2357" s="406">
        <f t="shared" si="446"/>
        <v>0</v>
      </c>
      <c r="N2357" s="406">
        <f t="shared" si="443"/>
        <v>25.06</v>
      </c>
      <c r="T2357" s="406"/>
    </row>
    <row r="2358" spans="1:21">
      <c r="A2358" s="407">
        <v>45582</v>
      </c>
      <c r="B2358" s="408">
        <v>0</v>
      </c>
      <c r="C2358" s="409">
        <v>26</v>
      </c>
      <c r="D2358" s="409">
        <v>0.94</v>
      </c>
      <c r="E2358" s="409">
        <f t="shared" si="445"/>
        <v>25.06</v>
      </c>
      <c r="F2358" s="409">
        <v>25.06</v>
      </c>
      <c r="G2358" s="409">
        <f t="shared" si="444"/>
        <v>0</v>
      </c>
      <c r="H2358" s="410" t="s">
        <v>872</v>
      </c>
      <c r="I2358" s="410" t="s">
        <v>900</v>
      </c>
      <c r="J2358" s="410">
        <v>1553078050</v>
      </c>
      <c r="K2358" s="410">
        <v>53752807</v>
      </c>
      <c r="L2358" s="410" t="s">
        <v>874</v>
      </c>
      <c r="M2358" s="406">
        <f t="shared" si="446"/>
        <v>0</v>
      </c>
      <c r="N2358" s="406">
        <f t="shared" si="443"/>
        <v>25.06</v>
      </c>
      <c r="O2358" s="406"/>
    </row>
    <row r="2359" spans="1:21">
      <c r="A2359" s="407">
        <v>45582</v>
      </c>
      <c r="B2359" s="408">
        <v>0</v>
      </c>
      <c r="C2359" s="409">
        <v>26</v>
      </c>
      <c r="D2359" s="409">
        <v>0.93</v>
      </c>
      <c r="E2359" s="409">
        <f t="shared" si="445"/>
        <v>25.07</v>
      </c>
      <c r="F2359" s="409">
        <v>25.07</v>
      </c>
      <c r="G2359" s="409">
        <f t="shared" si="444"/>
        <v>0</v>
      </c>
      <c r="H2359" s="410" t="s">
        <v>872</v>
      </c>
      <c r="I2359" s="410" t="s">
        <v>900</v>
      </c>
      <c r="J2359" s="410">
        <v>1553078050</v>
      </c>
      <c r="K2359" s="410">
        <v>53752807</v>
      </c>
      <c r="L2359" s="410" t="s">
        <v>874</v>
      </c>
      <c r="M2359" s="406">
        <f t="shared" si="446"/>
        <v>0</v>
      </c>
      <c r="N2359" s="406">
        <f t="shared" si="443"/>
        <v>25.07</v>
      </c>
      <c r="U2359" s="406"/>
    </row>
    <row r="2360" spans="1:21">
      <c r="A2360" s="407">
        <v>45582</v>
      </c>
      <c r="B2360" s="408">
        <v>0</v>
      </c>
      <c r="C2360" s="409">
        <v>26</v>
      </c>
      <c r="D2360" s="409">
        <v>0.94</v>
      </c>
      <c r="E2360" s="409">
        <f t="shared" si="445"/>
        <v>25.06</v>
      </c>
      <c r="F2360" s="409">
        <v>25.06</v>
      </c>
      <c r="G2360" s="409">
        <f t="shared" si="444"/>
        <v>0</v>
      </c>
      <c r="H2360" s="410" t="s">
        <v>872</v>
      </c>
      <c r="I2360" s="410" t="s">
        <v>900</v>
      </c>
      <c r="J2360" s="410">
        <v>1553078050</v>
      </c>
      <c r="K2360" s="410">
        <v>53752820</v>
      </c>
      <c r="L2360" s="410" t="s">
        <v>874</v>
      </c>
      <c r="M2360" s="406">
        <f t="shared" si="446"/>
        <v>0</v>
      </c>
      <c r="N2360" s="406">
        <f t="shared" si="443"/>
        <v>25.06</v>
      </c>
      <c r="T2360" s="406"/>
    </row>
    <row r="2361" spans="1:21">
      <c r="A2361" s="407">
        <v>45582</v>
      </c>
      <c r="B2361" s="408">
        <v>0</v>
      </c>
      <c r="C2361" s="409">
        <v>26</v>
      </c>
      <c r="D2361" s="409">
        <v>0.94</v>
      </c>
      <c r="E2361" s="409">
        <f t="shared" si="445"/>
        <v>25.06</v>
      </c>
      <c r="F2361" s="409">
        <v>25.06</v>
      </c>
      <c r="G2361" s="409">
        <f t="shared" si="444"/>
        <v>0</v>
      </c>
      <c r="H2361" s="410" t="s">
        <v>872</v>
      </c>
      <c r="I2361" s="410" t="s">
        <v>900</v>
      </c>
      <c r="J2361" s="410">
        <v>1553078050</v>
      </c>
      <c r="K2361" s="410">
        <v>53752867</v>
      </c>
      <c r="L2361" s="410" t="s">
        <v>874</v>
      </c>
      <c r="M2361" s="406">
        <f t="shared" si="446"/>
        <v>0</v>
      </c>
      <c r="N2361" s="406">
        <f t="shared" si="443"/>
        <v>25.06</v>
      </c>
      <c r="T2361" s="406"/>
    </row>
    <row r="2362" spans="1:21">
      <c r="A2362" s="407">
        <v>45582</v>
      </c>
      <c r="B2362" s="408">
        <v>0</v>
      </c>
      <c r="C2362" s="409">
        <v>26</v>
      </c>
      <c r="D2362" s="409">
        <v>0.94</v>
      </c>
      <c r="E2362" s="409">
        <f t="shared" si="445"/>
        <v>25.06</v>
      </c>
      <c r="F2362" s="409">
        <v>25.06</v>
      </c>
      <c r="G2362" s="409">
        <f t="shared" si="444"/>
        <v>0</v>
      </c>
      <c r="H2362" s="410" t="s">
        <v>872</v>
      </c>
      <c r="I2362" s="410" t="s">
        <v>900</v>
      </c>
      <c r="J2362" s="410">
        <v>1553078050</v>
      </c>
      <c r="K2362" s="410">
        <v>53752885</v>
      </c>
      <c r="L2362" s="410" t="s">
        <v>874</v>
      </c>
      <c r="M2362" s="406">
        <f t="shared" si="446"/>
        <v>0</v>
      </c>
      <c r="N2362" s="406">
        <f t="shared" si="443"/>
        <v>25.06</v>
      </c>
      <c r="T2362" s="406"/>
    </row>
    <row r="2363" spans="1:21">
      <c r="A2363" s="407">
        <v>45582</v>
      </c>
      <c r="B2363" s="408">
        <v>0</v>
      </c>
      <c r="C2363" s="409">
        <v>26</v>
      </c>
      <c r="D2363" s="409">
        <v>0.94</v>
      </c>
      <c r="E2363" s="409">
        <f t="shared" si="445"/>
        <v>25.06</v>
      </c>
      <c r="F2363" s="409">
        <v>25.06</v>
      </c>
      <c r="G2363" s="409">
        <f t="shared" si="444"/>
        <v>0</v>
      </c>
      <c r="H2363" s="410" t="s">
        <v>872</v>
      </c>
      <c r="I2363" s="410" t="s">
        <v>900</v>
      </c>
      <c r="J2363" s="410">
        <v>1553078050</v>
      </c>
      <c r="K2363" s="410">
        <v>53752908</v>
      </c>
      <c r="L2363" s="410" t="s">
        <v>874</v>
      </c>
      <c r="M2363" s="406">
        <f t="shared" si="446"/>
        <v>0</v>
      </c>
      <c r="N2363" s="406">
        <f t="shared" si="443"/>
        <v>25.06</v>
      </c>
      <c r="O2363" s="406"/>
    </row>
    <row r="2364" spans="1:21">
      <c r="A2364" s="407">
        <v>45582</v>
      </c>
      <c r="B2364" s="408">
        <v>0</v>
      </c>
      <c r="C2364" s="409">
        <v>26</v>
      </c>
      <c r="D2364" s="409">
        <v>0.94</v>
      </c>
      <c r="E2364" s="409">
        <f t="shared" si="445"/>
        <v>25.06</v>
      </c>
      <c r="F2364" s="409">
        <v>25.06</v>
      </c>
      <c r="G2364" s="409">
        <f t="shared" si="444"/>
        <v>0</v>
      </c>
      <c r="H2364" s="410" t="s">
        <v>872</v>
      </c>
      <c r="I2364" s="410" t="s">
        <v>900</v>
      </c>
      <c r="J2364" s="410">
        <v>1553078050</v>
      </c>
      <c r="K2364" s="410">
        <v>53752724</v>
      </c>
      <c r="L2364" s="410" t="s">
        <v>874</v>
      </c>
      <c r="M2364" s="406">
        <f t="shared" si="446"/>
        <v>0</v>
      </c>
      <c r="N2364" s="406">
        <f t="shared" si="443"/>
        <v>25.06</v>
      </c>
      <c r="T2364" s="406"/>
    </row>
    <row r="2365" spans="1:21">
      <c r="A2365" s="407">
        <v>45582</v>
      </c>
      <c r="B2365" s="408">
        <v>0</v>
      </c>
      <c r="C2365" s="409">
        <v>26</v>
      </c>
      <c r="D2365" s="409">
        <v>0.94</v>
      </c>
      <c r="E2365" s="409">
        <f t="shared" si="445"/>
        <v>25.06</v>
      </c>
      <c r="F2365" s="409">
        <v>25.06</v>
      </c>
      <c r="G2365" s="409">
        <f t="shared" si="444"/>
        <v>0</v>
      </c>
      <c r="H2365" s="410" t="s">
        <v>872</v>
      </c>
      <c r="I2365" s="410" t="s">
        <v>900</v>
      </c>
      <c r="J2365" s="410">
        <v>1553078050</v>
      </c>
      <c r="K2365" s="410">
        <v>53752738</v>
      </c>
      <c r="L2365" s="410" t="s">
        <v>874</v>
      </c>
      <c r="M2365" s="406">
        <f t="shared" si="446"/>
        <v>0</v>
      </c>
      <c r="N2365" s="406">
        <f t="shared" ref="N2365:N2407" si="447">E2365</f>
        <v>25.06</v>
      </c>
      <c r="O2365" s="406"/>
    </row>
    <row r="2366" spans="1:21">
      <c r="A2366" s="407">
        <v>45582</v>
      </c>
      <c r="B2366" s="408">
        <v>0</v>
      </c>
      <c r="C2366" s="409">
        <v>26</v>
      </c>
      <c r="D2366" s="409">
        <v>0.94</v>
      </c>
      <c r="E2366" s="409">
        <f t="shared" si="445"/>
        <v>25.06</v>
      </c>
      <c r="F2366" s="409">
        <v>25.06</v>
      </c>
      <c r="G2366" s="409">
        <f t="shared" si="444"/>
        <v>0</v>
      </c>
      <c r="H2366" s="410" t="s">
        <v>872</v>
      </c>
      <c r="I2366" s="410" t="s">
        <v>899</v>
      </c>
      <c r="J2366" s="410">
        <v>1553078050</v>
      </c>
      <c r="K2366" s="410">
        <v>53752743</v>
      </c>
      <c r="L2366" s="410" t="s">
        <v>874</v>
      </c>
      <c r="M2366" s="406">
        <f t="shared" si="446"/>
        <v>0</v>
      </c>
      <c r="N2366" s="406">
        <f t="shared" si="447"/>
        <v>25.06</v>
      </c>
      <c r="O2366" s="406"/>
    </row>
    <row r="2367" spans="1:21">
      <c r="A2367" s="407">
        <v>45582</v>
      </c>
      <c r="B2367" s="408">
        <v>0</v>
      </c>
      <c r="C2367" s="409">
        <v>26</v>
      </c>
      <c r="D2367" s="409">
        <v>0.94</v>
      </c>
      <c r="E2367" s="409">
        <f t="shared" si="445"/>
        <v>25.06</v>
      </c>
      <c r="F2367" s="409">
        <v>25.06</v>
      </c>
      <c r="G2367" s="409">
        <f t="shared" si="444"/>
        <v>0</v>
      </c>
      <c r="H2367" s="410" t="s">
        <v>872</v>
      </c>
      <c r="I2367" s="410" t="s">
        <v>899</v>
      </c>
      <c r="J2367" s="410">
        <v>1553078050</v>
      </c>
      <c r="K2367" s="410">
        <v>53752772</v>
      </c>
      <c r="L2367" s="410" t="s">
        <v>874</v>
      </c>
      <c r="M2367" s="406">
        <f t="shared" si="446"/>
        <v>0</v>
      </c>
      <c r="N2367" s="406">
        <f t="shared" si="447"/>
        <v>25.06</v>
      </c>
      <c r="O2367" s="406"/>
    </row>
    <row r="2368" spans="1:21">
      <c r="A2368" s="407">
        <v>45582</v>
      </c>
      <c r="B2368" s="408">
        <v>0</v>
      </c>
      <c r="C2368" s="409">
        <v>26</v>
      </c>
      <c r="D2368" s="409">
        <v>0.94</v>
      </c>
      <c r="E2368" s="409">
        <f t="shared" si="445"/>
        <v>25.06</v>
      </c>
      <c r="F2368" s="409">
        <v>25.06</v>
      </c>
      <c r="G2368" s="409">
        <f t="shared" si="444"/>
        <v>0</v>
      </c>
      <c r="H2368" s="410" t="s">
        <v>872</v>
      </c>
      <c r="I2368" s="410" t="s">
        <v>900</v>
      </c>
      <c r="J2368" s="410">
        <v>1553078050</v>
      </c>
      <c r="K2368" s="410">
        <v>53752785</v>
      </c>
      <c r="L2368" s="410" t="s">
        <v>874</v>
      </c>
      <c r="M2368" s="406">
        <f t="shared" si="446"/>
        <v>0</v>
      </c>
      <c r="N2368" s="406">
        <f t="shared" si="447"/>
        <v>25.06</v>
      </c>
      <c r="O2368" s="406"/>
    </row>
    <row r="2369" spans="1:21">
      <c r="A2369" s="407">
        <v>45582</v>
      </c>
      <c r="B2369" s="408">
        <v>0</v>
      </c>
      <c r="C2369" s="409">
        <v>26</v>
      </c>
      <c r="D2369" s="409">
        <v>0.94</v>
      </c>
      <c r="E2369" s="409">
        <f t="shared" si="445"/>
        <v>25.06</v>
      </c>
      <c r="F2369" s="409">
        <v>25.06</v>
      </c>
      <c r="G2369" s="409">
        <f t="shared" si="444"/>
        <v>0</v>
      </c>
      <c r="H2369" s="410" t="s">
        <v>872</v>
      </c>
      <c r="I2369" s="410" t="s">
        <v>900</v>
      </c>
      <c r="J2369" s="410">
        <v>1553078050</v>
      </c>
      <c r="K2369" s="410">
        <v>53752794</v>
      </c>
      <c r="L2369" s="410" t="s">
        <v>874</v>
      </c>
      <c r="M2369" s="406">
        <f t="shared" si="446"/>
        <v>0</v>
      </c>
      <c r="N2369" s="406">
        <f t="shared" si="447"/>
        <v>25.06</v>
      </c>
      <c r="T2369" s="406"/>
    </row>
    <row r="2370" spans="1:21">
      <c r="A2370" s="407">
        <v>45582</v>
      </c>
      <c r="B2370" s="408">
        <v>0</v>
      </c>
      <c r="C2370" s="409">
        <v>26</v>
      </c>
      <c r="D2370" s="409">
        <v>0.94</v>
      </c>
      <c r="E2370" s="409">
        <f t="shared" si="445"/>
        <v>25.06</v>
      </c>
      <c r="F2370" s="409">
        <v>25.06</v>
      </c>
      <c r="G2370" s="409">
        <f t="shared" si="444"/>
        <v>0</v>
      </c>
      <c r="H2370" s="410" t="s">
        <v>872</v>
      </c>
      <c r="I2370" s="410" t="s">
        <v>900</v>
      </c>
      <c r="J2370" s="410">
        <v>1553078050</v>
      </c>
      <c r="K2370" s="410">
        <v>53752806</v>
      </c>
      <c r="L2370" s="410" t="s">
        <v>874</v>
      </c>
      <c r="M2370" s="406">
        <f t="shared" si="446"/>
        <v>0</v>
      </c>
      <c r="N2370" s="406">
        <f t="shared" si="447"/>
        <v>25.06</v>
      </c>
      <c r="O2370" s="406"/>
    </row>
    <row r="2371" spans="1:21">
      <c r="A2371" s="407">
        <v>45582</v>
      </c>
      <c r="B2371" s="408">
        <v>0</v>
      </c>
      <c r="C2371" s="409">
        <v>26</v>
      </c>
      <c r="D2371" s="409">
        <v>0.94</v>
      </c>
      <c r="E2371" s="409">
        <f t="shared" si="445"/>
        <v>25.06</v>
      </c>
      <c r="F2371" s="409">
        <v>25.06</v>
      </c>
      <c r="G2371" s="409">
        <f t="shared" ref="G2371:G2434" si="448">IF(D2371&gt;0.2,0,0.04)</f>
        <v>0</v>
      </c>
      <c r="H2371" s="410" t="s">
        <v>872</v>
      </c>
      <c r="I2371" s="410" t="s">
        <v>899</v>
      </c>
      <c r="J2371" s="410">
        <v>1553078050</v>
      </c>
      <c r="K2371" s="410">
        <v>53752836</v>
      </c>
      <c r="L2371" s="410" t="s">
        <v>874</v>
      </c>
      <c r="M2371" s="406">
        <f t="shared" si="446"/>
        <v>0</v>
      </c>
      <c r="N2371" s="406">
        <f t="shared" si="447"/>
        <v>25.06</v>
      </c>
      <c r="P2371" s="406"/>
    </row>
    <row r="2372" spans="1:21">
      <c r="A2372" s="407">
        <v>45582</v>
      </c>
      <c r="B2372" s="408">
        <v>0</v>
      </c>
      <c r="C2372" s="409">
        <v>26</v>
      </c>
      <c r="D2372" s="409">
        <v>0.94</v>
      </c>
      <c r="E2372" s="409">
        <f t="shared" ref="E2372:E2435" si="449">C2372-D2372-G2372</f>
        <v>25.06</v>
      </c>
      <c r="F2372" s="409">
        <v>25.06</v>
      </c>
      <c r="G2372" s="409">
        <f t="shared" si="448"/>
        <v>0</v>
      </c>
      <c r="H2372" s="410" t="s">
        <v>872</v>
      </c>
      <c r="I2372" s="410" t="s">
        <v>900</v>
      </c>
      <c r="J2372" s="410">
        <v>1553078050</v>
      </c>
      <c r="K2372" s="410">
        <v>53752839</v>
      </c>
      <c r="L2372" s="410" t="s">
        <v>874</v>
      </c>
      <c r="M2372" s="406">
        <f t="shared" ref="M2372:M2435" si="450">SUM(N2372:AA2372)-E2372</f>
        <v>0</v>
      </c>
      <c r="N2372" s="406">
        <f t="shared" si="447"/>
        <v>25.06</v>
      </c>
      <c r="O2372" s="406"/>
    </row>
    <row r="2373" spans="1:21">
      <c r="A2373" s="407">
        <v>45582</v>
      </c>
      <c r="B2373" s="408">
        <v>0</v>
      </c>
      <c r="C2373" s="409">
        <v>26</v>
      </c>
      <c r="D2373" s="409">
        <v>0.94</v>
      </c>
      <c r="E2373" s="409">
        <f t="shared" si="449"/>
        <v>25.06</v>
      </c>
      <c r="F2373" s="409">
        <v>25.06</v>
      </c>
      <c r="G2373" s="409">
        <f t="shared" si="448"/>
        <v>0</v>
      </c>
      <c r="H2373" s="410" t="s">
        <v>872</v>
      </c>
      <c r="I2373" s="410" t="s">
        <v>900</v>
      </c>
      <c r="J2373" s="410">
        <v>1553078050</v>
      </c>
      <c r="K2373" s="410">
        <v>53752841</v>
      </c>
      <c r="L2373" s="410" t="s">
        <v>874</v>
      </c>
      <c r="M2373" s="406">
        <f t="shared" si="450"/>
        <v>0</v>
      </c>
      <c r="N2373" s="406">
        <f t="shared" si="447"/>
        <v>25.06</v>
      </c>
      <c r="P2373" s="406"/>
    </row>
    <row r="2374" spans="1:21">
      <c r="A2374" s="407">
        <v>45582</v>
      </c>
      <c r="B2374" s="408">
        <v>0</v>
      </c>
      <c r="C2374" s="409">
        <v>26</v>
      </c>
      <c r="D2374" s="409">
        <v>0.94</v>
      </c>
      <c r="E2374" s="409">
        <f t="shared" si="449"/>
        <v>25.06</v>
      </c>
      <c r="F2374" s="409">
        <v>25.06</v>
      </c>
      <c r="G2374" s="409">
        <f t="shared" si="448"/>
        <v>0</v>
      </c>
      <c r="H2374" s="410" t="s">
        <v>872</v>
      </c>
      <c r="I2374" s="410" t="s">
        <v>900</v>
      </c>
      <c r="J2374" s="410">
        <v>1553078050</v>
      </c>
      <c r="K2374" s="410">
        <v>53752852</v>
      </c>
      <c r="L2374" s="410" t="s">
        <v>874</v>
      </c>
      <c r="M2374" s="406">
        <f t="shared" si="450"/>
        <v>0</v>
      </c>
      <c r="N2374" s="406">
        <f t="shared" si="447"/>
        <v>25.06</v>
      </c>
      <c r="P2374" s="406"/>
    </row>
    <row r="2375" spans="1:21">
      <c r="A2375" s="407">
        <v>45582</v>
      </c>
      <c r="B2375" s="408">
        <v>0</v>
      </c>
      <c r="C2375" s="409">
        <v>26</v>
      </c>
      <c r="D2375" s="409">
        <v>0.94</v>
      </c>
      <c r="E2375" s="409">
        <f t="shared" si="449"/>
        <v>25.06</v>
      </c>
      <c r="F2375" s="409">
        <v>25.06</v>
      </c>
      <c r="G2375" s="409">
        <f t="shared" si="448"/>
        <v>0</v>
      </c>
      <c r="H2375" s="410" t="s">
        <v>872</v>
      </c>
      <c r="I2375" s="410" t="s">
        <v>899</v>
      </c>
      <c r="J2375" s="410">
        <v>1553078050</v>
      </c>
      <c r="K2375" s="410">
        <v>53752887</v>
      </c>
      <c r="L2375" s="410" t="s">
        <v>874</v>
      </c>
      <c r="M2375" s="406">
        <f t="shared" si="450"/>
        <v>0</v>
      </c>
      <c r="N2375" s="406">
        <f t="shared" si="447"/>
        <v>25.06</v>
      </c>
      <c r="P2375" s="406"/>
    </row>
    <row r="2376" spans="1:21">
      <c r="A2376" s="407">
        <v>45582</v>
      </c>
      <c r="B2376" s="408">
        <v>0</v>
      </c>
      <c r="C2376" s="409">
        <v>26</v>
      </c>
      <c r="D2376" s="409">
        <v>0.94</v>
      </c>
      <c r="E2376" s="409">
        <f t="shared" si="449"/>
        <v>25.06</v>
      </c>
      <c r="F2376" s="409">
        <v>25.06</v>
      </c>
      <c r="G2376" s="409">
        <f t="shared" si="448"/>
        <v>0</v>
      </c>
      <c r="H2376" s="410" t="s">
        <v>872</v>
      </c>
      <c r="I2376" s="410" t="s">
        <v>899</v>
      </c>
      <c r="J2376" s="410">
        <v>1553078050</v>
      </c>
      <c r="K2376" s="410">
        <v>53752926</v>
      </c>
      <c r="L2376" s="410" t="s">
        <v>874</v>
      </c>
      <c r="M2376" s="406">
        <f t="shared" si="450"/>
        <v>0</v>
      </c>
      <c r="N2376" s="406">
        <f t="shared" si="447"/>
        <v>25.06</v>
      </c>
      <c r="P2376" s="406"/>
    </row>
    <row r="2377" spans="1:21">
      <c r="A2377" s="407">
        <v>45582</v>
      </c>
      <c r="B2377" s="408">
        <v>0</v>
      </c>
      <c r="C2377" s="409">
        <v>26</v>
      </c>
      <c r="D2377" s="409">
        <v>0.94</v>
      </c>
      <c r="E2377" s="409">
        <f t="shared" si="449"/>
        <v>25.06</v>
      </c>
      <c r="F2377" s="409">
        <v>25.06</v>
      </c>
      <c r="G2377" s="409">
        <f t="shared" si="448"/>
        <v>0</v>
      </c>
      <c r="H2377" s="410" t="s">
        <v>872</v>
      </c>
      <c r="I2377" s="410" t="s">
        <v>899</v>
      </c>
      <c r="J2377" s="410">
        <v>1553078050</v>
      </c>
      <c r="K2377" s="410">
        <v>53752929</v>
      </c>
      <c r="L2377" s="410" t="s">
        <v>874</v>
      </c>
      <c r="M2377" s="406">
        <f t="shared" si="450"/>
        <v>0</v>
      </c>
      <c r="N2377" s="406">
        <f t="shared" si="447"/>
        <v>25.06</v>
      </c>
      <c r="U2377" s="406"/>
    </row>
    <row r="2378" spans="1:21">
      <c r="A2378" s="407">
        <v>45582</v>
      </c>
      <c r="B2378" s="408">
        <v>0</v>
      </c>
      <c r="C2378" s="409">
        <v>26</v>
      </c>
      <c r="D2378" s="409">
        <v>0.94</v>
      </c>
      <c r="E2378" s="409">
        <f t="shared" si="449"/>
        <v>25.06</v>
      </c>
      <c r="F2378" s="409">
        <v>25.06</v>
      </c>
      <c r="G2378" s="409">
        <f t="shared" si="448"/>
        <v>0</v>
      </c>
      <c r="H2378" s="410" t="s">
        <v>872</v>
      </c>
      <c r="I2378" s="410" t="s">
        <v>899</v>
      </c>
      <c r="J2378" s="410">
        <v>1553078050</v>
      </c>
      <c r="K2378" s="410">
        <v>53752696</v>
      </c>
      <c r="L2378" s="410" t="s">
        <v>874</v>
      </c>
      <c r="M2378" s="406">
        <f t="shared" si="450"/>
        <v>0</v>
      </c>
      <c r="N2378" s="406">
        <f t="shared" si="447"/>
        <v>25.06</v>
      </c>
      <c r="U2378" s="406"/>
    </row>
    <row r="2379" spans="1:21">
      <c r="A2379" s="407">
        <v>45582</v>
      </c>
      <c r="B2379" s="408">
        <v>0</v>
      </c>
      <c r="C2379" s="409">
        <v>26</v>
      </c>
      <c r="D2379" s="409">
        <v>0.94</v>
      </c>
      <c r="E2379" s="409">
        <f t="shared" si="449"/>
        <v>25.06</v>
      </c>
      <c r="F2379" s="409">
        <v>25.06</v>
      </c>
      <c r="G2379" s="409">
        <f t="shared" si="448"/>
        <v>0</v>
      </c>
      <c r="H2379" s="410" t="s">
        <v>872</v>
      </c>
      <c r="I2379" s="410" t="s">
        <v>899</v>
      </c>
      <c r="J2379" s="410">
        <v>1553078050</v>
      </c>
      <c r="K2379" s="410">
        <v>53752746</v>
      </c>
      <c r="L2379" s="410" t="s">
        <v>874</v>
      </c>
      <c r="M2379" s="406">
        <f t="shared" si="450"/>
        <v>0</v>
      </c>
      <c r="N2379" s="406">
        <f t="shared" si="447"/>
        <v>25.06</v>
      </c>
      <c r="O2379" s="406"/>
    </row>
    <row r="2380" spans="1:21">
      <c r="A2380" s="407">
        <v>45582</v>
      </c>
      <c r="B2380" s="408">
        <v>0</v>
      </c>
      <c r="C2380" s="409">
        <v>26</v>
      </c>
      <c r="D2380" s="409">
        <v>0.94</v>
      </c>
      <c r="E2380" s="409">
        <f t="shared" si="449"/>
        <v>25.06</v>
      </c>
      <c r="F2380" s="409">
        <v>25.06</v>
      </c>
      <c r="G2380" s="409">
        <f t="shared" si="448"/>
        <v>0</v>
      </c>
      <c r="H2380" s="410" t="s">
        <v>872</v>
      </c>
      <c r="I2380" s="410" t="s">
        <v>899</v>
      </c>
      <c r="J2380" s="410">
        <v>1553078050</v>
      </c>
      <c r="K2380" s="410">
        <v>53752777</v>
      </c>
      <c r="L2380" s="410" t="s">
        <v>874</v>
      </c>
      <c r="M2380" s="406">
        <f t="shared" si="450"/>
        <v>0</v>
      </c>
      <c r="N2380" s="406">
        <f t="shared" si="447"/>
        <v>25.06</v>
      </c>
      <c r="T2380" s="406"/>
    </row>
    <row r="2381" spans="1:21">
      <c r="A2381" s="407">
        <v>45582</v>
      </c>
      <c r="B2381" s="408">
        <v>0</v>
      </c>
      <c r="C2381" s="409">
        <v>26</v>
      </c>
      <c r="D2381" s="409">
        <v>0.94</v>
      </c>
      <c r="E2381" s="409">
        <f t="shared" si="449"/>
        <v>25.06</v>
      </c>
      <c r="F2381" s="409">
        <v>25.06</v>
      </c>
      <c r="G2381" s="409">
        <f t="shared" si="448"/>
        <v>0</v>
      </c>
      <c r="H2381" s="410" t="s">
        <v>872</v>
      </c>
      <c r="I2381" s="410" t="s">
        <v>899</v>
      </c>
      <c r="J2381" s="410">
        <v>1553078050</v>
      </c>
      <c r="K2381" s="410">
        <v>53752782</v>
      </c>
      <c r="L2381" s="410" t="s">
        <v>874</v>
      </c>
      <c r="M2381" s="406">
        <f t="shared" si="450"/>
        <v>0</v>
      </c>
      <c r="N2381" s="406">
        <f t="shared" si="447"/>
        <v>25.06</v>
      </c>
    </row>
    <row r="2382" spans="1:21">
      <c r="A2382" s="407">
        <v>45582</v>
      </c>
      <c r="B2382" s="408">
        <v>0</v>
      </c>
      <c r="C2382" s="409">
        <v>26</v>
      </c>
      <c r="D2382" s="409">
        <v>0.94</v>
      </c>
      <c r="E2382" s="409">
        <f t="shared" si="449"/>
        <v>25.06</v>
      </c>
      <c r="F2382" s="409">
        <v>25.06</v>
      </c>
      <c r="G2382" s="409">
        <f t="shared" si="448"/>
        <v>0</v>
      </c>
      <c r="H2382" s="410" t="s">
        <v>872</v>
      </c>
      <c r="I2382" s="410" t="s">
        <v>900</v>
      </c>
      <c r="J2382" s="410">
        <v>1553078050</v>
      </c>
      <c r="K2382" s="410">
        <v>53752812</v>
      </c>
      <c r="L2382" s="410" t="s">
        <v>874</v>
      </c>
      <c r="M2382" s="406">
        <f t="shared" si="450"/>
        <v>0</v>
      </c>
      <c r="N2382" s="406">
        <f t="shared" si="447"/>
        <v>25.06</v>
      </c>
      <c r="O2382" s="406"/>
    </row>
    <row r="2383" spans="1:21">
      <c r="A2383" s="407">
        <v>45582</v>
      </c>
      <c r="B2383" s="408">
        <v>0</v>
      </c>
      <c r="C2383" s="409">
        <v>26</v>
      </c>
      <c r="D2383" s="409">
        <v>0.94</v>
      </c>
      <c r="E2383" s="409">
        <f t="shared" si="449"/>
        <v>25.06</v>
      </c>
      <c r="F2383" s="409">
        <v>25.06</v>
      </c>
      <c r="G2383" s="409">
        <f t="shared" si="448"/>
        <v>0</v>
      </c>
      <c r="H2383" s="410" t="s">
        <v>872</v>
      </c>
      <c r="I2383" s="410" t="s">
        <v>899</v>
      </c>
      <c r="J2383" s="410">
        <v>1553078050</v>
      </c>
      <c r="K2383" s="410">
        <v>53752824</v>
      </c>
      <c r="L2383" s="410" t="s">
        <v>874</v>
      </c>
      <c r="M2383" s="406">
        <f t="shared" si="450"/>
        <v>0</v>
      </c>
      <c r="N2383" s="406">
        <f t="shared" si="447"/>
        <v>25.06</v>
      </c>
      <c r="O2383" s="406"/>
    </row>
    <row r="2384" spans="1:21">
      <c r="A2384" s="407">
        <v>45582</v>
      </c>
      <c r="B2384" s="408">
        <v>0</v>
      </c>
      <c r="C2384" s="409">
        <v>26</v>
      </c>
      <c r="D2384" s="409">
        <v>0.94</v>
      </c>
      <c r="E2384" s="409">
        <f t="shared" si="449"/>
        <v>25.06</v>
      </c>
      <c r="F2384" s="409">
        <v>25.06</v>
      </c>
      <c r="G2384" s="409">
        <f t="shared" si="448"/>
        <v>0</v>
      </c>
      <c r="H2384" s="410" t="s">
        <v>872</v>
      </c>
      <c r="I2384" s="410" t="s">
        <v>900</v>
      </c>
      <c r="J2384" s="410">
        <v>1553078050</v>
      </c>
      <c r="K2384" s="410">
        <v>53752832</v>
      </c>
      <c r="L2384" s="410" t="s">
        <v>874</v>
      </c>
      <c r="M2384" s="406">
        <f t="shared" si="450"/>
        <v>0</v>
      </c>
      <c r="N2384" s="406">
        <f t="shared" si="447"/>
        <v>25.06</v>
      </c>
      <c r="T2384" s="406"/>
    </row>
    <row r="2385" spans="1:21">
      <c r="A2385" s="407">
        <v>45582</v>
      </c>
      <c r="B2385" s="408">
        <v>0</v>
      </c>
      <c r="C2385" s="409">
        <v>26</v>
      </c>
      <c r="D2385" s="409">
        <v>0.94</v>
      </c>
      <c r="E2385" s="409">
        <f t="shared" si="449"/>
        <v>25.06</v>
      </c>
      <c r="F2385" s="409">
        <v>25.06</v>
      </c>
      <c r="G2385" s="409">
        <f t="shared" si="448"/>
        <v>0</v>
      </c>
      <c r="H2385" s="410" t="s">
        <v>872</v>
      </c>
      <c r="I2385" s="410" t="s">
        <v>899</v>
      </c>
      <c r="J2385" s="410">
        <v>1553078050</v>
      </c>
      <c r="K2385" s="410">
        <v>53752849</v>
      </c>
      <c r="L2385" s="410" t="s">
        <v>874</v>
      </c>
      <c r="M2385" s="406">
        <f t="shared" si="450"/>
        <v>0</v>
      </c>
      <c r="N2385" s="406">
        <f t="shared" si="447"/>
        <v>25.06</v>
      </c>
      <c r="U2385" s="406"/>
    </row>
    <row r="2386" spans="1:21">
      <c r="A2386" s="407">
        <v>45582</v>
      </c>
      <c r="B2386" s="408">
        <v>0</v>
      </c>
      <c r="C2386" s="409">
        <v>26</v>
      </c>
      <c r="D2386" s="409">
        <v>0.94</v>
      </c>
      <c r="E2386" s="409">
        <f t="shared" si="449"/>
        <v>25.06</v>
      </c>
      <c r="F2386" s="409">
        <v>25.06</v>
      </c>
      <c r="G2386" s="409">
        <f t="shared" si="448"/>
        <v>0</v>
      </c>
      <c r="H2386" s="410" t="s">
        <v>872</v>
      </c>
      <c r="I2386" s="410" t="s">
        <v>900</v>
      </c>
      <c r="J2386" s="410">
        <v>1553078050</v>
      </c>
      <c r="K2386" s="410">
        <v>53752863</v>
      </c>
      <c r="L2386" s="410" t="s">
        <v>874</v>
      </c>
      <c r="M2386" s="406">
        <f t="shared" si="450"/>
        <v>0</v>
      </c>
      <c r="N2386" s="406">
        <f t="shared" si="447"/>
        <v>25.06</v>
      </c>
      <c r="U2386" s="406"/>
    </row>
    <row r="2387" spans="1:21">
      <c r="A2387" s="407">
        <v>45582</v>
      </c>
      <c r="B2387" s="408">
        <v>0</v>
      </c>
      <c r="C2387" s="409">
        <v>26</v>
      </c>
      <c r="D2387" s="409">
        <v>0.94</v>
      </c>
      <c r="E2387" s="409">
        <f t="shared" si="449"/>
        <v>25.06</v>
      </c>
      <c r="F2387" s="409">
        <v>25.06</v>
      </c>
      <c r="G2387" s="409">
        <f t="shared" si="448"/>
        <v>0</v>
      </c>
      <c r="H2387" s="410" t="s">
        <v>872</v>
      </c>
      <c r="I2387" s="410" t="s">
        <v>900</v>
      </c>
      <c r="J2387" s="410">
        <v>1553078050</v>
      </c>
      <c r="K2387" s="410">
        <v>53752879</v>
      </c>
      <c r="L2387" s="410" t="s">
        <v>874</v>
      </c>
      <c r="M2387" s="406">
        <f t="shared" si="450"/>
        <v>0</v>
      </c>
      <c r="N2387" s="406">
        <f t="shared" si="447"/>
        <v>25.06</v>
      </c>
      <c r="O2387" s="406"/>
    </row>
    <row r="2388" spans="1:21">
      <c r="A2388" s="407">
        <v>45582</v>
      </c>
      <c r="B2388" s="408">
        <v>0</v>
      </c>
      <c r="C2388" s="409">
        <v>26</v>
      </c>
      <c r="D2388" s="409">
        <v>0.94</v>
      </c>
      <c r="E2388" s="409">
        <f t="shared" si="449"/>
        <v>25.06</v>
      </c>
      <c r="F2388" s="409">
        <v>25.06</v>
      </c>
      <c r="G2388" s="409">
        <f t="shared" si="448"/>
        <v>0</v>
      </c>
      <c r="H2388" s="410" t="s">
        <v>872</v>
      </c>
      <c r="I2388" s="410" t="s">
        <v>899</v>
      </c>
      <c r="J2388" s="410">
        <v>1553078050</v>
      </c>
      <c r="K2388" s="410">
        <v>53752880</v>
      </c>
      <c r="L2388" s="410" t="s">
        <v>874</v>
      </c>
      <c r="M2388" s="406">
        <f t="shared" si="450"/>
        <v>0</v>
      </c>
      <c r="N2388" s="406">
        <f t="shared" si="447"/>
        <v>25.06</v>
      </c>
      <c r="U2388" s="406"/>
    </row>
    <row r="2389" spans="1:21">
      <c r="A2389" s="407">
        <v>45582</v>
      </c>
      <c r="B2389" s="408">
        <v>0</v>
      </c>
      <c r="C2389" s="409">
        <v>26</v>
      </c>
      <c r="D2389" s="409">
        <v>0.94</v>
      </c>
      <c r="E2389" s="409">
        <f t="shared" si="449"/>
        <v>25.06</v>
      </c>
      <c r="F2389" s="409">
        <v>25.06</v>
      </c>
      <c r="G2389" s="409">
        <f t="shared" si="448"/>
        <v>0</v>
      </c>
      <c r="H2389" s="410" t="s">
        <v>872</v>
      </c>
      <c r="I2389" s="410" t="s">
        <v>900</v>
      </c>
      <c r="J2389" s="410">
        <v>1553078050</v>
      </c>
      <c r="K2389" s="410">
        <v>53752898</v>
      </c>
      <c r="L2389" s="410" t="s">
        <v>874</v>
      </c>
      <c r="M2389" s="406">
        <f t="shared" si="450"/>
        <v>0</v>
      </c>
      <c r="N2389" s="406">
        <f t="shared" si="447"/>
        <v>25.06</v>
      </c>
      <c r="P2389" s="406"/>
    </row>
    <row r="2390" spans="1:21">
      <c r="A2390" s="407">
        <v>45582</v>
      </c>
      <c r="B2390" s="408">
        <v>0</v>
      </c>
      <c r="C2390" s="409">
        <v>26</v>
      </c>
      <c r="D2390" s="409">
        <v>0.94</v>
      </c>
      <c r="E2390" s="409">
        <f t="shared" si="449"/>
        <v>25.06</v>
      </c>
      <c r="F2390" s="409">
        <v>25.06</v>
      </c>
      <c r="G2390" s="409">
        <f t="shared" si="448"/>
        <v>0</v>
      </c>
      <c r="H2390" s="410" t="s">
        <v>872</v>
      </c>
      <c r="I2390" s="410" t="s">
        <v>900</v>
      </c>
      <c r="J2390" s="410">
        <v>1553078050</v>
      </c>
      <c r="K2390" s="410">
        <v>53752904</v>
      </c>
      <c r="L2390" s="410" t="s">
        <v>874</v>
      </c>
      <c r="M2390" s="406">
        <f t="shared" si="450"/>
        <v>0</v>
      </c>
      <c r="N2390" s="406">
        <f t="shared" si="447"/>
        <v>25.06</v>
      </c>
      <c r="U2390" s="406"/>
    </row>
    <row r="2391" spans="1:21">
      <c r="A2391" s="407">
        <v>45582</v>
      </c>
      <c r="B2391" s="408">
        <v>0</v>
      </c>
      <c r="C2391" s="409">
        <v>26</v>
      </c>
      <c r="D2391" s="409">
        <v>0.94</v>
      </c>
      <c r="E2391" s="409">
        <f t="shared" si="449"/>
        <v>25.06</v>
      </c>
      <c r="F2391" s="409">
        <v>25.06</v>
      </c>
      <c r="G2391" s="409">
        <f t="shared" si="448"/>
        <v>0</v>
      </c>
      <c r="H2391" s="410" t="s">
        <v>872</v>
      </c>
      <c r="I2391" s="410" t="s">
        <v>900</v>
      </c>
      <c r="J2391" s="410">
        <v>1553078050</v>
      </c>
      <c r="K2391" s="410">
        <v>53752916</v>
      </c>
      <c r="L2391" s="410" t="s">
        <v>874</v>
      </c>
      <c r="M2391" s="406">
        <f t="shared" si="450"/>
        <v>0</v>
      </c>
      <c r="N2391" s="406">
        <f t="shared" si="447"/>
        <v>25.06</v>
      </c>
      <c r="U2391" s="406"/>
    </row>
    <row r="2392" spans="1:21">
      <c r="A2392" s="407">
        <v>45582</v>
      </c>
      <c r="B2392" s="408">
        <v>0</v>
      </c>
      <c r="C2392" s="409">
        <v>26</v>
      </c>
      <c r="D2392" s="409">
        <v>0.94</v>
      </c>
      <c r="E2392" s="409">
        <f t="shared" si="449"/>
        <v>25.06</v>
      </c>
      <c r="F2392" s="409">
        <v>25.06</v>
      </c>
      <c r="G2392" s="409">
        <f t="shared" si="448"/>
        <v>0</v>
      </c>
      <c r="H2392" s="410" t="s">
        <v>872</v>
      </c>
      <c r="I2392" s="410" t="s">
        <v>900</v>
      </c>
      <c r="J2392" s="410">
        <v>1553078050</v>
      </c>
      <c r="K2392" s="410">
        <v>53752922</v>
      </c>
      <c r="L2392" s="410" t="s">
        <v>874</v>
      </c>
      <c r="M2392" s="406">
        <f t="shared" si="450"/>
        <v>0</v>
      </c>
      <c r="N2392" s="406">
        <f t="shared" si="447"/>
        <v>25.06</v>
      </c>
      <c r="P2392" s="406"/>
    </row>
    <row r="2393" spans="1:21">
      <c r="A2393" s="407">
        <v>45582</v>
      </c>
      <c r="B2393" s="408">
        <v>0</v>
      </c>
      <c r="C2393" s="409">
        <v>26</v>
      </c>
      <c r="D2393" s="409">
        <v>0.94</v>
      </c>
      <c r="E2393" s="409">
        <f t="shared" si="449"/>
        <v>25.06</v>
      </c>
      <c r="F2393" s="409">
        <v>25.06</v>
      </c>
      <c r="G2393" s="409">
        <f t="shared" si="448"/>
        <v>0</v>
      </c>
      <c r="H2393" s="410" t="s">
        <v>872</v>
      </c>
      <c r="I2393" s="410" t="s">
        <v>900</v>
      </c>
      <c r="J2393" s="410">
        <v>1553078050</v>
      </c>
      <c r="K2393" s="410">
        <v>53752938</v>
      </c>
      <c r="L2393" s="410" t="s">
        <v>874</v>
      </c>
      <c r="M2393" s="406">
        <f t="shared" si="450"/>
        <v>0</v>
      </c>
      <c r="N2393" s="406">
        <f t="shared" si="447"/>
        <v>25.06</v>
      </c>
      <c r="P2393" s="406"/>
    </row>
    <row r="2394" spans="1:21">
      <c r="A2394" s="407">
        <v>45582</v>
      </c>
      <c r="B2394" s="408">
        <v>0</v>
      </c>
      <c r="C2394" s="409">
        <v>26</v>
      </c>
      <c r="D2394" s="409">
        <v>0.94</v>
      </c>
      <c r="E2394" s="409">
        <f t="shared" si="449"/>
        <v>25.06</v>
      </c>
      <c r="F2394" s="409">
        <v>25.06</v>
      </c>
      <c r="G2394" s="409">
        <f t="shared" si="448"/>
        <v>0</v>
      </c>
      <c r="H2394" s="410" t="s">
        <v>872</v>
      </c>
      <c r="I2394" s="410" t="s">
        <v>899</v>
      </c>
      <c r="J2394" s="410">
        <v>1553078050</v>
      </c>
      <c r="K2394" s="410">
        <v>53752695</v>
      </c>
      <c r="L2394" s="410" t="s">
        <v>874</v>
      </c>
      <c r="M2394" s="406">
        <f t="shared" si="450"/>
        <v>0</v>
      </c>
      <c r="N2394" s="406">
        <f t="shared" si="447"/>
        <v>25.06</v>
      </c>
      <c r="O2394" s="406"/>
    </row>
    <row r="2395" spans="1:21">
      <c r="A2395" s="407">
        <v>45582</v>
      </c>
      <c r="B2395" s="408">
        <v>0</v>
      </c>
      <c r="C2395" s="409">
        <v>26</v>
      </c>
      <c r="D2395" s="409">
        <v>0.94</v>
      </c>
      <c r="E2395" s="409">
        <f t="shared" si="449"/>
        <v>25.06</v>
      </c>
      <c r="F2395" s="409">
        <v>25.06</v>
      </c>
      <c r="G2395" s="409">
        <f t="shared" si="448"/>
        <v>0</v>
      </c>
      <c r="H2395" s="410" t="s">
        <v>872</v>
      </c>
      <c r="I2395" s="410" t="s">
        <v>900</v>
      </c>
      <c r="J2395" s="410">
        <v>1553078050</v>
      </c>
      <c r="K2395" s="410">
        <v>53752703</v>
      </c>
      <c r="L2395" s="410" t="s">
        <v>874</v>
      </c>
      <c r="M2395" s="406">
        <f t="shared" si="450"/>
        <v>0</v>
      </c>
      <c r="N2395" s="406">
        <f t="shared" si="447"/>
        <v>25.06</v>
      </c>
      <c r="U2395" s="406"/>
    </row>
    <row r="2396" spans="1:21">
      <c r="A2396" s="407">
        <v>45582</v>
      </c>
      <c r="B2396" s="408">
        <v>0</v>
      </c>
      <c r="C2396" s="409">
        <v>26</v>
      </c>
      <c r="D2396" s="409">
        <v>0.94</v>
      </c>
      <c r="E2396" s="409">
        <f t="shared" si="449"/>
        <v>25.06</v>
      </c>
      <c r="F2396" s="409">
        <v>25.06</v>
      </c>
      <c r="G2396" s="409">
        <f t="shared" si="448"/>
        <v>0</v>
      </c>
      <c r="H2396" s="410" t="s">
        <v>872</v>
      </c>
      <c r="I2396" s="410" t="s">
        <v>900</v>
      </c>
      <c r="J2396" s="410">
        <v>1553078050</v>
      </c>
      <c r="K2396" s="410">
        <v>53752707</v>
      </c>
      <c r="L2396" s="410" t="s">
        <v>874</v>
      </c>
      <c r="M2396" s="406">
        <f t="shared" si="450"/>
        <v>0</v>
      </c>
      <c r="N2396" s="406">
        <f t="shared" si="447"/>
        <v>25.06</v>
      </c>
      <c r="P2396" s="406"/>
    </row>
    <row r="2397" spans="1:21">
      <c r="A2397" s="407">
        <v>45582</v>
      </c>
      <c r="B2397" s="408">
        <v>0</v>
      </c>
      <c r="C2397" s="409">
        <v>26</v>
      </c>
      <c r="D2397" s="409">
        <v>0.94</v>
      </c>
      <c r="E2397" s="409">
        <f t="shared" si="449"/>
        <v>25.06</v>
      </c>
      <c r="F2397" s="409">
        <v>25.06</v>
      </c>
      <c r="G2397" s="409">
        <f t="shared" si="448"/>
        <v>0</v>
      </c>
      <c r="H2397" s="410" t="s">
        <v>872</v>
      </c>
      <c r="I2397" s="410" t="s">
        <v>899</v>
      </c>
      <c r="J2397" s="410">
        <v>1553078050</v>
      </c>
      <c r="K2397" s="410">
        <v>53752717</v>
      </c>
      <c r="L2397" s="410" t="s">
        <v>874</v>
      </c>
      <c r="M2397" s="406">
        <f t="shared" si="450"/>
        <v>0</v>
      </c>
      <c r="N2397" s="406">
        <f t="shared" si="447"/>
        <v>25.06</v>
      </c>
      <c r="O2397" s="406"/>
    </row>
    <row r="2398" spans="1:21">
      <c r="A2398" s="407">
        <v>45582</v>
      </c>
      <c r="B2398" s="408">
        <v>0</v>
      </c>
      <c r="C2398" s="409">
        <v>26</v>
      </c>
      <c r="D2398" s="409">
        <v>0.94</v>
      </c>
      <c r="E2398" s="409">
        <f t="shared" si="449"/>
        <v>25.06</v>
      </c>
      <c r="F2398" s="409">
        <v>25.06</v>
      </c>
      <c r="G2398" s="409">
        <f t="shared" si="448"/>
        <v>0</v>
      </c>
      <c r="H2398" s="410" t="s">
        <v>872</v>
      </c>
      <c r="I2398" s="410" t="s">
        <v>899</v>
      </c>
      <c r="J2398" s="410">
        <v>1553078050</v>
      </c>
      <c r="K2398" s="410">
        <v>53752726</v>
      </c>
      <c r="L2398" s="410" t="s">
        <v>874</v>
      </c>
      <c r="M2398" s="406">
        <f t="shared" si="450"/>
        <v>0</v>
      </c>
      <c r="N2398" s="406">
        <f t="shared" si="447"/>
        <v>25.06</v>
      </c>
      <c r="O2398" s="406"/>
    </row>
    <row r="2399" spans="1:21">
      <c r="A2399" s="407">
        <v>45582</v>
      </c>
      <c r="B2399" s="408">
        <v>0</v>
      </c>
      <c r="C2399" s="409">
        <v>26</v>
      </c>
      <c r="D2399" s="409">
        <v>0.94</v>
      </c>
      <c r="E2399" s="409">
        <f t="shared" si="449"/>
        <v>25.06</v>
      </c>
      <c r="F2399" s="409">
        <v>25.06</v>
      </c>
      <c r="G2399" s="409">
        <f t="shared" si="448"/>
        <v>0</v>
      </c>
      <c r="H2399" s="410" t="s">
        <v>872</v>
      </c>
      <c r="I2399" s="410" t="s">
        <v>900</v>
      </c>
      <c r="J2399" s="410">
        <v>1553078050</v>
      </c>
      <c r="K2399" s="410">
        <v>53752750</v>
      </c>
      <c r="L2399" s="410" t="s">
        <v>874</v>
      </c>
      <c r="M2399" s="406">
        <f t="shared" si="450"/>
        <v>0</v>
      </c>
      <c r="N2399" s="406">
        <f t="shared" si="447"/>
        <v>25.06</v>
      </c>
      <c r="O2399" s="406"/>
    </row>
    <row r="2400" spans="1:21">
      <c r="A2400" s="407">
        <v>45582</v>
      </c>
      <c r="B2400" s="408">
        <v>0</v>
      </c>
      <c r="C2400" s="409">
        <v>26</v>
      </c>
      <c r="D2400" s="409">
        <v>0.94</v>
      </c>
      <c r="E2400" s="409">
        <f t="shared" si="449"/>
        <v>25.06</v>
      </c>
      <c r="F2400" s="409">
        <v>25.06</v>
      </c>
      <c r="G2400" s="409">
        <f t="shared" si="448"/>
        <v>0</v>
      </c>
      <c r="H2400" s="410" t="s">
        <v>872</v>
      </c>
      <c r="I2400" s="410" t="s">
        <v>900</v>
      </c>
      <c r="J2400" s="410">
        <v>1553078050</v>
      </c>
      <c r="K2400" s="410">
        <v>53752755</v>
      </c>
      <c r="L2400" s="410" t="s">
        <v>874</v>
      </c>
      <c r="M2400" s="406">
        <f t="shared" si="450"/>
        <v>0</v>
      </c>
      <c r="N2400" s="406">
        <f t="shared" si="447"/>
        <v>25.06</v>
      </c>
      <c r="O2400" s="406"/>
    </row>
    <row r="2401" spans="1:21">
      <c r="A2401" s="407">
        <v>45582</v>
      </c>
      <c r="B2401" s="408">
        <v>0</v>
      </c>
      <c r="C2401" s="409">
        <v>26</v>
      </c>
      <c r="D2401" s="409">
        <v>0.94</v>
      </c>
      <c r="E2401" s="409">
        <f t="shared" si="449"/>
        <v>25.06</v>
      </c>
      <c r="F2401" s="409">
        <v>25.06</v>
      </c>
      <c r="G2401" s="409">
        <f t="shared" si="448"/>
        <v>0</v>
      </c>
      <c r="H2401" s="410" t="s">
        <v>872</v>
      </c>
      <c r="I2401" s="410" t="s">
        <v>900</v>
      </c>
      <c r="J2401" s="410">
        <v>1553078050</v>
      </c>
      <c r="K2401" s="410">
        <v>53752763</v>
      </c>
      <c r="L2401" s="410" t="s">
        <v>874</v>
      </c>
      <c r="M2401" s="406">
        <f t="shared" si="450"/>
        <v>0</v>
      </c>
      <c r="N2401" s="406">
        <f t="shared" si="447"/>
        <v>25.06</v>
      </c>
      <c r="U2401" s="406"/>
    </row>
    <row r="2402" spans="1:21">
      <c r="A2402" s="407">
        <v>45582</v>
      </c>
      <c r="B2402" s="408">
        <v>0</v>
      </c>
      <c r="C2402" s="409">
        <v>26</v>
      </c>
      <c r="D2402" s="409">
        <v>0.94</v>
      </c>
      <c r="E2402" s="409">
        <f t="shared" si="449"/>
        <v>25.06</v>
      </c>
      <c r="F2402" s="409">
        <v>25.06</v>
      </c>
      <c r="G2402" s="409">
        <f t="shared" si="448"/>
        <v>0</v>
      </c>
      <c r="H2402" s="410" t="s">
        <v>872</v>
      </c>
      <c r="I2402" s="410" t="s">
        <v>900</v>
      </c>
      <c r="J2402" s="410">
        <v>1553078050</v>
      </c>
      <c r="K2402" s="410">
        <v>53752790</v>
      </c>
      <c r="L2402" s="410" t="s">
        <v>874</v>
      </c>
      <c r="M2402" s="406">
        <f t="shared" si="450"/>
        <v>0</v>
      </c>
      <c r="N2402" s="406">
        <f t="shared" si="447"/>
        <v>25.06</v>
      </c>
      <c r="O2402" s="406"/>
    </row>
    <row r="2403" spans="1:21">
      <c r="A2403" s="407">
        <v>45582</v>
      </c>
      <c r="B2403" s="408">
        <v>0</v>
      </c>
      <c r="C2403" s="409">
        <v>26</v>
      </c>
      <c r="D2403" s="409">
        <v>0.94</v>
      </c>
      <c r="E2403" s="409">
        <f t="shared" si="449"/>
        <v>25.06</v>
      </c>
      <c r="F2403" s="409">
        <v>25.06</v>
      </c>
      <c r="G2403" s="409">
        <f t="shared" si="448"/>
        <v>0</v>
      </c>
      <c r="H2403" s="410" t="s">
        <v>872</v>
      </c>
      <c r="I2403" s="410" t="s">
        <v>900</v>
      </c>
      <c r="J2403" s="410">
        <v>1553078050</v>
      </c>
      <c r="K2403" s="410">
        <v>53752799</v>
      </c>
      <c r="L2403" s="410" t="s">
        <v>874</v>
      </c>
      <c r="M2403" s="406">
        <f t="shared" si="450"/>
        <v>0</v>
      </c>
      <c r="N2403" s="406">
        <f t="shared" si="447"/>
        <v>25.06</v>
      </c>
      <c r="O2403" s="406"/>
    </row>
    <row r="2404" spans="1:21">
      <c r="A2404" s="407">
        <v>45582</v>
      </c>
      <c r="B2404" s="408">
        <v>0</v>
      </c>
      <c r="C2404" s="409">
        <v>26</v>
      </c>
      <c r="D2404" s="409">
        <v>0.94</v>
      </c>
      <c r="E2404" s="409">
        <f t="shared" si="449"/>
        <v>25.06</v>
      </c>
      <c r="F2404" s="409">
        <v>25.06</v>
      </c>
      <c r="G2404" s="409">
        <f t="shared" si="448"/>
        <v>0</v>
      </c>
      <c r="H2404" s="410" t="s">
        <v>872</v>
      </c>
      <c r="I2404" s="410" t="s">
        <v>900</v>
      </c>
      <c r="J2404" s="410">
        <v>1553078050</v>
      </c>
      <c r="K2404" s="410">
        <v>53752802</v>
      </c>
      <c r="L2404" s="410" t="s">
        <v>874</v>
      </c>
      <c r="M2404" s="406">
        <f t="shared" si="450"/>
        <v>0</v>
      </c>
      <c r="N2404" s="406">
        <f t="shared" si="447"/>
        <v>25.06</v>
      </c>
      <c r="T2404" s="406"/>
    </row>
    <row r="2405" spans="1:21">
      <c r="A2405" s="407">
        <v>45582</v>
      </c>
      <c r="B2405" s="408">
        <v>0</v>
      </c>
      <c r="C2405" s="409">
        <v>26</v>
      </c>
      <c r="D2405" s="409">
        <v>0.94</v>
      </c>
      <c r="E2405" s="409">
        <f t="shared" si="449"/>
        <v>25.06</v>
      </c>
      <c r="F2405" s="409">
        <v>25.06</v>
      </c>
      <c r="G2405" s="409">
        <f t="shared" si="448"/>
        <v>0</v>
      </c>
      <c r="H2405" s="410" t="s">
        <v>872</v>
      </c>
      <c r="I2405" s="410" t="s">
        <v>900</v>
      </c>
      <c r="J2405" s="410">
        <v>1553078050</v>
      </c>
      <c r="K2405" s="410">
        <v>53752819</v>
      </c>
      <c r="L2405" s="410" t="s">
        <v>874</v>
      </c>
      <c r="M2405" s="406">
        <f t="shared" si="450"/>
        <v>0</v>
      </c>
      <c r="N2405" s="406">
        <f t="shared" si="447"/>
        <v>25.06</v>
      </c>
      <c r="U2405" s="406"/>
    </row>
    <row r="2406" spans="1:21">
      <c r="A2406" s="407">
        <v>45582</v>
      </c>
      <c r="B2406" s="408">
        <v>0</v>
      </c>
      <c r="C2406" s="409">
        <v>26</v>
      </c>
      <c r="D2406" s="409">
        <v>0.94</v>
      </c>
      <c r="E2406" s="409">
        <f t="shared" si="449"/>
        <v>25.06</v>
      </c>
      <c r="F2406" s="409">
        <v>25.06</v>
      </c>
      <c r="G2406" s="409">
        <f t="shared" si="448"/>
        <v>0</v>
      </c>
      <c r="H2406" s="410" t="s">
        <v>872</v>
      </c>
      <c r="I2406" s="410" t="s">
        <v>899</v>
      </c>
      <c r="J2406" s="410">
        <v>1553078050</v>
      </c>
      <c r="K2406" s="410">
        <v>53752874</v>
      </c>
      <c r="L2406" s="410" t="s">
        <v>874</v>
      </c>
      <c r="M2406" s="406">
        <f t="shared" si="450"/>
        <v>0</v>
      </c>
      <c r="N2406" s="406">
        <f t="shared" si="447"/>
        <v>25.06</v>
      </c>
      <c r="U2406" s="406"/>
    </row>
    <row r="2407" spans="1:21">
      <c r="A2407" s="407">
        <v>45582</v>
      </c>
      <c r="B2407" s="408">
        <v>0</v>
      </c>
      <c r="C2407" s="409">
        <v>26</v>
      </c>
      <c r="D2407" s="409">
        <v>0.94</v>
      </c>
      <c r="E2407" s="409">
        <f t="shared" si="449"/>
        <v>25.06</v>
      </c>
      <c r="F2407" s="409">
        <v>25.06</v>
      </c>
      <c r="G2407" s="409">
        <f t="shared" si="448"/>
        <v>0</v>
      </c>
      <c r="H2407" s="410" t="s">
        <v>872</v>
      </c>
      <c r="I2407" s="410" t="s">
        <v>899</v>
      </c>
      <c r="J2407" s="410">
        <v>1553078050</v>
      </c>
      <c r="K2407" s="410">
        <v>53752884</v>
      </c>
      <c r="L2407" s="410" t="s">
        <v>874</v>
      </c>
      <c r="M2407" s="406">
        <f t="shared" si="450"/>
        <v>0</v>
      </c>
      <c r="N2407" s="406">
        <f t="shared" si="447"/>
        <v>25.06</v>
      </c>
      <c r="O2407" s="406"/>
    </row>
    <row r="2408" spans="1:21">
      <c r="A2408" s="407">
        <v>45582</v>
      </c>
      <c r="B2408" s="408">
        <v>0</v>
      </c>
      <c r="C2408" s="409">
        <v>10</v>
      </c>
      <c r="D2408" s="409">
        <v>0.36</v>
      </c>
      <c r="E2408" s="409">
        <f t="shared" si="449"/>
        <v>9.64</v>
      </c>
      <c r="F2408" s="409">
        <v>9.64</v>
      </c>
      <c r="G2408" s="409">
        <f t="shared" si="448"/>
        <v>0</v>
      </c>
      <c r="H2408" s="410" t="s">
        <v>872</v>
      </c>
      <c r="I2408" s="410" t="s">
        <v>909</v>
      </c>
      <c r="J2408" s="410">
        <v>1553078050</v>
      </c>
      <c r="K2408" s="410">
        <v>53752894</v>
      </c>
      <c r="L2408" s="410" t="s">
        <v>874</v>
      </c>
      <c r="M2408" s="406">
        <f t="shared" si="450"/>
        <v>0</v>
      </c>
      <c r="R2408" s="406">
        <f>E2408</f>
        <v>9.64</v>
      </c>
      <c r="U2408" s="406"/>
    </row>
    <row r="2409" spans="1:21">
      <c r="A2409" s="407">
        <v>45582</v>
      </c>
      <c r="B2409" s="408">
        <v>0</v>
      </c>
      <c r="C2409" s="409">
        <v>26</v>
      </c>
      <c r="D2409" s="409">
        <v>0.94</v>
      </c>
      <c r="E2409" s="409">
        <f t="shared" si="449"/>
        <v>25.06</v>
      </c>
      <c r="F2409" s="409">
        <v>25.06</v>
      </c>
      <c r="G2409" s="409">
        <f t="shared" si="448"/>
        <v>0</v>
      </c>
      <c r="H2409" s="410" t="s">
        <v>872</v>
      </c>
      <c r="I2409" s="410" t="s">
        <v>900</v>
      </c>
      <c r="J2409" s="410">
        <v>1553078050</v>
      </c>
      <c r="K2409" s="410">
        <v>53752900</v>
      </c>
      <c r="L2409" s="410" t="s">
        <v>874</v>
      </c>
      <c r="M2409" s="406">
        <f t="shared" si="450"/>
        <v>0</v>
      </c>
      <c r="N2409" s="406">
        <f t="shared" ref="N2409:N2471" si="451">E2409</f>
        <v>25.06</v>
      </c>
      <c r="O2409" s="406"/>
    </row>
    <row r="2410" spans="1:21">
      <c r="A2410" s="407">
        <v>45582</v>
      </c>
      <c r="B2410" s="408">
        <v>0</v>
      </c>
      <c r="C2410" s="409">
        <v>26</v>
      </c>
      <c r="D2410" s="409">
        <v>0.94</v>
      </c>
      <c r="E2410" s="409">
        <f t="shared" si="449"/>
        <v>25.06</v>
      </c>
      <c r="F2410" s="409">
        <v>25.06</v>
      </c>
      <c r="G2410" s="409">
        <f t="shared" si="448"/>
        <v>0</v>
      </c>
      <c r="H2410" s="410" t="s">
        <v>872</v>
      </c>
      <c r="I2410" s="410" t="s">
        <v>899</v>
      </c>
      <c r="J2410" s="410">
        <v>1553078050</v>
      </c>
      <c r="K2410" s="410">
        <v>53752915</v>
      </c>
      <c r="L2410" s="410" t="s">
        <v>874</v>
      </c>
      <c r="M2410" s="406">
        <f t="shared" si="450"/>
        <v>0</v>
      </c>
      <c r="N2410" s="406">
        <f t="shared" si="451"/>
        <v>25.06</v>
      </c>
      <c r="U2410" s="406"/>
    </row>
    <row r="2411" spans="1:21">
      <c r="A2411" s="407">
        <v>45582</v>
      </c>
      <c r="B2411" s="408">
        <v>0</v>
      </c>
      <c r="C2411" s="409">
        <v>26</v>
      </c>
      <c r="D2411" s="409">
        <v>0.94</v>
      </c>
      <c r="E2411" s="409">
        <f t="shared" si="449"/>
        <v>25.06</v>
      </c>
      <c r="F2411" s="409">
        <v>25.06</v>
      </c>
      <c r="G2411" s="409">
        <f t="shared" si="448"/>
        <v>0</v>
      </c>
      <c r="H2411" s="410" t="s">
        <v>872</v>
      </c>
      <c r="I2411" s="410" t="s">
        <v>899</v>
      </c>
      <c r="J2411" s="410">
        <v>1553078050</v>
      </c>
      <c r="K2411" s="410">
        <v>53752933</v>
      </c>
      <c r="L2411" s="410" t="s">
        <v>874</v>
      </c>
      <c r="M2411" s="406">
        <f t="shared" si="450"/>
        <v>0</v>
      </c>
      <c r="N2411" s="406">
        <f t="shared" si="451"/>
        <v>25.06</v>
      </c>
      <c r="O2411" s="406"/>
    </row>
    <row r="2412" spans="1:21">
      <c r="A2412" s="407">
        <v>45582</v>
      </c>
      <c r="B2412" s="408">
        <v>0</v>
      </c>
      <c r="C2412" s="409">
        <v>26</v>
      </c>
      <c r="D2412" s="409">
        <v>0.94</v>
      </c>
      <c r="E2412" s="409">
        <f t="shared" si="449"/>
        <v>25.06</v>
      </c>
      <c r="F2412" s="409">
        <v>25.06</v>
      </c>
      <c r="G2412" s="409">
        <f t="shared" si="448"/>
        <v>0</v>
      </c>
      <c r="H2412" s="410" t="s">
        <v>872</v>
      </c>
      <c r="I2412" s="410" t="s">
        <v>900</v>
      </c>
      <c r="J2412" s="410">
        <v>1553078050</v>
      </c>
      <c r="K2412" s="410">
        <v>53752700</v>
      </c>
      <c r="L2412" s="410" t="s">
        <v>874</v>
      </c>
      <c r="M2412" s="406">
        <f t="shared" si="450"/>
        <v>0</v>
      </c>
      <c r="N2412" s="406">
        <f t="shared" si="451"/>
        <v>25.06</v>
      </c>
      <c r="U2412" s="406"/>
    </row>
    <row r="2413" spans="1:21">
      <c r="A2413" s="407">
        <v>45582</v>
      </c>
      <c r="B2413" s="408">
        <v>0</v>
      </c>
      <c r="C2413" s="409">
        <v>26</v>
      </c>
      <c r="D2413" s="409">
        <v>0.94</v>
      </c>
      <c r="E2413" s="409">
        <f t="shared" si="449"/>
        <v>25.06</v>
      </c>
      <c r="F2413" s="409">
        <v>25.06</v>
      </c>
      <c r="G2413" s="409">
        <f t="shared" si="448"/>
        <v>0</v>
      </c>
      <c r="H2413" s="410" t="s">
        <v>872</v>
      </c>
      <c r="I2413" s="410" t="s">
        <v>899</v>
      </c>
      <c r="J2413" s="410">
        <v>1553078050</v>
      </c>
      <c r="K2413" s="410">
        <v>53752730</v>
      </c>
      <c r="L2413" s="410" t="s">
        <v>874</v>
      </c>
      <c r="M2413" s="406">
        <f t="shared" si="450"/>
        <v>0</v>
      </c>
      <c r="N2413" s="406">
        <f t="shared" si="451"/>
        <v>25.06</v>
      </c>
    </row>
    <row r="2414" spans="1:21">
      <c r="A2414" s="407">
        <v>45582</v>
      </c>
      <c r="B2414" s="408">
        <v>0</v>
      </c>
      <c r="C2414" s="409">
        <v>26</v>
      </c>
      <c r="D2414" s="409">
        <v>0.94</v>
      </c>
      <c r="E2414" s="409">
        <f t="shared" si="449"/>
        <v>25.06</v>
      </c>
      <c r="F2414" s="409">
        <v>25.06</v>
      </c>
      <c r="G2414" s="409">
        <f t="shared" si="448"/>
        <v>0</v>
      </c>
      <c r="H2414" s="410" t="s">
        <v>872</v>
      </c>
      <c r="I2414" s="410" t="s">
        <v>899</v>
      </c>
      <c r="J2414" s="410">
        <v>1553078050</v>
      </c>
      <c r="K2414" s="410">
        <v>53752749</v>
      </c>
      <c r="L2414" s="410" t="s">
        <v>874</v>
      </c>
      <c r="M2414" s="406">
        <f t="shared" si="450"/>
        <v>0</v>
      </c>
      <c r="N2414" s="406">
        <f t="shared" si="451"/>
        <v>25.06</v>
      </c>
      <c r="O2414" s="406"/>
    </row>
    <row r="2415" spans="1:21">
      <c r="A2415" s="407">
        <v>45582</v>
      </c>
      <c r="B2415" s="408">
        <v>0</v>
      </c>
      <c r="C2415" s="409">
        <v>26</v>
      </c>
      <c r="D2415" s="409">
        <v>0.94</v>
      </c>
      <c r="E2415" s="409">
        <f t="shared" si="449"/>
        <v>25.06</v>
      </c>
      <c r="F2415" s="409">
        <v>25.06</v>
      </c>
      <c r="G2415" s="409">
        <f t="shared" si="448"/>
        <v>0</v>
      </c>
      <c r="H2415" s="410" t="s">
        <v>872</v>
      </c>
      <c r="I2415" s="410" t="s">
        <v>900</v>
      </c>
      <c r="J2415" s="410">
        <v>1553078050</v>
      </c>
      <c r="K2415" s="410">
        <v>53752759</v>
      </c>
      <c r="L2415" s="410" t="s">
        <v>874</v>
      </c>
      <c r="M2415" s="406">
        <f t="shared" si="450"/>
        <v>0</v>
      </c>
      <c r="N2415" s="406">
        <f t="shared" si="451"/>
        <v>25.06</v>
      </c>
      <c r="P2415" s="406"/>
    </row>
    <row r="2416" spans="1:21">
      <c r="A2416" s="407">
        <v>45582</v>
      </c>
      <c r="B2416" s="408">
        <v>0</v>
      </c>
      <c r="C2416" s="409">
        <v>26</v>
      </c>
      <c r="D2416" s="409">
        <v>0.94</v>
      </c>
      <c r="E2416" s="409">
        <f t="shared" si="449"/>
        <v>25.06</v>
      </c>
      <c r="F2416" s="409">
        <v>25.06</v>
      </c>
      <c r="G2416" s="409">
        <f t="shared" si="448"/>
        <v>0</v>
      </c>
      <c r="H2416" s="410" t="s">
        <v>872</v>
      </c>
      <c r="I2416" s="410" t="s">
        <v>900</v>
      </c>
      <c r="J2416" s="410">
        <v>1553078050</v>
      </c>
      <c r="K2416" s="410">
        <v>53752760</v>
      </c>
      <c r="L2416" s="410" t="s">
        <v>874</v>
      </c>
      <c r="M2416" s="406">
        <f t="shared" si="450"/>
        <v>0</v>
      </c>
      <c r="N2416" s="406">
        <f t="shared" si="451"/>
        <v>25.06</v>
      </c>
      <c r="O2416" s="406"/>
    </row>
    <row r="2417" spans="1:21">
      <c r="A2417" s="407">
        <v>45582</v>
      </c>
      <c r="B2417" s="408">
        <v>0</v>
      </c>
      <c r="C2417" s="409">
        <v>26</v>
      </c>
      <c r="D2417" s="409">
        <v>0.94</v>
      </c>
      <c r="E2417" s="409">
        <f t="shared" si="449"/>
        <v>25.06</v>
      </c>
      <c r="F2417" s="409">
        <v>25.06</v>
      </c>
      <c r="G2417" s="409">
        <f t="shared" si="448"/>
        <v>0</v>
      </c>
      <c r="H2417" s="410" t="s">
        <v>872</v>
      </c>
      <c r="I2417" s="410" t="s">
        <v>899</v>
      </c>
      <c r="J2417" s="410">
        <v>1553078050</v>
      </c>
      <c r="K2417" s="410">
        <v>53752803</v>
      </c>
      <c r="L2417" s="410" t="s">
        <v>874</v>
      </c>
      <c r="M2417" s="406">
        <f t="shared" si="450"/>
        <v>0</v>
      </c>
      <c r="N2417" s="406">
        <f t="shared" si="451"/>
        <v>25.06</v>
      </c>
      <c r="O2417" s="406"/>
    </row>
    <row r="2418" spans="1:21">
      <c r="A2418" s="407">
        <v>45582</v>
      </c>
      <c r="B2418" s="408">
        <v>0</v>
      </c>
      <c r="C2418" s="409">
        <v>26</v>
      </c>
      <c r="D2418" s="409">
        <v>0.94</v>
      </c>
      <c r="E2418" s="409">
        <f t="shared" si="449"/>
        <v>25.06</v>
      </c>
      <c r="F2418" s="409">
        <v>25.06</v>
      </c>
      <c r="G2418" s="409">
        <f t="shared" si="448"/>
        <v>0</v>
      </c>
      <c r="H2418" s="410" t="s">
        <v>872</v>
      </c>
      <c r="I2418" s="410" t="s">
        <v>899</v>
      </c>
      <c r="J2418" s="410">
        <v>1553078050</v>
      </c>
      <c r="K2418" s="410">
        <v>53752813</v>
      </c>
      <c r="L2418" s="410" t="s">
        <v>874</v>
      </c>
      <c r="M2418" s="406">
        <f t="shared" si="450"/>
        <v>0</v>
      </c>
      <c r="N2418" s="406">
        <f t="shared" si="451"/>
        <v>25.06</v>
      </c>
      <c r="P2418" s="406"/>
    </row>
    <row r="2419" spans="1:21">
      <c r="A2419" s="407">
        <v>45582</v>
      </c>
      <c r="B2419" s="408">
        <v>0</v>
      </c>
      <c r="C2419" s="409">
        <v>26</v>
      </c>
      <c r="D2419" s="409">
        <v>0.94</v>
      </c>
      <c r="E2419" s="409">
        <f t="shared" si="449"/>
        <v>25.06</v>
      </c>
      <c r="F2419" s="409">
        <v>25.06</v>
      </c>
      <c r="G2419" s="409">
        <f t="shared" si="448"/>
        <v>0</v>
      </c>
      <c r="H2419" s="410" t="s">
        <v>872</v>
      </c>
      <c r="I2419" s="410" t="s">
        <v>899</v>
      </c>
      <c r="J2419" s="410">
        <v>1553078050</v>
      </c>
      <c r="K2419" s="410">
        <v>53752825</v>
      </c>
      <c r="L2419" s="410" t="s">
        <v>874</v>
      </c>
      <c r="M2419" s="406">
        <f t="shared" si="450"/>
        <v>0</v>
      </c>
      <c r="N2419" s="406">
        <f t="shared" si="451"/>
        <v>25.06</v>
      </c>
      <c r="P2419" s="406"/>
    </row>
    <row r="2420" spans="1:21">
      <c r="A2420" s="407">
        <v>45582</v>
      </c>
      <c r="B2420" s="408">
        <v>0</v>
      </c>
      <c r="C2420" s="409">
        <v>26</v>
      </c>
      <c r="D2420" s="409">
        <v>0.94</v>
      </c>
      <c r="E2420" s="409">
        <f t="shared" si="449"/>
        <v>25.06</v>
      </c>
      <c r="F2420" s="409">
        <v>25.06</v>
      </c>
      <c r="G2420" s="409">
        <f t="shared" si="448"/>
        <v>0</v>
      </c>
      <c r="H2420" s="410" t="s">
        <v>872</v>
      </c>
      <c r="I2420" s="410" t="s">
        <v>900</v>
      </c>
      <c r="J2420" s="410">
        <v>1553078050</v>
      </c>
      <c r="K2420" s="410">
        <v>53752831</v>
      </c>
      <c r="L2420" s="410" t="s">
        <v>874</v>
      </c>
      <c r="M2420" s="406">
        <f t="shared" si="450"/>
        <v>0</v>
      </c>
      <c r="N2420" s="406">
        <f t="shared" si="451"/>
        <v>25.06</v>
      </c>
      <c r="T2420" s="406"/>
    </row>
    <row r="2421" spans="1:21">
      <c r="A2421" s="407">
        <v>45582</v>
      </c>
      <c r="B2421" s="408">
        <v>0</v>
      </c>
      <c r="C2421" s="409">
        <v>26</v>
      </c>
      <c r="D2421" s="409">
        <v>0.94</v>
      </c>
      <c r="E2421" s="409">
        <f t="shared" si="449"/>
        <v>25.06</v>
      </c>
      <c r="F2421" s="409">
        <v>25.06</v>
      </c>
      <c r="G2421" s="409">
        <f t="shared" si="448"/>
        <v>0</v>
      </c>
      <c r="H2421" s="410" t="s">
        <v>872</v>
      </c>
      <c r="I2421" s="410" t="s">
        <v>900</v>
      </c>
      <c r="J2421" s="410">
        <v>1553078050</v>
      </c>
      <c r="K2421" s="410">
        <v>53752846</v>
      </c>
      <c r="L2421" s="410" t="s">
        <v>874</v>
      </c>
      <c r="M2421" s="406">
        <f t="shared" si="450"/>
        <v>0</v>
      </c>
      <c r="N2421" s="406">
        <f t="shared" si="451"/>
        <v>25.06</v>
      </c>
      <c r="T2421" s="406"/>
    </row>
    <row r="2422" spans="1:21">
      <c r="A2422" s="407">
        <v>45582</v>
      </c>
      <c r="B2422" s="408">
        <v>0</v>
      </c>
      <c r="C2422" s="409">
        <v>26</v>
      </c>
      <c r="D2422" s="409">
        <v>0.94</v>
      </c>
      <c r="E2422" s="409">
        <f t="shared" si="449"/>
        <v>25.06</v>
      </c>
      <c r="F2422" s="409">
        <v>25.06</v>
      </c>
      <c r="G2422" s="409">
        <f t="shared" si="448"/>
        <v>0</v>
      </c>
      <c r="H2422" s="410" t="s">
        <v>872</v>
      </c>
      <c r="I2422" s="410" t="s">
        <v>900</v>
      </c>
      <c r="J2422" s="410">
        <v>1553078050</v>
      </c>
      <c r="K2422" s="410">
        <v>53752859</v>
      </c>
      <c r="L2422" s="410" t="s">
        <v>874</v>
      </c>
      <c r="M2422" s="406">
        <f t="shared" si="450"/>
        <v>0</v>
      </c>
      <c r="N2422" s="406">
        <f t="shared" si="451"/>
        <v>25.06</v>
      </c>
      <c r="O2422" s="406"/>
    </row>
    <row r="2423" spans="1:21">
      <c r="A2423" s="407">
        <v>45582</v>
      </c>
      <c r="B2423" s="408">
        <v>0</v>
      </c>
      <c r="C2423" s="409">
        <v>26</v>
      </c>
      <c r="D2423" s="409">
        <v>0.94</v>
      </c>
      <c r="E2423" s="409">
        <f t="shared" si="449"/>
        <v>25.06</v>
      </c>
      <c r="F2423" s="409">
        <v>25.06</v>
      </c>
      <c r="G2423" s="409">
        <f t="shared" si="448"/>
        <v>0</v>
      </c>
      <c r="H2423" s="410" t="s">
        <v>872</v>
      </c>
      <c r="I2423" s="410" t="s">
        <v>900</v>
      </c>
      <c r="J2423" s="410">
        <v>1553078050</v>
      </c>
      <c r="K2423" s="410">
        <v>53752860</v>
      </c>
      <c r="L2423" s="410" t="s">
        <v>874</v>
      </c>
      <c r="M2423" s="406">
        <f t="shared" si="450"/>
        <v>0</v>
      </c>
      <c r="N2423" s="406">
        <f t="shared" si="451"/>
        <v>25.06</v>
      </c>
      <c r="U2423" s="406"/>
    </row>
    <row r="2424" spans="1:21">
      <c r="A2424" s="407">
        <v>45582</v>
      </c>
      <c r="B2424" s="408">
        <v>0</v>
      </c>
      <c r="C2424" s="409">
        <v>26</v>
      </c>
      <c r="D2424" s="409">
        <v>0.94</v>
      </c>
      <c r="E2424" s="409">
        <f t="shared" si="449"/>
        <v>25.06</v>
      </c>
      <c r="F2424" s="409">
        <v>25.06</v>
      </c>
      <c r="G2424" s="409">
        <f t="shared" si="448"/>
        <v>0</v>
      </c>
      <c r="H2424" s="410" t="s">
        <v>872</v>
      </c>
      <c r="I2424" s="410" t="s">
        <v>900</v>
      </c>
      <c r="J2424" s="410">
        <v>1553078050</v>
      </c>
      <c r="K2424" s="410">
        <v>53752901</v>
      </c>
      <c r="L2424" s="410" t="s">
        <v>874</v>
      </c>
      <c r="M2424" s="406">
        <f t="shared" si="450"/>
        <v>0</v>
      </c>
      <c r="N2424" s="406">
        <f t="shared" si="451"/>
        <v>25.06</v>
      </c>
      <c r="O2424" s="406"/>
    </row>
    <row r="2425" spans="1:21">
      <c r="A2425" s="407">
        <v>45582</v>
      </c>
      <c r="B2425" s="408">
        <v>0</v>
      </c>
      <c r="C2425" s="409">
        <v>26</v>
      </c>
      <c r="D2425" s="409">
        <v>0.94</v>
      </c>
      <c r="E2425" s="409">
        <f t="shared" si="449"/>
        <v>25.06</v>
      </c>
      <c r="F2425" s="409">
        <v>25.06</v>
      </c>
      <c r="G2425" s="409">
        <f t="shared" si="448"/>
        <v>0</v>
      </c>
      <c r="H2425" s="410" t="s">
        <v>872</v>
      </c>
      <c r="I2425" s="410" t="s">
        <v>899</v>
      </c>
      <c r="J2425" s="410">
        <v>1553078050</v>
      </c>
      <c r="K2425" s="410">
        <v>53752919</v>
      </c>
      <c r="L2425" s="410" t="s">
        <v>874</v>
      </c>
      <c r="M2425" s="406">
        <f t="shared" si="450"/>
        <v>0</v>
      </c>
      <c r="N2425" s="406">
        <f t="shared" si="451"/>
        <v>25.06</v>
      </c>
      <c r="O2425" s="406"/>
    </row>
    <row r="2426" spans="1:21">
      <c r="A2426" s="407">
        <v>45582</v>
      </c>
      <c r="B2426" s="408">
        <v>0</v>
      </c>
      <c r="C2426" s="409">
        <v>26</v>
      </c>
      <c r="D2426" s="409">
        <v>0.94</v>
      </c>
      <c r="E2426" s="409">
        <f t="shared" si="449"/>
        <v>25.06</v>
      </c>
      <c r="F2426" s="409">
        <v>25.06</v>
      </c>
      <c r="G2426" s="409">
        <f t="shared" si="448"/>
        <v>0</v>
      </c>
      <c r="H2426" s="410" t="s">
        <v>872</v>
      </c>
      <c r="I2426" s="410" t="s">
        <v>899</v>
      </c>
      <c r="J2426" s="410">
        <v>1553078050</v>
      </c>
      <c r="K2426" s="410">
        <v>53752921</v>
      </c>
      <c r="L2426" s="410" t="s">
        <v>874</v>
      </c>
      <c r="M2426" s="406">
        <f t="shared" si="450"/>
        <v>0</v>
      </c>
      <c r="N2426" s="406">
        <f t="shared" si="451"/>
        <v>25.06</v>
      </c>
      <c r="T2426" s="406"/>
    </row>
    <row r="2427" spans="1:21">
      <c r="A2427" s="407">
        <v>45582</v>
      </c>
      <c r="B2427" s="408">
        <v>0</v>
      </c>
      <c r="C2427" s="409">
        <v>26</v>
      </c>
      <c r="D2427" s="409">
        <v>0.94</v>
      </c>
      <c r="E2427" s="409">
        <f t="shared" si="449"/>
        <v>25.06</v>
      </c>
      <c r="F2427" s="409">
        <v>25.06</v>
      </c>
      <c r="G2427" s="409">
        <f t="shared" si="448"/>
        <v>0</v>
      </c>
      <c r="H2427" s="410" t="s">
        <v>872</v>
      </c>
      <c r="I2427" s="410" t="s">
        <v>899</v>
      </c>
      <c r="J2427" s="410">
        <v>1553078050</v>
      </c>
      <c r="K2427" s="410">
        <v>53752937</v>
      </c>
      <c r="L2427" s="410" t="s">
        <v>874</v>
      </c>
      <c r="M2427" s="406">
        <f t="shared" si="450"/>
        <v>0</v>
      </c>
      <c r="N2427" s="406">
        <f t="shared" si="451"/>
        <v>25.06</v>
      </c>
      <c r="O2427" s="406"/>
    </row>
    <row r="2428" spans="1:21">
      <c r="A2428" s="407">
        <v>45582</v>
      </c>
      <c r="B2428" s="408">
        <v>0</v>
      </c>
      <c r="C2428" s="409">
        <v>26</v>
      </c>
      <c r="D2428" s="409">
        <v>0.94</v>
      </c>
      <c r="E2428" s="409">
        <f t="shared" si="449"/>
        <v>25.06</v>
      </c>
      <c r="F2428" s="409">
        <v>25.06</v>
      </c>
      <c r="G2428" s="409">
        <f t="shared" si="448"/>
        <v>0</v>
      </c>
      <c r="H2428" s="410" t="s">
        <v>872</v>
      </c>
      <c r="I2428" s="410" t="s">
        <v>899</v>
      </c>
      <c r="J2428" s="410">
        <v>1553078050</v>
      </c>
      <c r="K2428" s="410">
        <v>53752710</v>
      </c>
      <c r="L2428" s="410" t="s">
        <v>874</v>
      </c>
      <c r="M2428" s="406">
        <f t="shared" si="450"/>
        <v>0</v>
      </c>
      <c r="N2428" s="406">
        <f t="shared" si="451"/>
        <v>25.06</v>
      </c>
      <c r="U2428" s="406"/>
    </row>
    <row r="2429" spans="1:21">
      <c r="A2429" s="407">
        <v>45582</v>
      </c>
      <c r="B2429" s="408">
        <v>0</v>
      </c>
      <c r="C2429" s="409">
        <v>26</v>
      </c>
      <c r="D2429" s="409">
        <v>0.94</v>
      </c>
      <c r="E2429" s="409">
        <f t="shared" si="449"/>
        <v>25.06</v>
      </c>
      <c r="F2429" s="409">
        <v>25.06</v>
      </c>
      <c r="G2429" s="409">
        <f t="shared" si="448"/>
        <v>0</v>
      </c>
      <c r="H2429" s="410" t="s">
        <v>872</v>
      </c>
      <c r="I2429" s="410" t="s">
        <v>899</v>
      </c>
      <c r="J2429" s="410">
        <v>1553078050</v>
      </c>
      <c r="K2429" s="410">
        <v>53752713</v>
      </c>
      <c r="L2429" s="410" t="s">
        <v>874</v>
      </c>
      <c r="M2429" s="406">
        <f t="shared" si="450"/>
        <v>0</v>
      </c>
      <c r="N2429" s="406">
        <f t="shared" si="451"/>
        <v>25.06</v>
      </c>
      <c r="U2429" s="406"/>
    </row>
    <row r="2430" spans="1:21">
      <c r="A2430" s="407">
        <v>45582</v>
      </c>
      <c r="B2430" s="408">
        <v>0</v>
      </c>
      <c r="C2430" s="409">
        <v>26</v>
      </c>
      <c r="D2430" s="409">
        <v>0.94</v>
      </c>
      <c r="E2430" s="409">
        <f t="shared" si="449"/>
        <v>25.06</v>
      </c>
      <c r="F2430" s="409">
        <v>25.06</v>
      </c>
      <c r="G2430" s="409">
        <f t="shared" si="448"/>
        <v>0</v>
      </c>
      <c r="H2430" s="410" t="s">
        <v>872</v>
      </c>
      <c r="I2430" s="410" t="s">
        <v>900</v>
      </c>
      <c r="J2430" s="410">
        <v>1553078050</v>
      </c>
      <c r="K2430" s="410">
        <v>53752732</v>
      </c>
      <c r="L2430" s="410" t="s">
        <v>874</v>
      </c>
      <c r="M2430" s="406">
        <f t="shared" si="450"/>
        <v>0</v>
      </c>
      <c r="N2430" s="406">
        <f t="shared" si="451"/>
        <v>25.06</v>
      </c>
      <c r="T2430" s="406"/>
    </row>
    <row r="2431" spans="1:21">
      <c r="A2431" s="407">
        <v>45582</v>
      </c>
      <c r="B2431" s="408">
        <v>0</v>
      </c>
      <c r="C2431" s="409">
        <v>26</v>
      </c>
      <c r="D2431" s="409">
        <v>0.94</v>
      </c>
      <c r="E2431" s="409">
        <f t="shared" si="449"/>
        <v>25.06</v>
      </c>
      <c r="F2431" s="409">
        <v>25.06</v>
      </c>
      <c r="G2431" s="409">
        <f t="shared" si="448"/>
        <v>0</v>
      </c>
      <c r="H2431" s="410" t="s">
        <v>872</v>
      </c>
      <c r="I2431" s="410" t="s">
        <v>900</v>
      </c>
      <c r="J2431" s="410">
        <v>1553078050</v>
      </c>
      <c r="K2431" s="410">
        <v>53752741</v>
      </c>
      <c r="L2431" s="410" t="s">
        <v>874</v>
      </c>
      <c r="M2431" s="406">
        <f t="shared" si="450"/>
        <v>0</v>
      </c>
      <c r="N2431" s="406">
        <f t="shared" si="451"/>
        <v>25.06</v>
      </c>
      <c r="T2431" s="406"/>
    </row>
    <row r="2432" spans="1:21">
      <c r="A2432" s="407">
        <v>45582</v>
      </c>
      <c r="B2432" s="408">
        <v>0</v>
      </c>
      <c r="C2432" s="409">
        <v>26</v>
      </c>
      <c r="D2432" s="409">
        <v>0.94</v>
      </c>
      <c r="E2432" s="409">
        <f t="shared" si="449"/>
        <v>25.06</v>
      </c>
      <c r="F2432" s="409">
        <v>25.06</v>
      </c>
      <c r="G2432" s="409">
        <f t="shared" si="448"/>
        <v>0</v>
      </c>
      <c r="H2432" s="410" t="s">
        <v>872</v>
      </c>
      <c r="I2432" s="410" t="s">
        <v>899</v>
      </c>
      <c r="J2432" s="410">
        <v>1553078050</v>
      </c>
      <c r="K2432" s="410">
        <v>53752773</v>
      </c>
      <c r="L2432" s="410" t="s">
        <v>874</v>
      </c>
      <c r="M2432" s="406">
        <f t="shared" si="450"/>
        <v>0</v>
      </c>
      <c r="N2432" s="406">
        <f t="shared" si="451"/>
        <v>25.06</v>
      </c>
      <c r="U2432" s="406"/>
    </row>
    <row r="2433" spans="1:21">
      <c r="A2433" s="407">
        <v>45582</v>
      </c>
      <c r="B2433" s="408">
        <v>0</v>
      </c>
      <c r="C2433" s="409">
        <v>26</v>
      </c>
      <c r="D2433" s="409">
        <v>0.94</v>
      </c>
      <c r="E2433" s="409">
        <f t="shared" si="449"/>
        <v>25.06</v>
      </c>
      <c r="F2433" s="409">
        <v>25.06</v>
      </c>
      <c r="G2433" s="409">
        <f t="shared" si="448"/>
        <v>0</v>
      </c>
      <c r="H2433" s="410" t="s">
        <v>872</v>
      </c>
      <c r="I2433" s="410" t="s">
        <v>899</v>
      </c>
      <c r="J2433" s="410">
        <v>1553078050</v>
      </c>
      <c r="K2433" s="410">
        <v>53752778</v>
      </c>
      <c r="L2433" s="410" t="s">
        <v>874</v>
      </c>
      <c r="M2433" s="406">
        <f t="shared" si="450"/>
        <v>0</v>
      </c>
      <c r="N2433" s="406">
        <f t="shared" si="451"/>
        <v>25.06</v>
      </c>
      <c r="O2433" s="406"/>
    </row>
    <row r="2434" spans="1:21">
      <c r="A2434" s="407">
        <v>45582</v>
      </c>
      <c r="B2434" s="408">
        <v>0</v>
      </c>
      <c r="C2434" s="409">
        <v>26</v>
      </c>
      <c r="D2434" s="409">
        <v>0.94</v>
      </c>
      <c r="E2434" s="409">
        <f t="shared" si="449"/>
        <v>25.06</v>
      </c>
      <c r="F2434" s="409">
        <v>25.06</v>
      </c>
      <c r="G2434" s="409">
        <f t="shared" si="448"/>
        <v>0</v>
      </c>
      <c r="H2434" s="410" t="s">
        <v>872</v>
      </c>
      <c r="I2434" s="410" t="s">
        <v>899</v>
      </c>
      <c r="J2434" s="410">
        <v>1553078050</v>
      </c>
      <c r="K2434" s="410">
        <v>53752781</v>
      </c>
      <c r="L2434" s="410" t="s">
        <v>874</v>
      </c>
      <c r="M2434" s="406">
        <f t="shared" si="450"/>
        <v>0</v>
      </c>
      <c r="N2434" s="406">
        <f t="shared" si="451"/>
        <v>25.06</v>
      </c>
      <c r="O2434" s="406"/>
    </row>
    <row r="2435" spans="1:21">
      <c r="A2435" s="407">
        <v>45582</v>
      </c>
      <c r="B2435" s="408">
        <v>0</v>
      </c>
      <c r="C2435" s="409">
        <v>26</v>
      </c>
      <c r="D2435" s="409">
        <v>0.94</v>
      </c>
      <c r="E2435" s="409">
        <f t="shared" si="449"/>
        <v>25.06</v>
      </c>
      <c r="F2435" s="409">
        <v>25.06</v>
      </c>
      <c r="G2435" s="409">
        <f t="shared" ref="G2435:G2498" si="452">IF(D2435&gt;0.2,0,0.04)</f>
        <v>0</v>
      </c>
      <c r="H2435" s="410" t="s">
        <v>872</v>
      </c>
      <c r="I2435" s="410" t="s">
        <v>900</v>
      </c>
      <c r="J2435" s="410">
        <v>1553078050</v>
      </c>
      <c r="K2435" s="410">
        <v>53752833</v>
      </c>
      <c r="L2435" s="410" t="s">
        <v>874</v>
      </c>
      <c r="M2435" s="406">
        <f t="shared" si="450"/>
        <v>0</v>
      </c>
      <c r="N2435" s="406">
        <f t="shared" si="451"/>
        <v>25.06</v>
      </c>
      <c r="U2435" s="406"/>
    </row>
    <row r="2436" spans="1:21">
      <c r="A2436" s="407">
        <v>45582</v>
      </c>
      <c r="B2436" s="408">
        <v>0</v>
      </c>
      <c r="C2436" s="409">
        <v>26</v>
      </c>
      <c r="D2436" s="409">
        <v>0.94</v>
      </c>
      <c r="E2436" s="409">
        <f t="shared" ref="E2436:E2499" si="453">C2436-D2436-G2436</f>
        <v>25.06</v>
      </c>
      <c r="F2436" s="409">
        <v>25.06</v>
      </c>
      <c r="G2436" s="409">
        <f t="shared" si="452"/>
        <v>0</v>
      </c>
      <c r="H2436" s="410" t="s">
        <v>872</v>
      </c>
      <c r="I2436" s="410" t="s">
        <v>900</v>
      </c>
      <c r="J2436" s="410">
        <v>1553078050</v>
      </c>
      <c r="K2436" s="410">
        <v>53752845</v>
      </c>
      <c r="L2436" s="410" t="s">
        <v>874</v>
      </c>
      <c r="M2436" s="406">
        <f t="shared" ref="M2436:M2499" si="454">SUM(N2436:AA2436)-E2436</f>
        <v>0</v>
      </c>
      <c r="N2436" s="406">
        <f t="shared" si="451"/>
        <v>25.06</v>
      </c>
      <c r="O2436" s="406"/>
    </row>
    <row r="2437" spans="1:21">
      <c r="A2437" s="407">
        <v>45582</v>
      </c>
      <c r="B2437" s="408">
        <v>0</v>
      </c>
      <c r="C2437" s="409">
        <v>26</v>
      </c>
      <c r="D2437" s="409">
        <v>0.94</v>
      </c>
      <c r="E2437" s="409">
        <f t="shared" si="453"/>
        <v>25.06</v>
      </c>
      <c r="F2437" s="409">
        <v>25.06</v>
      </c>
      <c r="G2437" s="409">
        <f t="shared" si="452"/>
        <v>0</v>
      </c>
      <c r="H2437" s="410" t="s">
        <v>872</v>
      </c>
      <c r="I2437" s="410" t="s">
        <v>900</v>
      </c>
      <c r="J2437" s="410">
        <v>1553078050</v>
      </c>
      <c r="K2437" s="410">
        <v>53752866</v>
      </c>
      <c r="L2437" s="410" t="s">
        <v>874</v>
      </c>
      <c r="M2437" s="406">
        <f t="shared" si="454"/>
        <v>0</v>
      </c>
      <c r="N2437" s="406">
        <f t="shared" si="451"/>
        <v>25.06</v>
      </c>
      <c r="T2437" s="406"/>
    </row>
    <row r="2438" spans="1:21">
      <c r="A2438" s="407">
        <v>45582</v>
      </c>
      <c r="B2438" s="408">
        <v>0</v>
      </c>
      <c r="C2438" s="409">
        <v>26</v>
      </c>
      <c r="D2438" s="409">
        <v>0.94</v>
      </c>
      <c r="E2438" s="409">
        <f t="shared" si="453"/>
        <v>25.06</v>
      </c>
      <c r="F2438" s="409">
        <v>25.06</v>
      </c>
      <c r="G2438" s="409">
        <f t="shared" si="452"/>
        <v>0</v>
      </c>
      <c r="H2438" s="410" t="s">
        <v>872</v>
      </c>
      <c r="I2438" s="410" t="s">
        <v>899</v>
      </c>
      <c r="J2438" s="410">
        <v>1553078050</v>
      </c>
      <c r="K2438" s="410">
        <v>53752907</v>
      </c>
      <c r="L2438" s="410" t="s">
        <v>874</v>
      </c>
      <c r="M2438" s="406">
        <f t="shared" si="454"/>
        <v>0</v>
      </c>
      <c r="N2438" s="406">
        <f t="shared" si="451"/>
        <v>25.06</v>
      </c>
      <c r="O2438" s="406"/>
    </row>
    <row r="2439" spans="1:21">
      <c r="A2439" s="407">
        <v>45582</v>
      </c>
      <c r="B2439" s="408">
        <v>0</v>
      </c>
      <c r="C2439" s="409">
        <v>26</v>
      </c>
      <c r="D2439" s="409">
        <v>0.94</v>
      </c>
      <c r="E2439" s="409">
        <f t="shared" si="453"/>
        <v>25.06</v>
      </c>
      <c r="F2439" s="409">
        <v>25.06</v>
      </c>
      <c r="G2439" s="409">
        <f t="shared" si="452"/>
        <v>0</v>
      </c>
      <c r="H2439" s="410" t="s">
        <v>872</v>
      </c>
      <c r="I2439" s="410" t="s">
        <v>899</v>
      </c>
      <c r="J2439" s="410">
        <v>1553078050</v>
      </c>
      <c r="K2439" s="410">
        <v>53752923</v>
      </c>
      <c r="L2439" s="410" t="s">
        <v>874</v>
      </c>
      <c r="M2439" s="406">
        <f t="shared" si="454"/>
        <v>0</v>
      </c>
      <c r="N2439" s="406">
        <f t="shared" si="451"/>
        <v>25.06</v>
      </c>
      <c r="O2439" s="406"/>
    </row>
    <row r="2440" spans="1:21">
      <c r="A2440" s="407">
        <v>45582</v>
      </c>
      <c r="B2440" s="408">
        <v>0</v>
      </c>
      <c r="C2440" s="409">
        <v>26</v>
      </c>
      <c r="D2440" s="409">
        <v>0.94</v>
      </c>
      <c r="E2440" s="409">
        <f t="shared" si="453"/>
        <v>25.06</v>
      </c>
      <c r="F2440" s="409">
        <v>25.06</v>
      </c>
      <c r="G2440" s="409">
        <f t="shared" si="452"/>
        <v>0</v>
      </c>
      <c r="H2440" s="410" t="s">
        <v>872</v>
      </c>
      <c r="I2440" s="410" t="s">
        <v>899</v>
      </c>
      <c r="J2440" s="410">
        <v>1553078050</v>
      </c>
      <c r="K2440" s="410">
        <v>53752699</v>
      </c>
      <c r="L2440" s="410" t="s">
        <v>874</v>
      </c>
      <c r="M2440" s="406">
        <f t="shared" si="454"/>
        <v>0</v>
      </c>
      <c r="N2440" s="406">
        <f t="shared" si="451"/>
        <v>25.06</v>
      </c>
      <c r="O2440" s="406"/>
    </row>
    <row r="2441" spans="1:21">
      <c r="A2441" s="407">
        <v>45582</v>
      </c>
      <c r="B2441" s="408">
        <v>0</v>
      </c>
      <c r="C2441" s="409">
        <v>26</v>
      </c>
      <c r="D2441" s="409">
        <v>0.94</v>
      </c>
      <c r="E2441" s="409">
        <f t="shared" si="453"/>
        <v>25.06</v>
      </c>
      <c r="F2441" s="409">
        <v>25.06</v>
      </c>
      <c r="G2441" s="409">
        <f t="shared" si="452"/>
        <v>0</v>
      </c>
      <c r="H2441" s="410" t="s">
        <v>872</v>
      </c>
      <c r="I2441" s="410" t="s">
        <v>900</v>
      </c>
      <c r="J2441" s="410">
        <v>1553078050</v>
      </c>
      <c r="K2441" s="410">
        <v>53752702</v>
      </c>
      <c r="L2441" s="410" t="s">
        <v>874</v>
      </c>
      <c r="M2441" s="406">
        <f t="shared" si="454"/>
        <v>0</v>
      </c>
      <c r="N2441" s="406">
        <f t="shared" si="451"/>
        <v>25.06</v>
      </c>
      <c r="U2441" s="406"/>
    </row>
    <row r="2442" spans="1:21">
      <c r="A2442" s="407">
        <v>45582</v>
      </c>
      <c r="B2442" s="408">
        <v>0</v>
      </c>
      <c r="C2442" s="409">
        <v>26</v>
      </c>
      <c r="D2442" s="409">
        <v>0.94</v>
      </c>
      <c r="E2442" s="409">
        <f t="shared" si="453"/>
        <v>25.06</v>
      </c>
      <c r="F2442" s="409">
        <v>25.06</v>
      </c>
      <c r="G2442" s="409">
        <f t="shared" si="452"/>
        <v>0</v>
      </c>
      <c r="H2442" s="410" t="s">
        <v>872</v>
      </c>
      <c r="I2442" s="410" t="s">
        <v>900</v>
      </c>
      <c r="J2442" s="410">
        <v>1553078050</v>
      </c>
      <c r="K2442" s="410">
        <v>53752711</v>
      </c>
      <c r="L2442" s="410" t="s">
        <v>874</v>
      </c>
      <c r="M2442" s="406">
        <f t="shared" si="454"/>
        <v>0</v>
      </c>
      <c r="N2442" s="406">
        <f t="shared" si="451"/>
        <v>25.06</v>
      </c>
      <c r="T2442" s="406"/>
    </row>
    <row r="2443" spans="1:21">
      <c r="A2443" s="407">
        <v>45582</v>
      </c>
      <c r="B2443" s="408">
        <v>0</v>
      </c>
      <c r="C2443" s="409">
        <v>26</v>
      </c>
      <c r="D2443" s="409">
        <v>0.94</v>
      </c>
      <c r="E2443" s="409">
        <f t="shared" si="453"/>
        <v>25.06</v>
      </c>
      <c r="F2443" s="409">
        <v>25.06</v>
      </c>
      <c r="G2443" s="409">
        <f t="shared" si="452"/>
        <v>0</v>
      </c>
      <c r="H2443" s="410" t="s">
        <v>872</v>
      </c>
      <c r="I2443" s="410" t="s">
        <v>900</v>
      </c>
      <c r="J2443" s="410">
        <v>1553078050</v>
      </c>
      <c r="K2443" s="410">
        <v>53752712</v>
      </c>
      <c r="L2443" s="410" t="s">
        <v>874</v>
      </c>
      <c r="M2443" s="406">
        <f t="shared" si="454"/>
        <v>0</v>
      </c>
      <c r="N2443" s="406">
        <f t="shared" si="451"/>
        <v>25.06</v>
      </c>
      <c r="P2443" s="406"/>
    </row>
    <row r="2444" spans="1:21">
      <c r="A2444" s="407">
        <v>45582</v>
      </c>
      <c r="B2444" s="408">
        <v>0</v>
      </c>
      <c r="C2444" s="409">
        <v>26</v>
      </c>
      <c r="D2444" s="409">
        <v>0.94</v>
      </c>
      <c r="E2444" s="409">
        <f t="shared" si="453"/>
        <v>25.06</v>
      </c>
      <c r="F2444" s="409">
        <v>25.06</v>
      </c>
      <c r="G2444" s="409">
        <f t="shared" si="452"/>
        <v>0</v>
      </c>
      <c r="H2444" s="410" t="s">
        <v>872</v>
      </c>
      <c r="I2444" s="410" t="s">
        <v>900</v>
      </c>
      <c r="J2444" s="410">
        <v>1553078050</v>
      </c>
      <c r="K2444" s="410">
        <v>53752718</v>
      </c>
      <c r="L2444" s="410" t="s">
        <v>874</v>
      </c>
      <c r="M2444" s="406">
        <f t="shared" si="454"/>
        <v>0</v>
      </c>
      <c r="N2444" s="406">
        <f t="shared" si="451"/>
        <v>25.06</v>
      </c>
      <c r="O2444" s="406"/>
    </row>
    <row r="2445" spans="1:21">
      <c r="A2445" s="407">
        <v>45582</v>
      </c>
      <c r="B2445" s="408">
        <v>0</v>
      </c>
      <c r="C2445" s="409">
        <v>26</v>
      </c>
      <c r="D2445" s="409">
        <v>0.94</v>
      </c>
      <c r="E2445" s="409">
        <f t="shared" si="453"/>
        <v>25.06</v>
      </c>
      <c r="F2445" s="409">
        <v>25.06</v>
      </c>
      <c r="G2445" s="409">
        <f t="shared" si="452"/>
        <v>0</v>
      </c>
      <c r="H2445" s="410" t="s">
        <v>872</v>
      </c>
      <c r="I2445" s="410" t="s">
        <v>899</v>
      </c>
      <c r="J2445" s="410">
        <v>1553078050</v>
      </c>
      <c r="K2445" s="410">
        <v>53752729</v>
      </c>
      <c r="L2445" s="410" t="s">
        <v>874</v>
      </c>
      <c r="M2445" s="406">
        <f t="shared" si="454"/>
        <v>0</v>
      </c>
      <c r="N2445" s="406">
        <f t="shared" si="451"/>
        <v>25.06</v>
      </c>
      <c r="O2445" s="406"/>
    </row>
    <row r="2446" spans="1:21">
      <c r="A2446" s="407">
        <v>45582</v>
      </c>
      <c r="B2446" s="408">
        <v>0</v>
      </c>
      <c r="C2446" s="409">
        <v>26</v>
      </c>
      <c r="D2446" s="409">
        <v>0.94</v>
      </c>
      <c r="E2446" s="409">
        <f t="shared" si="453"/>
        <v>25.06</v>
      </c>
      <c r="F2446" s="409">
        <v>25.06</v>
      </c>
      <c r="G2446" s="409">
        <f t="shared" si="452"/>
        <v>0</v>
      </c>
      <c r="H2446" s="410" t="s">
        <v>872</v>
      </c>
      <c r="I2446" s="410" t="s">
        <v>899</v>
      </c>
      <c r="J2446" s="410">
        <v>1553078050</v>
      </c>
      <c r="K2446" s="410">
        <v>53752733</v>
      </c>
      <c r="L2446" s="410" t="s">
        <v>874</v>
      </c>
      <c r="M2446" s="406">
        <f t="shared" si="454"/>
        <v>0</v>
      </c>
      <c r="N2446" s="406">
        <f t="shared" si="451"/>
        <v>25.06</v>
      </c>
      <c r="O2446" s="406"/>
    </row>
    <row r="2447" spans="1:21">
      <c r="A2447" s="407">
        <v>45582</v>
      </c>
      <c r="B2447" s="408">
        <v>0</v>
      </c>
      <c r="C2447" s="409">
        <v>26</v>
      </c>
      <c r="D2447" s="409">
        <v>0.94</v>
      </c>
      <c r="E2447" s="409">
        <f t="shared" si="453"/>
        <v>25.06</v>
      </c>
      <c r="F2447" s="409">
        <v>25.06</v>
      </c>
      <c r="G2447" s="409">
        <f t="shared" si="452"/>
        <v>0</v>
      </c>
      <c r="H2447" s="410" t="s">
        <v>872</v>
      </c>
      <c r="I2447" s="410" t="s">
        <v>900</v>
      </c>
      <c r="J2447" s="410">
        <v>1553078050</v>
      </c>
      <c r="K2447" s="410">
        <v>53752766</v>
      </c>
      <c r="L2447" s="410" t="s">
        <v>874</v>
      </c>
      <c r="M2447" s="406">
        <f t="shared" si="454"/>
        <v>0</v>
      </c>
      <c r="N2447" s="406">
        <f t="shared" si="451"/>
        <v>25.06</v>
      </c>
      <c r="T2447" s="406"/>
    </row>
    <row r="2448" spans="1:21">
      <c r="A2448" s="407">
        <v>45582</v>
      </c>
      <c r="B2448" s="408">
        <v>0</v>
      </c>
      <c r="C2448" s="409">
        <v>26</v>
      </c>
      <c r="D2448" s="409">
        <v>0.94</v>
      </c>
      <c r="E2448" s="409">
        <f t="shared" si="453"/>
        <v>25.06</v>
      </c>
      <c r="F2448" s="409">
        <v>25.06</v>
      </c>
      <c r="G2448" s="409">
        <f t="shared" si="452"/>
        <v>0</v>
      </c>
      <c r="H2448" s="410" t="s">
        <v>872</v>
      </c>
      <c r="I2448" s="410" t="s">
        <v>899</v>
      </c>
      <c r="J2448" s="410">
        <v>1553078050</v>
      </c>
      <c r="K2448" s="410">
        <v>53752771</v>
      </c>
      <c r="L2448" s="410" t="s">
        <v>874</v>
      </c>
      <c r="M2448" s="406">
        <f t="shared" si="454"/>
        <v>0</v>
      </c>
      <c r="N2448" s="406">
        <f t="shared" si="451"/>
        <v>25.06</v>
      </c>
      <c r="P2448" s="406"/>
    </row>
    <row r="2449" spans="1:25">
      <c r="A2449" s="407">
        <v>45582</v>
      </c>
      <c r="B2449" s="408">
        <v>0</v>
      </c>
      <c r="C2449" s="409">
        <v>26</v>
      </c>
      <c r="D2449" s="409">
        <v>0.94</v>
      </c>
      <c r="E2449" s="409">
        <f t="shared" si="453"/>
        <v>25.06</v>
      </c>
      <c r="F2449" s="409">
        <v>25.06</v>
      </c>
      <c r="G2449" s="409">
        <f t="shared" si="452"/>
        <v>0</v>
      </c>
      <c r="H2449" s="410" t="s">
        <v>872</v>
      </c>
      <c r="I2449" s="410" t="s">
        <v>899</v>
      </c>
      <c r="J2449" s="410">
        <v>1553078050</v>
      </c>
      <c r="K2449" s="410">
        <v>53752774</v>
      </c>
      <c r="L2449" s="410" t="s">
        <v>874</v>
      </c>
      <c r="M2449" s="406">
        <f t="shared" si="454"/>
        <v>0</v>
      </c>
      <c r="N2449" s="406">
        <f t="shared" si="451"/>
        <v>25.06</v>
      </c>
      <c r="O2449" s="406"/>
    </row>
    <row r="2450" spans="1:25">
      <c r="A2450" s="407">
        <v>45582</v>
      </c>
      <c r="B2450" s="408">
        <v>0</v>
      </c>
      <c r="C2450" s="409">
        <v>26</v>
      </c>
      <c r="D2450" s="409">
        <v>0.94</v>
      </c>
      <c r="E2450" s="409">
        <f t="shared" si="453"/>
        <v>25.06</v>
      </c>
      <c r="F2450" s="409">
        <v>25.06</v>
      </c>
      <c r="G2450" s="409">
        <f t="shared" si="452"/>
        <v>0</v>
      </c>
      <c r="H2450" s="410" t="s">
        <v>872</v>
      </c>
      <c r="I2450" s="410" t="s">
        <v>900</v>
      </c>
      <c r="J2450" s="410">
        <v>1553078050</v>
      </c>
      <c r="K2450" s="410">
        <v>53752805</v>
      </c>
      <c r="L2450" s="410" t="s">
        <v>874</v>
      </c>
      <c r="M2450" s="406">
        <f t="shared" si="454"/>
        <v>0</v>
      </c>
      <c r="N2450" s="406">
        <f t="shared" si="451"/>
        <v>25.06</v>
      </c>
      <c r="U2450" s="406"/>
    </row>
    <row r="2451" spans="1:25">
      <c r="A2451" s="407">
        <v>45582</v>
      </c>
      <c r="B2451" s="408">
        <v>0</v>
      </c>
      <c r="C2451" s="409">
        <v>26</v>
      </c>
      <c r="D2451" s="409">
        <v>0.94</v>
      </c>
      <c r="E2451" s="409">
        <f t="shared" si="453"/>
        <v>25.06</v>
      </c>
      <c r="F2451" s="409">
        <v>25.06</v>
      </c>
      <c r="G2451" s="409">
        <f t="shared" si="452"/>
        <v>0</v>
      </c>
      <c r="H2451" s="410" t="s">
        <v>872</v>
      </c>
      <c r="I2451" s="410" t="s">
        <v>900</v>
      </c>
      <c r="J2451" s="410">
        <v>1553078050</v>
      </c>
      <c r="K2451" s="410">
        <v>53752811</v>
      </c>
      <c r="L2451" s="410" t="s">
        <v>874</v>
      </c>
      <c r="M2451" s="406">
        <f t="shared" si="454"/>
        <v>0</v>
      </c>
      <c r="N2451" s="406">
        <f t="shared" si="451"/>
        <v>25.06</v>
      </c>
      <c r="P2451" s="406"/>
    </row>
    <row r="2452" spans="1:25">
      <c r="A2452" s="407">
        <v>45582</v>
      </c>
      <c r="B2452" s="408">
        <v>0</v>
      </c>
      <c r="C2452" s="409">
        <v>26</v>
      </c>
      <c r="D2452" s="409">
        <v>0.94</v>
      </c>
      <c r="E2452" s="409">
        <f t="shared" si="453"/>
        <v>25.06</v>
      </c>
      <c r="F2452" s="409">
        <v>25.06</v>
      </c>
      <c r="G2452" s="409">
        <f t="shared" si="452"/>
        <v>0</v>
      </c>
      <c r="H2452" s="410" t="s">
        <v>872</v>
      </c>
      <c r="I2452" s="410" t="s">
        <v>899</v>
      </c>
      <c r="J2452" s="410">
        <v>1553078050</v>
      </c>
      <c r="K2452" s="410">
        <v>53752816</v>
      </c>
      <c r="L2452" s="410" t="s">
        <v>874</v>
      </c>
      <c r="M2452" s="406">
        <f t="shared" si="454"/>
        <v>0</v>
      </c>
      <c r="N2452" s="406">
        <f t="shared" si="451"/>
        <v>25.06</v>
      </c>
      <c r="P2452" s="406"/>
    </row>
    <row r="2453" spans="1:25">
      <c r="A2453" s="407">
        <v>45582</v>
      </c>
      <c r="B2453" s="408">
        <v>0</v>
      </c>
      <c r="C2453" s="409">
        <v>26</v>
      </c>
      <c r="D2453" s="409">
        <v>0.94</v>
      </c>
      <c r="E2453" s="409">
        <f t="shared" si="453"/>
        <v>25.06</v>
      </c>
      <c r="F2453" s="409">
        <v>25.06</v>
      </c>
      <c r="G2453" s="409">
        <f t="shared" si="452"/>
        <v>0</v>
      </c>
      <c r="H2453" s="410" t="s">
        <v>872</v>
      </c>
      <c r="I2453" s="410" t="s">
        <v>900</v>
      </c>
      <c r="J2453" s="410">
        <v>1553078050</v>
      </c>
      <c r="K2453" s="410">
        <v>53752844</v>
      </c>
      <c r="L2453" s="410" t="s">
        <v>874</v>
      </c>
      <c r="M2453" s="406">
        <f t="shared" si="454"/>
        <v>0</v>
      </c>
      <c r="N2453" s="406">
        <f t="shared" si="451"/>
        <v>25.06</v>
      </c>
      <c r="O2453" s="406"/>
    </row>
    <row r="2454" spans="1:25">
      <c r="A2454" s="407">
        <v>45582</v>
      </c>
      <c r="B2454" s="408">
        <v>0</v>
      </c>
      <c r="C2454" s="409">
        <v>26</v>
      </c>
      <c r="D2454" s="409">
        <v>0.94</v>
      </c>
      <c r="E2454" s="409">
        <f t="shared" si="453"/>
        <v>25.06</v>
      </c>
      <c r="F2454" s="409">
        <v>25.06</v>
      </c>
      <c r="G2454" s="409">
        <f t="shared" si="452"/>
        <v>0</v>
      </c>
      <c r="H2454" s="410" t="s">
        <v>872</v>
      </c>
      <c r="I2454" s="410" t="s">
        <v>899</v>
      </c>
      <c r="J2454" s="410">
        <v>1553078050</v>
      </c>
      <c r="K2454" s="410">
        <v>53752875</v>
      </c>
      <c r="L2454" s="410" t="s">
        <v>874</v>
      </c>
      <c r="M2454" s="406">
        <f t="shared" si="454"/>
        <v>0</v>
      </c>
      <c r="N2454" s="406">
        <f t="shared" si="451"/>
        <v>25.06</v>
      </c>
      <c r="X2454" s="406"/>
      <c r="Y2454" s="406"/>
    </row>
    <row r="2455" spans="1:25" s="484" customFormat="1">
      <c r="A2455" s="504">
        <v>45582</v>
      </c>
      <c r="B2455" s="505">
        <v>0</v>
      </c>
      <c r="C2455" s="506">
        <v>26</v>
      </c>
      <c r="D2455" s="506">
        <v>0.94</v>
      </c>
      <c r="E2455" s="506">
        <f t="shared" si="453"/>
        <v>25.06</v>
      </c>
      <c r="F2455" s="506">
        <v>25.06</v>
      </c>
      <c r="G2455" s="506">
        <f t="shared" si="452"/>
        <v>0</v>
      </c>
      <c r="H2455" s="507" t="s">
        <v>872</v>
      </c>
      <c r="I2455" s="507" t="s">
        <v>900</v>
      </c>
      <c r="J2455" s="507">
        <v>1553078050</v>
      </c>
      <c r="K2455" s="507">
        <v>53752725</v>
      </c>
      <c r="L2455" s="507" t="s">
        <v>874</v>
      </c>
      <c r="M2455" s="508">
        <f t="shared" si="454"/>
        <v>0</v>
      </c>
      <c r="N2455" s="508">
        <f t="shared" si="451"/>
        <v>25.06</v>
      </c>
      <c r="T2455" s="508"/>
    </row>
    <row r="2456" spans="1:25">
      <c r="A2456" s="407">
        <v>45582</v>
      </c>
      <c r="B2456" s="408">
        <v>0</v>
      </c>
      <c r="C2456" s="409">
        <v>26</v>
      </c>
      <c r="D2456" s="409">
        <v>0.94</v>
      </c>
      <c r="E2456" s="409">
        <f t="shared" si="453"/>
        <v>25.06</v>
      </c>
      <c r="F2456" s="409">
        <v>25.06</v>
      </c>
      <c r="G2456" s="409">
        <f t="shared" si="452"/>
        <v>0</v>
      </c>
      <c r="H2456" s="410" t="s">
        <v>872</v>
      </c>
      <c r="I2456" s="410" t="s">
        <v>900</v>
      </c>
      <c r="J2456" s="410">
        <v>1553078050</v>
      </c>
      <c r="K2456" s="410">
        <v>53752742</v>
      </c>
      <c r="L2456" s="410" t="s">
        <v>874</v>
      </c>
      <c r="M2456" s="406">
        <f t="shared" si="454"/>
        <v>0</v>
      </c>
      <c r="N2456" s="406">
        <f t="shared" si="451"/>
        <v>25.06</v>
      </c>
    </row>
    <row r="2457" spans="1:25">
      <c r="A2457" s="407">
        <v>45582</v>
      </c>
      <c r="B2457" s="408">
        <v>0</v>
      </c>
      <c r="C2457" s="409">
        <v>26</v>
      </c>
      <c r="D2457" s="409">
        <v>0.94</v>
      </c>
      <c r="E2457" s="409">
        <f t="shared" si="453"/>
        <v>25.06</v>
      </c>
      <c r="F2457" s="409">
        <v>25.06</v>
      </c>
      <c r="G2457" s="409">
        <f t="shared" si="452"/>
        <v>0</v>
      </c>
      <c r="H2457" s="410" t="s">
        <v>872</v>
      </c>
      <c r="I2457" s="410" t="s">
        <v>900</v>
      </c>
      <c r="J2457" s="410">
        <v>1553078050</v>
      </c>
      <c r="K2457" s="410">
        <v>53752754</v>
      </c>
      <c r="L2457" s="410" t="s">
        <v>874</v>
      </c>
      <c r="M2457" s="406">
        <f t="shared" si="454"/>
        <v>0</v>
      </c>
      <c r="N2457" s="406">
        <f t="shared" si="451"/>
        <v>25.06</v>
      </c>
    </row>
    <row r="2458" spans="1:25">
      <c r="A2458" s="407">
        <v>45582</v>
      </c>
      <c r="B2458" s="408">
        <v>0</v>
      </c>
      <c r="C2458" s="409">
        <v>26</v>
      </c>
      <c r="D2458" s="409">
        <v>0.94</v>
      </c>
      <c r="E2458" s="409">
        <f t="shared" si="453"/>
        <v>25.06</v>
      </c>
      <c r="F2458" s="409">
        <v>25.06</v>
      </c>
      <c r="G2458" s="409">
        <f t="shared" si="452"/>
        <v>0</v>
      </c>
      <c r="H2458" s="410" t="s">
        <v>872</v>
      </c>
      <c r="I2458" s="410" t="s">
        <v>899</v>
      </c>
      <c r="J2458" s="410">
        <v>1553078050</v>
      </c>
      <c r="K2458" s="410">
        <v>53752769</v>
      </c>
      <c r="L2458" s="410" t="s">
        <v>874</v>
      </c>
      <c r="M2458" s="406">
        <f t="shared" si="454"/>
        <v>0</v>
      </c>
      <c r="N2458" s="406">
        <f t="shared" si="451"/>
        <v>25.06</v>
      </c>
    </row>
    <row r="2459" spans="1:25">
      <c r="A2459" s="407">
        <v>45582</v>
      </c>
      <c r="B2459" s="408">
        <v>0</v>
      </c>
      <c r="C2459" s="409">
        <v>26</v>
      </c>
      <c r="D2459" s="409">
        <v>0.94</v>
      </c>
      <c r="E2459" s="409">
        <f t="shared" si="453"/>
        <v>25.06</v>
      </c>
      <c r="F2459" s="409">
        <v>25.06</v>
      </c>
      <c r="G2459" s="409">
        <f t="shared" si="452"/>
        <v>0</v>
      </c>
      <c r="H2459" s="410" t="s">
        <v>872</v>
      </c>
      <c r="I2459" s="410" t="s">
        <v>900</v>
      </c>
      <c r="J2459" s="410">
        <v>1553078050</v>
      </c>
      <c r="K2459" s="410">
        <v>53752783</v>
      </c>
      <c r="L2459" s="410" t="s">
        <v>874</v>
      </c>
      <c r="M2459" s="406">
        <f t="shared" si="454"/>
        <v>0</v>
      </c>
      <c r="N2459" s="406">
        <f t="shared" si="451"/>
        <v>25.06</v>
      </c>
    </row>
    <row r="2460" spans="1:25">
      <c r="A2460" s="407">
        <v>45582</v>
      </c>
      <c r="B2460" s="408">
        <v>0</v>
      </c>
      <c r="C2460" s="409">
        <v>26</v>
      </c>
      <c r="D2460" s="409">
        <v>0.94</v>
      </c>
      <c r="E2460" s="409">
        <f t="shared" si="453"/>
        <v>25.06</v>
      </c>
      <c r="F2460" s="409">
        <v>25.06</v>
      </c>
      <c r="G2460" s="409">
        <f t="shared" si="452"/>
        <v>0</v>
      </c>
      <c r="H2460" s="410" t="s">
        <v>872</v>
      </c>
      <c r="I2460" s="410" t="s">
        <v>899</v>
      </c>
      <c r="J2460" s="410">
        <v>1553078050</v>
      </c>
      <c r="K2460" s="410">
        <v>53752795</v>
      </c>
      <c r="L2460" s="410" t="s">
        <v>874</v>
      </c>
      <c r="M2460" s="406">
        <f t="shared" si="454"/>
        <v>0</v>
      </c>
      <c r="N2460" s="406">
        <f t="shared" si="451"/>
        <v>25.06</v>
      </c>
    </row>
    <row r="2461" spans="1:25">
      <c r="A2461" s="407">
        <v>45582</v>
      </c>
      <c r="B2461" s="408">
        <v>0</v>
      </c>
      <c r="C2461" s="409">
        <v>26</v>
      </c>
      <c r="D2461" s="409">
        <v>0.94</v>
      </c>
      <c r="E2461" s="409">
        <f t="shared" si="453"/>
        <v>25.06</v>
      </c>
      <c r="F2461" s="409">
        <v>25.06</v>
      </c>
      <c r="G2461" s="409">
        <f t="shared" si="452"/>
        <v>0</v>
      </c>
      <c r="H2461" s="410" t="s">
        <v>872</v>
      </c>
      <c r="I2461" s="410" t="s">
        <v>900</v>
      </c>
      <c r="J2461" s="410">
        <v>1553078050</v>
      </c>
      <c r="K2461" s="410">
        <v>53752796</v>
      </c>
      <c r="L2461" s="410" t="s">
        <v>874</v>
      </c>
      <c r="M2461" s="406">
        <f t="shared" si="454"/>
        <v>0</v>
      </c>
      <c r="N2461" s="406">
        <f t="shared" si="451"/>
        <v>25.06</v>
      </c>
    </row>
    <row r="2462" spans="1:25">
      <c r="A2462" s="407">
        <v>45582</v>
      </c>
      <c r="B2462" s="408">
        <v>0</v>
      </c>
      <c r="C2462" s="409">
        <v>26</v>
      </c>
      <c r="D2462" s="409">
        <v>0.94</v>
      </c>
      <c r="E2462" s="409">
        <f t="shared" si="453"/>
        <v>25.06</v>
      </c>
      <c r="F2462" s="409">
        <v>25.06</v>
      </c>
      <c r="G2462" s="409">
        <f t="shared" si="452"/>
        <v>0</v>
      </c>
      <c r="H2462" s="410" t="s">
        <v>872</v>
      </c>
      <c r="I2462" s="410" t="s">
        <v>900</v>
      </c>
      <c r="J2462" s="410">
        <v>1553078050</v>
      </c>
      <c r="K2462" s="410">
        <v>53752826</v>
      </c>
      <c r="L2462" s="410" t="s">
        <v>874</v>
      </c>
      <c r="M2462" s="406">
        <f t="shared" si="454"/>
        <v>0</v>
      </c>
      <c r="N2462" s="406">
        <f t="shared" si="451"/>
        <v>25.06</v>
      </c>
    </row>
    <row r="2463" spans="1:25">
      <c r="A2463" s="407">
        <v>45582</v>
      </c>
      <c r="B2463" s="408">
        <v>0</v>
      </c>
      <c r="C2463" s="409">
        <v>26</v>
      </c>
      <c r="D2463" s="409">
        <v>0.94</v>
      </c>
      <c r="E2463" s="409">
        <f t="shared" si="453"/>
        <v>25.06</v>
      </c>
      <c r="F2463" s="409">
        <v>25.06</v>
      </c>
      <c r="G2463" s="409">
        <f t="shared" si="452"/>
        <v>0</v>
      </c>
      <c r="H2463" s="410" t="s">
        <v>872</v>
      </c>
      <c r="I2463" s="410" t="s">
        <v>900</v>
      </c>
      <c r="J2463" s="410">
        <v>1553078050</v>
      </c>
      <c r="K2463" s="410">
        <v>53752851</v>
      </c>
      <c r="L2463" s="410" t="s">
        <v>874</v>
      </c>
      <c r="M2463" s="406">
        <f t="shared" si="454"/>
        <v>0</v>
      </c>
      <c r="N2463" s="406">
        <f t="shared" si="451"/>
        <v>25.06</v>
      </c>
    </row>
    <row r="2464" spans="1:25">
      <c r="A2464" s="407">
        <v>45582</v>
      </c>
      <c r="B2464" s="408">
        <v>0</v>
      </c>
      <c r="C2464" s="409">
        <v>26</v>
      </c>
      <c r="D2464" s="409">
        <v>0.94</v>
      </c>
      <c r="E2464" s="409">
        <f t="shared" si="453"/>
        <v>25.06</v>
      </c>
      <c r="F2464" s="409">
        <v>25.06</v>
      </c>
      <c r="G2464" s="409">
        <f t="shared" si="452"/>
        <v>0</v>
      </c>
      <c r="H2464" s="410" t="s">
        <v>872</v>
      </c>
      <c r="I2464" s="410" t="s">
        <v>900</v>
      </c>
      <c r="J2464" s="410">
        <v>1553078050</v>
      </c>
      <c r="K2464" s="410">
        <v>53752854</v>
      </c>
      <c r="L2464" s="410" t="s">
        <v>874</v>
      </c>
      <c r="M2464" s="406">
        <f t="shared" si="454"/>
        <v>0</v>
      </c>
      <c r="N2464" s="406">
        <f t="shared" si="451"/>
        <v>25.06</v>
      </c>
    </row>
    <row r="2465" spans="1:21">
      <c r="A2465" s="407">
        <v>45582</v>
      </c>
      <c r="B2465" s="408">
        <v>0</v>
      </c>
      <c r="C2465" s="409">
        <v>26</v>
      </c>
      <c r="D2465" s="409">
        <v>0.94</v>
      </c>
      <c r="E2465" s="409">
        <f t="shared" si="453"/>
        <v>25.06</v>
      </c>
      <c r="F2465" s="409">
        <v>25.06</v>
      </c>
      <c r="G2465" s="409">
        <f t="shared" si="452"/>
        <v>0</v>
      </c>
      <c r="H2465" s="410" t="s">
        <v>872</v>
      </c>
      <c r="I2465" s="410" t="s">
        <v>900</v>
      </c>
      <c r="J2465" s="410">
        <v>1553078050</v>
      </c>
      <c r="K2465" s="410">
        <v>53752868</v>
      </c>
      <c r="L2465" s="410" t="s">
        <v>874</v>
      </c>
      <c r="M2465" s="406">
        <f t="shared" si="454"/>
        <v>0</v>
      </c>
      <c r="N2465" s="406">
        <f t="shared" si="451"/>
        <v>25.06</v>
      </c>
    </row>
    <row r="2466" spans="1:21">
      <c r="A2466" s="407">
        <v>45582</v>
      </c>
      <c r="B2466" s="408">
        <v>0</v>
      </c>
      <c r="C2466" s="409">
        <v>26</v>
      </c>
      <c r="D2466" s="409">
        <v>0.94</v>
      </c>
      <c r="E2466" s="409">
        <f t="shared" si="453"/>
        <v>25.06</v>
      </c>
      <c r="F2466" s="409">
        <v>25.06</v>
      </c>
      <c r="G2466" s="409">
        <f t="shared" si="452"/>
        <v>0</v>
      </c>
      <c r="H2466" s="410" t="s">
        <v>872</v>
      </c>
      <c r="I2466" s="410" t="s">
        <v>900</v>
      </c>
      <c r="J2466" s="410">
        <v>1553078050</v>
      </c>
      <c r="K2466" s="410">
        <v>53752869</v>
      </c>
      <c r="L2466" s="410" t="s">
        <v>874</v>
      </c>
      <c r="M2466" s="406">
        <f t="shared" si="454"/>
        <v>0</v>
      </c>
      <c r="N2466" s="406">
        <f t="shared" si="451"/>
        <v>25.06</v>
      </c>
    </row>
    <row r="2467" spans="1:21">
      <c r="A2467" s="407">
        <v>45582</v>
      </c>
      <c r="B2467" s="408">
        <v>0</v>
      </c>
      <c r="C2467" s="409">
        <v>26</v>
      </c>
      <c r="D2467" s="409">
        <v>0.94</v>
      </c>
      <c r="E2467" s="409">
        <f t="shared" si="453"/>
        <v>25.06</v>
      </c>
      <c r="F2467" s="409">
        <v>25.06</v>
      </c>
      <c r="G2467" s="409">
        <f t="shared" si="452"/>
        <v>0</v>
      </c>
      <c r="H2467" s="410" t="s">
        <v>872</v>
      </c>
      <c r="I2467" s="410" t="s">
        <v>899</v>
      </c>
      <c r="J2467" s="410">
        <v>1553078050</v>
      </c>
      <c r="K2467" s="410">
        <v>53752888</v>
      </c>
      <c r="L2467" s="410" t="s">
        <v>874</v>
      </c>
      <c r="M2467" s="406">
        <f t="shared" si="454"/>
        <v>0</v>
      </c>
      <c r="N2467" s="406">
        <f t="shared" si="451"/>
        <v>25.06</v>
      </c>
    </row>
    <row r="2468" spans="1:21">
      <c r="A2468" s="407">
        <v>45582</v>
      </c>
      <c r="B2468" s="408">
        <v>0</v>
      </c>
      <c r="C2468" s="409">
        <v>26</v>
      </c>
      <c r="D2468" s="409">
        <v>0.94</v>
      </c>
      <c r="E2468" s="409">
        <f t="shared" si="453"/>
        <v>25.06</v>
      </c>
      <c r="F2468" s="409">
        <v>25.06</v>
      </c>
      <c r="G2468" s="409">
        <f t="shared" si="452"/>
        <v>0</v>
      </c>
      <c r="H2468" s="410" t="s">
        <v>872</v>
      </c>
      <c r="I2468" s="410" t="s">
        <v>899</v>
      </c>
      <c r="J2468" s="410">
        <v>1553078050</v>
      </c>
      <c r="K2468" s="410">
        <v>53752890</v>
      </c>
      <c r="L2468" s="410" t="s">
        <v>874</v>
      </c>
      <c r="M2468" s="406">
        <f t="shared" si="454"/>
        <v>0</v>
      </c>
      <c r="N2468" s="406">
        <f t="shared" si="451"/>
        <v>25.06</v>
      </c>
    </row>
    <row r="2469" spans="1:21">
      <c r="A2469" s="407">
        <v>45582</v>
      </c>
      <c r="B2469" s="408">
        <v>0</v>
      </c>
      <c r="C2469" s="409">
        <v>26</v>
      </c>
      <c r="D2469" s="409">
        <v>0.94</v>
      </c>
      <c r="E2469" s="409">
        <f t="shared" si="453"/>
        <v>25.06</v>
      </c>
      <c r="F2469" s="409">
        <v>25.06</v>
      </c>
      <c r="G2469" s="409">
        <f t="shared" si="452"/>
        <v>0</v>
      </c>
      <c r="H2469" s="410" t="s">
        <v>872</v>
      </c>
      <c r="I2469" s="410" t="s">
        <v>899</v>
      </c>
      <c r="J2469" s="410">
        <v>1553078050</v>
      </c>
      <c r="K2469" s="410">
        <v>53752893</v>
      </c>
      <c r="L2469" s="410" t="s">
        <v>874</v>
      </c>
      <c r="M2469" s="406">
        <f t="shared" si="454"/>
        <v>0</v>
      </c>
      <c r="N2469" s="406">
        <f t="shared" si="451"/>
        <v>25.06</v>
      </c>
    </row>
    <row r="2470" spans="1:21">
      <c r="A2470" s="407">
        <v>45582</v>
      </c>
      <c r="B2470" s="408">
        <v>0</v>
      </c>
      <c r="C2470" s="409">
        <v>26</v>
      </c>
      <c r="D2470" s="409">
        <v>0.94</v>
      </c>
      <c r="E2470" s="409">
        <f t="shared" si="453"/>
        <v>25.06</v>
      </c>
      <c r="F2470" s="409">
        <v>25.06</v>
      </c>
      <c r="G2470" s="409">
        <f t="shared" si="452"/>
        <v>0</v>
      </c>
      <c r="H2470" s="410" t="s">
        <v>872</v>
      </c>
      <c r="I2470" s="410" t="s">
        <v>899</v>
      </c>
      <c r="J2470" s="410">
        <v>1553078050</v>
      </c>
      <c r="K2470" s="410">
        <v>53752911</v>
      </c>
      <c r="L2470" s="410" t="s">
        <v>874</v>
      </c>
      <c r="M2470" s="406">
        <f t="shared" si="454"/>
        <v>0</v>
      </c>
      <c r="N2470" s="406">
        <f t="shared" si="451"/>
        <v>25.06</v>
      </c>
    </row>
    <row r="2471" spans="1:21">
      <c r="A2471" s="407">
        <v>45582</v>
      </c>
      <c r="B2471" s="408">
        <v>0</v>
      </c>
      <c r="C2471" s="409">
        <v>26</v>
      </c>
      <c r="D2471" s="409">
        <v>0.94</v>
      </c>
      <c r="E2471" s="409">
        <f t="shared" si="453"/>
        <v>25.06</v>
      </c>
      <c r="F2471" s="409">
        <v>25.06</v>
      </c>
      <c r="G2471" s="409">
        <f t="shared" si="452"/>
        <v>0</v>
      </c>
      <c r="H2471" s="410" t="s">
        <v>872</v>
      </c>
      <c r="I2471" s="410" t="s">
        <v>899</v>
      </c>
      <c r="J2471" s="410">
        <v>1553078050</v>
      </c>
      <c r="K2471" s="410">
        <v>53752930</v>
      </c>
      <c r="L2471" s="410" t="s">
        <v>874</v>
      </c>
      <c r="M2471" s="406">
        <f t="shared" si="454"/>
        <v>0</v>
      </c>
      <c r="N2471" s="406">
        <f t="shared" si="451"/>
        <v>25.06</v>
      </c>
    </row>
    <row r="2472" spans="1:21">
      <c r="A2472" s="407">
        <v>45581</v>
      </c>
      <c r="B2472" s="408">
        <v>0</v>
      </c>
      <c r="C2472" s="409">
        <v>2</v>
      </c>
      <c r="D2472" s="409">
        <v>0.2</v>
      </c>
      <c r="E2472" s="409">
        <f t="shared" si="453"/>
        <v>1.76</v>
      </c>
      <c r="F2472" s="409">
        <v>1.8</v>
      </c>
      <c r="G2472" s="409">
        <f t="shared" si="452"/>
        <v>0.04</v>
      </c>
      <c r="H2472" s="410" t="s">
        <v>872</v>
      </c>
      <c r="I2472" s="410" t="s">
        <v>873</v>
      </c>
      <c r="J2472" s="410">
        <v>928385472</v>
      </c>
      <c r="K2472" s="410">
        <v>53735085</v>
      </c>
      <c r="L2472" s="410" t="s">
        <v>874</v>
      </c>
      <c r="M2472" s="406">
        <f t="shared" si="454"/>
        <v>0</v>
      </c>
      <c r="U2472" s="406">
        <f>E2472</f>
        <v>1.76</v>
      </c>
    </row>
    <row r="2473" spans="1:21">
      <c r="A2473" s="407">
        <v>45580</v>
      </c>
      <c r="B2473" s="408">
        <v>0</v>
      </c>
      <c r="C2473" s="409">
        <v>17.5</v>
      </c>
      <c r="D2473" s="409">
        <v>0.63</v>
      </c>
      <c r="E2473" s="409">
        <f t="shared" si="453"/>
        <v>16.87</v>
      </c>
      <c r="F2473" s="409">
        <v>16.87</v>
      </c>
      <c r="G2473" s="409">
        <f t="shared" si="452"/>
        <v>0</v>
      </c>
      <c r="H2473" s="410" t="s">
        <v>872</v>
      </c>
      <c r="I2473" s="410" t="s">
        <v>879</v>
      </c>
      <c r="J2473" s="410">
        <v>8209270</v>
      </c>
      <c r="K2473" s="410">
        <v>53712203</v>
      </c>
      <c r="L2473" s="410" t="s">
        <v>874</v>
      </c>
      <c r="M2473" s="406">
        <f t="shared" si="454"/>
        <v>0</v>
      </c>
      <c r="T2473" s="406">
        <f>E2473</f>
        <v>16.87</v>
      </c>
    </row>
    <row r="2474" spans="1:21">
      <c r="A2474" s="407">
        <v>45580</v>
      </c>
      <c r="B2474" s="408">
        <v>0</v>
      </c>
      <c r="C2474" s="409">
        <v>2</v>
      </c>
      <c r="D2474" s="409">
        <v>0.2</v>
      </c>
      <c r="E2474" s="409">
        <f t="shared" si="453"/>
        <v>1.76</v>
      </c>
      <c r="F2474" s="409">
        <v>1.8</v>
      </c>
      <c r="G2474" s="409">
        <f t="shared" si="452"/>
        <v>0.04</v>
      </c>
      <c r="H2474" s="410" t="s">
        <v>872</v>
      </c>
      <c r="I2474" s="410" t="s">
        <v>873</v>
      </c>
      <c r="J2474" s="410">
        <v>8209270</v>
      </c>
      <c r="K2474" s="410">
        <v>53712210</v>
      </c>
      <c r="L2474" s="410" t="s">
        <v>874</v>
      </c>
      <c r="M2474" s="406">
        <f t="shared" si="454"/>
        <v>0</v>
      </c>
      <c r="U2474" s="406">
        <f>E2474</f>
        <v>1.76</v>
      </c>
    </row>
    <row r="2475" spans="1:21">
      <c r="A2475" s="407">
        <v>45580</v>
      </c>
      <c r="B2475" s="408">
        <v>0</v>
      </c>
      <c r="C2475" s="409">
        <v>10</v>
      </c>
      <c r="D2475" s="409">
        <v>0.36</v>
      </c>
      <c r="E2475" s="409">
        <f t="shared" si="453"/>
        <v>9.64</v>
      </c>
      <c r="F2475" s="409">
        <v>9.64</v>
      </c>
      <c r="G2475" s="409">
        <f t="shared" si="452"/>
        <v>0</v>
      </c>
      <c r="H2475" s="410" t="s">
        <v>872</v>
      </c>
      <c r="I2475" s="410" t="s">
        <v>909</v>
      </c>
      <c r="J2475" s="410">
        <v>8209270</v>
      </c>
      <c r="K2475" s="410">
        <v>53712208</v>
      </c>
      <c r="L2475" s="410" t="s">
        <v>874</v>
      </c>
      <c r="M2475" s="406">
        <f t="shared" si="454"/>
        <v>0</v>
      </c>
      <c r="R2475" s="406">
        <f t="shared" ref="R2475:R2478" si="455">E2475</f>
        <v>9.64</v>
      </c>
    </row>
    <row r="2476" spans="1:21">
      <c r="A2476" s="407">
        <v>45580</v>
      </c>
      <c r="B2476" s="408">
        <v>0</v>
      </c>
      <c r="C2476" s="409">
        <v>10</v>
      </c>
      <c r="D2476" s="409">
        <v>0.36</v>
      </c>
      <c r="E2476" s="409">
        <f t="shared" si="453"/>
        <v>9.64</v>
      </c>
      <c r="F2476" s="409">
        <v>9.64</v>
      </c>
      <c r="G2476" s="409">
        <f t="shared" si="452"/>
        <v>0</v>
      </c>
      <c r="H2476" s="410" t="s">
        <v>872</v>
      </c>
      <c r="I2476" s="410" t="s">
        <v>909</v>
      </c>
      <c r="J2476" s="410">
        <v>8209270</v>
      </c>
      <c r="K2476" s="410">
        <v>53712207</v>
      </c>
      <c r="L2476" s="410" t="s">
        <v>874</v>
      </c>
      <c r="M2476" s="406">
        <f t="shared" si="454"/>
        <v>0</v>
      </c>
      <c r="R2476" s="406">
        <f t="shared" si="455"/>
        <v>9.64</v>
      </c>
    </row>
    <row r="2477" spans="1:21">
      <c r="A2477" s="407">
        <v>45580</v>
      </c>
      <c r="B2477" s="408">
        <v>0</v>
      </c>
      <c r="C2477" s="409">
        <v>5</v>
      </c>
      <c r="D2477" s="409">
        <v>0.2</v>
      </c>
      <c r="E2477" s="409">
        <f t="shared" si="453"/>
        <v>4.76</v>
      </c>
      <c r="F2477" s="409">
        <v>4.8</v>
      </c>
      <c r="G2477" s="409">
        <f t="shared" si="452"/>
        <v>0.04</v>
      </c>
      <c r="H2477" s="410" t="s">
        <v>872</v>
      </c>
      <c r="I2477" s="410" t="s">
        <v>909</v>
      </c>
      <c r="J2477" s="410">
        <v>8209270</v>
      </c>
      <c r="K2477" s="410">
        <v>53712202</v>
      </c>
      <c r="L2477" s="410" t="s">
        <v>874</v>
      </c>
      <c r="M2477" s="406">
        <f t="shared" si="454"/>
        <v>0</v>
      </c>
      <c r="R2477" s="406">
        <f t="shared" si="455"/>
        <v>4.76</v>
      </c>
    </row>
    <row r="2478" spans="1:21">
      <c r="A2478" s="407">
        <v>45580</v>
      </c>
      <c r="B2478" s="408">
        <v>0</v>
      </c>
      <c r="C2478" s="409">
        <v>10</v>
      </c>
      <c r="D2478" s="409">
        <v>0.36</v>
      </c>
      <c r="E2478" s="409">
        <f t="shared" si="453"/>
        <v>9.64</v>
      </c>
      <c r="F2478" s="409">
        <v>9.64</v>
      </c>
      <c r="G2478" s="409">
        <f t="shared" si="452"/>
        <v>0</v>
      </c>
      <c r="H2478" s="410" t="s">
        <v>872</v>
      </c>
      <c r="I2478" s="410" t="s">
        <v>909</v>
      </c>
      <c r="J2478" s="410">
        <v>8209270</v>
      </c>
      <c r="K2478" s="410">
        <v>53712211</v>
      </c>
      <c r="L2478" s="410" t="s">
        <v>874</v>
      </c>
      <c r="M2478" s="406">
        <f t="shared" si="454"/>
        <v>0</v>
      </c>
      <c r="R2478" s="406">
        <f t="shared" si="455"/>
        <v>9.64</v>
      </c>
    </row>
    <row r="2479" spans="1:21">
      <c r="A2479" s="407">
        <v>45580</v>
      </c>
      <c r="B2479" s="408">
        <v>0</v>
      </c>
      <c r="C2479" s="409">
        <v>4</v>
      </c>
      <c r="D2479" s="409">
        <v>0.2</v>
      </c>
      <c r="E2479" s="409">
        <f t="shared" si="453"/>
        <v>3.76</v>
      </c>
      <c r="F2479" s="409">
        <v>3.8</v>
      </c>
      <c r="G2479" s="409">
        <f t="shared" si="452"/>
        <v>0.04</v>
      </c>
      <c r="H2479" s="410" t="s">
        <v>872</v>
      </c>
      <c r="I2479" s="410" t="s">
        <v>873</v>
      </c>
      <c r="J2479" s="410">
        <v>8209270</v>
      </c>
      <c r="K2479" s="410">
        <v>53712213</v>
      </c>
      <c r="L2479" s="410" t="s">
        <v>874</v>
      </c>
      <c r="M2479" s="406">
        <f t="shared" si="454"/>
        <v>0</v>
      </c>
      <c r="U2479" s="406">
        <f>E2479</f>
        <v>3.76</v>
      </c>
    </row>
    <row r="2480" spans="1:21">
      <c r="A2480" s="407">
        <v>45580</v>
      </c>
      <c r="B2480" s="408">
        <v>0</v>
      </c>
      <c r="C2480" s="409">
        <v>5</v>
      </c>
      <c r="D2480" s="409">
        <v>0.2</v>
      </c>
      <c r="E2480" s="409">
        <f t="shared" si="453"/>
        <v>4.76</v>
      </c>
      <c r="F2480" s="409">
        <v>4.8</v>
      </c>
      <c r="G2480" s="409">
        <f t="shared" si="452"/>
        <v>0.04</v>
      </c>
      <c r="H2480" s="410" t="s">
        <v>872</v>
      </c>
      <c r="I2480" s="410" t="s">
        <v>909</v>
      </c>
      <c r="J2480" s="410">
        <v>8209270</v>
      </c>
      <c r="K2480" s="410">
        <v>53712204</v>
      </c>
      <c r="L2480" s="410" t="s">
        <v>874</v>
      </c>
      <c r="M2480" s="406">
        <f t="shared" si="454"/>
        <v>0</v>
      </c>
      <c r="R2480" s="406">
        <f>E2480</f>
        <v>4.76</v>
      </c>
    </row>
    <row r="2481" spans="1:24">
      <c r="A2481" s="407">
        <v>45580</v>
      </c>
      <c r="B2481" s="408">
        <v>0</v>
      </c>
      <c r="C2481" s="409">
        <v>2</v>
      </c>
      <c r="D2481" s="409">
        <v>0.2</v>
      </c>
      <c r="E2481" s="409">
        <f t="shared" si="453"/>
        <v>1.76</v>
      </c>
      <c r="F2481" s="409">
        <v>1.8</v>
      </c>
      <c r="G2481" s="409">
        <f t="shared" si="452"/>
        <v>0.04</v>
      </c>
      <c r="H2481" s="410" t="s">
        <v>872</v>
      </c>
      <c r="I2481" s="410" t="s">
        <v>873</v>
      </c>
      <c r="J2481" s="410">
        <v>8209270</v>
      </c>
      <c r="K2481" s="410">
        <v>53712201</v>
      </c>
      <c r="L2481" s="410" t="s">
        <v>874</v>
      </c>
      <c r="M2481" s="406">
        <f t="shared" si="454"/>
        <v>0</v>
      </c>
      <c r="U2481" s="406">
        <f>E2481</f>
        <v>1.76</v>
      </c>
    </row>
    <row r="2482" spans="1:24">
      <c r="A2482" s="407">
        <v>45580</v>
      </c>
      <c r="B2482" s="408">
        <v>0</v>
      </c>
      <c r="C2482" s="409">
        <v>5</v>
      </c>
      <c r="D2482" s="409">
        <v>0.2</v>
      </c>
      <c r="E2482" s="409">
        <f t="shared" si="453"/>
        <v>4.76</v>
      </c>
      <c r="F2482" s="409">
        <v>4.8</v>
      </c>
      <c r="G2482" s="409">
        <f t="shared" si="452"/>
        <v>0.04</v>
      </c>
      <c r="H2482" s="410" t="s">
        <v>872</v>
      </c>
      <c r="I2482" s="410" t="s">
        <v>909</v>
      </c>
      <c r="J2482" s="410">
        <v>8209270</v>
      </c>
      <c r="K2482" s="410">
        <v>53712206</v>
      </c>
      <c r="L2482" s="410" t="s">
        <v>874</v>
      </c>
      <c r="M2482" s="406">
        <f t="shared" si="454"/>
        <v>0</v>
      </c>
      <c r="R2482" s="406">
        <f>E2482</f>
        <v>4.76</v>
      </c>
    </row>
    <row r="2483" spans="1:24">
      <c r="A2483" s="407">
        <v>45580</v>
      </c>
      <c r="B2483" s="408">
        <v>0</v>
      </c>
      <c r="C2483" s="409">
        <v>17.5</v>
      </c>
      <c r="D2483" s="409">
        <v>0.63</v>
      </c>
      <c r="E2483" s="409">
        <f t="shared" si="453"/>
        <v>16.87</v>
      </c>
      <c r="F2483" s="409">
        <v>16.87</v>
      </c>
      <c r="G2483" s="409">
        <f t="shared" si="452"/>
        <v>0</v>
      </c>
      <c r="H2483" s="410" t="s">
        <v>872</v>
      </c>
      <c r="I2483" s="410" t="s">
        <v>879</v>
      </c>
      <c r="J2483" s="410">
        <v>8209270</v>
      </c>
      <c r="K2483" s="410">
        <v>53712209</v>
      </c>
      <c r="L2483" s="410" t="s">
        <v>874</v>
      </c>
      <c r="M2483" s="406">
        <f t="shared" si="454"/>
        <v>0</v>
      </c>
      <c r="T2483" s="406">
        <f>E2483</f>
        <v>16.87</v>
      </c>
    </row>
    <row r="2484" spans="1:24">
      <c r="A2484" s="407">
        <v>45580</v>
      </c>
      <c r="B2484" s="408">
        <v>0</v>
      </c>
      <c r="C2484" s="409">
        <v>24</v>
      </c>
      <c r="D2484" s="409">
        <v>0.86</v>
      </c>
      <c r="E2484" s="409">
        <f t="shared" si="453"/>
        <v>23.14</v>
      </c>
      <c r="F2484" s="409">
        <v>23.14</v>
      </c>
      <c r="G2484" s="409">
        <f t="shared" si="452"/>
        <v>0</v>
      </c>
      <c r="H2484" s="410" t="s">
        <v>872</v>
      </c>
      <c r="I2484" s="410" t="s">
        <v>911</v>
      </c>
      <c r="J2484" s="410">
        <v>8209270</v>
      </c>
      <c r="K2484" s="410">
        <v>53712212</v>
      </c>
      <c r="L2484" s="410" t="s">
        <v>874</v>
      </c>
      <c r="M2484" s="406">
        <f t="shared" si="454"/>
        <v>0</v>
      </c>
      <c r="O2484" s="406">
        <f>E2484</f>
        <v>23.14</v>
      </c>
    </row>
    <row r="2485" spans="1:24">
      <c r="A2485" s="407">
        <v>45580</v>
      </c>
      <c r="B2485" s="408">
        <v>0</v>
      </c>
      <c r="C2485" s="409">
        <v>2.5</v>
      </c>
      <c r="D2485" s="409">
        <v>0.2</v>
      </c>
      <c r="E2485" s="409">
        <f t="shared" si="453"/>
        <v>2.2599999999999998</v>
      </c>
      <c r="F2485" s="409">
        <v>2.2999999999999998</v>
      </c>
      <c r="G2485" s="409">
        <f t="shared" si="452"/>
        <v>0.04</v>
      </c>
      <c r="H2485" s="410" t="s">
        <v>872</v>
      </c>
      <c r="I2485" s="410" t="s">
        <v>881</v>
      </c>
      <c r="J2485" s="410">
        <v>8209270</v>
      </c>
      <c r="K2485" s="410">
        <v>53712205</v>
      </c>
      <c r="L2485" s="410" t="s">
        <v>874</v>
      </c>
      <c r="M2485" s="406">
        <f t="shared" si="454"/>
        <v>0</v>
      </c>
      <c r="X2485" s="406">
        <f>E2485</f>
        <v>2.2599999999999998</v>
      </c>
    </row>
    <row r="2486" spans="1:24">
      <c r="A2486" s="407">
        <v>45579</v>
      </c>
      <c r="B2486" s="408">
        <v>0</v>
      </c>
      <c r="C2486" s="409">
        <v>27</v>
      </c>
      <c r="D2486" s="409">
        <v>0.97</v>
      </c>
      <c r="E2486" s="409">
        <f t="shared" si="453"/>
        <v>26.03</v>
      </c>
      <c r="F2486" s="409">
        <v>26.03</v>
      </c>
      <c r="G2486" s="409">
        <f t="shared" si="452"/>
        <v>0</v>
      </c>
      <c r="H2486" s="410" t="s">
        <v>872</v>
      </c>
      <c r="I2486" s="410" t="s">
        <v>911</v>
      </c>
      <c r="J2486" s="410">
        <v>1125181924</v>
      </c>
      <c r="K2486" s="410">
        <v>53703091</v>
      </c>
      <c r="L2486" s="410" t="s">
        <v>874</v>
      </c>
      <c r="M2486" s="406">
        <f t="shared" si="454"/>
        <v>0</v>
      </c>
      <c r="O2486" s="406">
        <f>E2486</f>
        <v>26.03</v>
      </c>
    </row>
    <row r="2487" spans="1:24">
      <c r="A2487" s="407">
        <v>45579</v>
      </c>
      <c r="B2487" s="408">
        <v>0</v>
      </c>
      <c r="C2487" s="409">
        <v>2</v>
      </c>
      <c r="D2487" s="409">
        <v>0.2</v>
      </c>
      <c r="E2487" s="409">
        <f t="shared" si="453"/>
        <v>1.76</v>
      </c>
      <c r="F2487" s="409">
        <v>1.8</v>
      </c>
      <c r="G2487" s="409">
        <f t="shared" si="452"/>
        <v>0.04</v>
      </c>
      <c r="H2487" s="410" t="s">
        <v>872</v>
      </c>
      <c r="I2487" s="410" t="s">
        <v>873</v>
      </c>
      <c r="J2487" s="410">
        <v>1125181924</v>
      </c>
      <c r="K2487" s="410">
        <v>53703090</v>
      </c>
      <c r="L2487" s="410" t="s">
        <v>874</v>
      </c>
      <c r="M2487" s="406">
        <f t="shared" si="454"/>
        <v>0</v>
      </c>
      <c r="U2487" s="406">
        <f>E2487</f>
        <v>1.76</v>
      </c>
    </row>
    <row r="2488" spans="1:24">
      <c r="A2488" s="407">
        <v>45579</v>
      </c>
      <c r="B2488" s="408">
        <v>0</v>
      </c>
      <c r="C2488" s="409">
        <v>26</v>
      </c>
      <c r="D2488" s="409">
        <v>0.94</v>
      </c>
      <c r="E2488" s="409">
        <f t="shared" si="453"/>
        <v>25.06</v>
      </c>
      <c r="F2488" s="409">
        <v>25.06</v>
      </c>
      <c r="G2488" s="409">
        <f t="shared" si="452"/>
        <v>0</v>
      </c>
      <c r="H2488" s="410" t="s">
        <v>872</v>
      </c>
      <c r="I2488" s="410" t="s">
        <v>899</v>
      </c>
      <c r="J2488" s="410">
        <v>1125181924</v>
      </c>
      <c r="K2488" s="410">
        <v>53703092</v>
      </c>
      <c r="L2488" s="410" t="s">
        <v>874</v>
      </c>
      <c r="M2488" s="406">
        <f t="shared" si="454"/>
        <v>0</v>
      </c>
      <c r="N2488" s="406">
        <f>E2488</f>
        <v>25.06</v>
      </c>
    </row>
    <row r="2489" spans="1:24">
      <c r="A2489" s="407">
        <v>45579</v>
      </c>
      <c r="B2489" s="408">
        <v>0</v>
      </c>
      <c r="C2489" s="409">
        <v>24</v>
      </c>
      <c r="D2489" s="409">
        <v>0.86</v>
      </c>
      <c r="E2489" s="409">
        <f t="shared" si="453"/>
        <v>23.14</v>
      </c>
      <c r="F2489" s="409">
        <v>23.14</v>
      </c>
      <c r="G2489" s="409">
        <f t="shared" si="452"/>
        <v>0</v>
      </c>
      <c r="H2489" s="410" t="s">
        <v>872</v>
      </c>
      <c r="I2489" s="410" t="s">
        <v>911</v>
      </c>
      <c r="J2489" s="410">
        <v>1125181924</v>
      </c>
      <c r="K2489" s="410">
        <v>53703093</v>
      </c>
      <c r="L2489" s="410" t="s">
        <v>874</v>
      </c>
      <c r="M2489" s="406">
        <f t="shared" si="454"/>
        <v>0</v>
      </c>
      <c r="O2489" s="406">
        <f>E2489</f>
        <v>23.14</v>
      </c>
    </row>
    <row r="2490" spans="1:24">
      <c r="A2490" s="407">
        <v>45576</v>
      </c>
      <c r="B2490" s="408">
        <v>0</v>
      </c>
      <c r="C2490" s="409">
        <v>3</v>
      </c>
      <c r="D2490" s="409">
        <v>0.2</v>
      </c>
      <c r="E2490" s="409">
        <f t="shared" si="453"/>
        <v>2.76</v>
      </c>
      <c r="F2490" s="409">
        <v>2.8</v>
      </c>
      <c r="G2490" s="409">
        <f t="shared" si="452"/>
        <v>0.04</v>
      </c>
      <c r="H2490" s="410" t="s">
        <v>872</v>
      </c>
      <c r="I2490" s="410" t="s">
        <v>875</v>
      </c>
      <c r="J2490" s="410">
        <v>1197496644</v>
      </c>
      <c r="K2490" s="410">
        <v>53693758</v>
      </c>
      <c r="L2490" s="410" t="s">
        <v>874</v>
      </c>
      <c r="M2490" s="406">
        <f t="shared" si="454"/>
        <v>0</v>
      </c>
      <c r="P2490" s="406">
        <f>E2490</f>
        <v>2.76</v>
      </c>
    </row>
    <row r="2491" spans="1:24">
      <c r="A2491" s="407">
        <v>45576</v>
      </c>
      <c r="B2491" s="408">
        <v>0</v>
      </c>
      <c r="C2491" s="409">
        <v>2</v>
      </c>
      <c r="D2491" s="409">
        <v>0.2</v>
      </c>
      <c r="E2491" s="409">
        <f t="shared" si="453"/>
        <v>1.76</v>
      </c>
      <c r="F2491" s="409">
        <v>1.8</v>
      </c>
      <c r="G2491" s="409">
        <f t="shared" si="452"/>
        <v>0.04</v>
      </c>
      <c r="H2491" s="410" t="s">
        <v>872</v>
      </c>
      <c r="I2491" s="410" t="s">
        <v>873</v>
      </c>
      <c r="J2491" s="410">
        <v>1197496644</v>
      </c>
      <c r="K2491" s="410">
        <v>53693756</v>
      </c>
      <c r="L2491" s="410" t="s">
        <v>874</v>
      </c>
      <c r="M2491" s="406">
        <f t="shared" si="454"/>
        <v>0</v>
      </c>
      <c r="U2491" s="406">
        <f>E2491</f>
        <v>1.76</v>
      </c>
    </row>
    <row r="2492" spans="1:24">
      <c r="A2492" s="407">
        <v>45576</v>
      </c>
      <c r="B2492" s="408">
        <v>0</v>
      </c>
      <c r="C2492" s="409">
        <v>24</v>
      </c>
      <c r="D2492" s="409">
        <v>0.86</v>
      </c>
      <c r="E2492" s="409">
        <f t="shared" si="453"/>
        <v>23.14</v>
      </c>
      <c r="F2492" s="409">
        <v>23.14</v>
      </c>
      <c r="G2492" s="409">
        <f t="shared" si="452"/>
        <v>0</v>
      </c>
      <c r="H2492" s="410" t="s">
        <v>872</v>
      </c>
      <c r="I2492" s="410" t="s">
        <v>911</v>
      </c>
      <c r="J2492" s="410">
        <v>1197496644</v>
      </c>
      <c r="K2492" s="410">
        <v>53693759</v>
      </c>
      <c r="L2492" s="410" t="s">
        <v>874</v>
      </c>
      <c r="M2492" s="406">
        <f t="shared" si="454"/>
        <v>0</v>
      </c>
      <c r="O2492" s="406">
        <f>E2492</f>
        <v>23.14</v>
      </c>
    </row>
    <row r="2493" spans="1:24">
      <c r="A2493" s="407">
        <v>45576</v>
      </c>
      <c r="B2493" s="408">
        <v>0</v>
      </c>
      <c r="C2493" s="409">
        <v>10</v>
      </c>
      <c r="D2493" s="409">
        <v>0.36</v>
      </c>
      <c r="E2493" s="409">
        <f t="shared" si="453"/>
        <v>9.64</v>
      </c>
      <c r="F2493" s="409">
        <v>9.64</v>
      </c>
      <c r="G2493" s="409">
        <f t="shared" si="452"/>
        <v>0</v>
      </c>
      <c r="H2493" s="410" t="s">
        <v>872</v>
      </c>
      <c r="I2493" s="410" t="s">
        <v>877</v>
      </c>
      <c r="J2493" s="410">
        <v>1197496644</v>
      </c>
      <c r="K2493" s="410">
        <v>53693757</v>
      </c>
      <c r="L2493" s="410" t="s">
        <v>874</v>
      </c>
      <c r="M2493" s="406">
        <f t="shared" si="454"/>
        <v>0</v>
      </c>
      <c r="X2493" s="406">
        <f>E2493</f>
        <v>9.64</v>
      </c>
    </row>
    <row r="2494" spans="1:24">
      <c r="A2494" s="407">
        <v>45576</v>
      </c>
      <c r="B2494" s="408">
        <v>0</v>
      </c>
      <c r="C2494" s="409">
        <v>2</v>
      </c>
      <c r="D2494" s="409">
        <v>0.2</v>
      </c>
      <c r="E2494" s="409">
        <f t="shared" si="453"/>
        <v>1.76</v>
      </c>
      <c r="F2494" s="409">
        <v>1.8</v>
      </c>
      <c r="G2494" s="409">
        <f t="shared" si="452"/>
        <v>0.04</v>
      </c>
      <c r="H2494" s="410" t="s">
        <v>872</v>
      </c>
      <c r="I2494" s="410" t="s">
        <v>873</v>
      </c>
      <c r="J2494" s="410">
        <v>1197496644</v>
      </c>
      <c r="K2494" s="410">
        <v>53693755</v>
      </c>
      <c r="L2494" s="410" t="s">
        <v>874</v>
      </c>
      <c r="M2494" s="406">
        <f t="shared" si="454"/>
        <v>0</v>
      </c>
      <c r="U2494" s="406">
        <f t="shared" ref="U2494:U2495" si="456">E2494</f>
        <v>1.76</v>
      </c>
    </row>
    <row r="2495" spans="1:24">
      <c r="A2495" s="407">
        <v>45575</v>
      </c>
      <c r="B2495" s="408">
        <v>0</v>
      </c>
      <c r="C2495" s="409">
        <v>4</v>
      </c>
      <c r="D2495" s="409">
        <v>0.2</v>
      </c>
      <c r="E2495" s="409">
        <f t="shared" si="453"/>
        <v>3.76</v>
      </c>
      <c r="F2495" s="409">
        <v>3.8</v>
      </c>
      <c r="G2495" s="409">
        <f t="shared" si="452"/>
        <v>0.04</v>
      </c>
      <c r="H2495" s="410" t="s">
        <v>872</v>
      </c>
      <c r="I2495" s="410" t="s">
        <v>873</v>
      </c>
      <c r="J2495" s="410">
        <v>380766292</v>
      </c>
      <c r="K2495" s="410">
        <v>53666223</v>
      </c>
      <c r="L2495" s="410" t="s">
        <v>874</v>
      </c>
      <c r="M2495" s="406">
        <f t="shared" si="454"/>
        <v>0</v>
      </c>
      <c r="U2495" s="406">
        <f t="shared" si="456"/>
        <v>3.76</v>
      </c>
    </row>
    <row r="2496" spans="1:24">
      <c r="A2496" s="407">
        <v>45575</v>
      </c>
      <c r="B2496" s="408">
        <v>0</v>
      </c>
      <c r="C2496" s="409">
        <v>60</v>
      </c>
      <c r="D2496" s="409">
        <v>2.16</v>
      </c>
      <c r="E2496" s="409">
        <f t="shared" si="453"/>
        <v>57.84</v>
      </c>
      <c r="F2496" s="409">
        <v>57.84</v>
      </c>
      <c r="G2496" s="409">
        <f t="shared" si="452"/>
        <v>0</v>
      </c>
      <c r="H2496" s="410" t="s">
        <v>872</v>
      </c>
      <c r="I2496" s="410" t="s">
        <v>912</v>
      </c>
      <c r="J2496" s="410">
        <v>380766292</v>
      </c>
      <c r="K2496" s="410">
        <v>53666225</v>
      </c>
      <c r="L2496" s="410" t="s">
        <v>874</v>
      </c>
      <c r="M2496" s="406">
        <f t="shared" si="454"/>
        <v>0</v>
      </c>
      <c r="O2496" s="406">
        <f>E2496</f>
        <v>57.84</v>
      </c>
    </row>
    <row r="2497" spans="1:21">
      <c r="A2497" s="407">
        <v>45575</v>
      </c>
      <c r="B2497" s="408">
        <v>0</v>
      </c>
      <c r="C2497" s="409">
        <v>3</v>
      </c>
      <c r="D2497" s="409">
        <v>0.2</v>
      </c>
      <c r="E2497" s="409">
        <f t="shared" si="453"/>
        <v>2.76</v>
      </c>
      <c r="F2497" s="409">
        <v>2.8</v>
      </c>
      <c r="G2497" s="409">
        <f t="shared" si="452"/>
        <v>0.04</v>
      </c>
      <c r="H2497" s="410" t="s">
        <v>872</v>
      </c>
      <c r="I2497" s="410" t="s">
        <v>875</v>
      </c>
      <c r="J2497" s="410">
        <v>380766292</v>
      </c>
      <c r="K2497" s="410">
        <v>53666224</v>
      </c>
      <c r="L2497" s="410" t="s">
        <v>874</v>
      </c>
      <c r="M2497" s="406">
        <f t="shared" si="454"/>
        <v>0</v>
      </c>
      <c r="P2497" s="406">
        <f>E2497</f>
        <v>2.76</v>
      </c>
    </row>
    <row r="2498" spans="1:21">
      <c r="A2498" s="407">
        <v>45575</v>
      </c>
      <c r="B2498" s="408">
        <v>0</v>
      </c>
      <c r="C2498" s="409">
        <v>4</v>
      </c>
      <c r="D2498" s="409">
        <v>0.2</v>
      </c>
      <c r="E2498" s="409">
        <f t="shared" si="453"/>
        <v>3.76</v>
      </c>
      <c r="F2498" s="409">
        <v>3.8</v>
      </c>
      <c r="G2498" s="409">
        <f t="shared" si="452"/>
        <v>0.04</v>
      </c>
      <c r="H2498" s="410" t="s">
        <v>872</v>
      </c>
      <c r="I2498" s="410" t="s">
        <v>873</v>
      </c>
      <c r="J2498" s="410">
        <v>380766292</v>
      </c>
      <c r="K2498" s="410">
        <v>53666226</v>
      </c>
      <c r="L2498" s="410" t="s">
        <v>874</v>
      </c>
      <c r="M2498" s="406">
        <f t="shared" si="454"/>
        <v>0</v>
      </c>
      <c r="U2498" s="406">
        <f t="shared" ref="U2498:U2504" si="457">E2498</f>
        <v>3.76</v>
      </c>
    </row>
    <row r="2499" spans="1:21">
      <c r="A2499" s="407">
        <v>45575</v>
      </c>
      <c r="B2499" s="408">
        <v>0</v>
      </c>
      <c r="C2499" s="409">
        <v>2</v>
      </c>
      <c r="D2499" s="409">
        <v>0.2</v>
      </c>
      <c r="E2499" s="409">
        <f t="shared" si="453"/>
        <v>1.76</v>
      </c>
      <c r="F2499" s="409">
        <v>1.8</v>
      </c>
      <c r="G2499" s="409">
        <f t="shared" ref="G2499:G2562" si="458">IF(D2499&gt;0.2,0,0.04)</f>
        <v>0.04</v>
      </c>
      <c r="H2499" s="410" t="s">
        <v>872</v>
      </c>
      <c r="I2499" s="410" t="s">
        <v>873</v>
      </c>
      <c r="J2499" s="410">
        <v>380766292</v>
      </c>
      <c r="K2499" s="410">
        <v>53666222</v>
      </c>
      <c r="L2499" s="410" t="s">
        <v>874</v>
      </c>
      <c r="M2499" s="406">
        <f t="shared" si="454"/>
        <v>0</v>
      </c>
      <c r="U2499" s="406">
        <f t="shared" si="457"/>
        <v>1.76</v>
      </c>
    </row>
    <row r="2500" spans="1:21">
      <c r="A2500" s="407">
        <v>45574</v>
      </c>
      <c r="B2500" s="408">
        <v>0</v>
      </c>
      <c r="C2500" s="409">
        <v>2</v>
      </c>
      <c r="D2500" s="409">
        <v>0.2</v>
      </c>
      <c r="E2500" s="409">
        <f t="shared" ref="E2500:E2563" si="459">C2500-D2500-G2500</f>
        <v>1.76</v>
      </c>
      <c r="F2500" s="409">
        <v>1.8</v>
      </c>
      <c r="G2500" s="409">
        <f t="shared" si="458"/>
        <v>0.04</v>
      </c>
      <c r="H2500" s="410" t="s">
        <v>872</v>
      </c>
      <c r="I2500" s="410" t="s">
        <v>873</v>
      </c>
      <c r="J2500" s="410">
        <v>35276477</v>
      </c>
      <c r="K2500" s="410">
        <v>53603581</v>
      </c>
      <c r="L2500" s="410" t="s">
        <v>874</v>
      </c>
      <c r="M2500" s="406">
        <f t="shared" ref="M2500:M2563" si="460">SUM(N2500:AA2500)-E2500</f>
        <v>0</v>
      </c>
      <c r="U2500" s="406">
        <f t="shared" si="457"/>
        <v>1.76</v>
      </c>
    </row>
    <row r="2501" spans="1:21">
      <c r="A2501" s="407">
        <v>45574</v>
      </c>
      <c r="B2501" s="408">
        <v>0</v>
      </c>
      <c r="C2501" s="409">
        <v>2</v>
      </c>
      <c r="D2501" s="409">
        <v>0.2</v>
      </c>
      <c r="E2501" s="409">
        <f t="shared" si="459"/>
        <v>1.76</v>
      </c>
      <c r="F2501" s="409">
        <v>1.8</v>
      </c>
      <c r="G2501" s="409">
        <f t="shared" si="458"/>
        <v>0.04</v>
      </c>
      <c r="H2501" s="410" t="s">
        <v>872</v>
      </c>
      <c r="I2501" s="410" t="s">
        <v>873</v>
      </c>
      <c r="J2501" s="410">
        <v>35276477</v>
      </c>
      <c r="K2501" s="410">
        <v>53603582</v>
      </c>
      <c r="L2501" s="410" t="s">
        <v>874</v>
      </c>
      <c r="M2501" s="406">
        <f t="shared" si="460"/>
        <v>0</v>
      </c>
      <c r="U2501" s="406">
        <f t="shared" si="457"/>
        <v>1.76</v>
      </c>
    </row>
    <row r="2502" spans="1:21">
      <c r="A2502" s="407">
        <v>45574</v>
      </c>
      <c r="B2502" s="408">
        <v>0</v>
      </c>
      <c r="C2502" s="409">
        <v>2</v>
      </c>
      <c r="D2502" s="409">
        <v>0.2</v>
      </c>
      <c r="E2502" s="409">
        <f t="shared" si="459"/>
        <v>1.76</v>
      </c>
      <c r="F2502" s="409">
        <v>1.8</v>
      </c>
      <c r="G2502" s="409">
        <f t="shared" si="458"/>
        <v>0.04</v>
      </c>
      <c r="H2502" s="410" t="s">
        <v>872</v>
      </c>
      <c r="I2502" s="410" t="s">
        <v>873</v>
      </c>
      <c r="J2502" s="410">
        <v>35276477</v>
      </c>
      <c r="K2502" s="410">
        <v>53603583</v>
      </c>
      <c r="L2502" s="410" t="s">
        <v>874</v>
      </c>
      <c r="M2502" s="406">
        <f t="shared" si="460"/>
        <v>0</v>
      </c>
      <c r="U2502" s="406">
        <f t="shared" si="457"/>
        <v>1.76</v>
      </c>
    </row>
    <row r="2503" spans="1:21">
      <c r="A2503" s="407">
        <v>45573</v>
      </c>
      <c r="B2503" s="408">
        <v>0</v>
      </c>
      <c r="C2503" s="409">
        <v>10</v>
      </c>
      <c r="D2503" s="409">
        <v>0.36</v>
      </c>
      <c r="E2503" s="409">
        <f t="shared" si="459"/>
        <v>9.64</v>
      </c>
      <c r="F2503" s="409">
        <v>9.64</v>
      </c>
      <c r="G2503" s="409">
        <f t="shared" si="458"/>
        <v>0</v>
      </c>
      <c r="H2503" s="410" t="s">
        <v>872</v>
      </c>
      <c r="I2503" s="410" t="s">
        <v>873</v>
      </c>
      <c r="J2503" s="410">
        <v>1659335631</v>
      </c>
      <c r="K2503" s="410">
        <v>53569268</v>
      </c>
      <c r="L2503" s="410" t="s">
        <v>874</v>
      </c>
      <c r="M2503" s="406">
        <f t="shared" si="460"/>
        <v>0</v>
      </c>
      <c r="U2503" s="406">
        <f t="shared" si="457"/>
        <v>9.64</v>
      </c>
    </row>
    <row r="2504" spans="1:21">
      <c r="A2504" s="407">
        <v>45573</v>
      </c>
      <c r="B2504" s="408">
        <v>0</v>
      </c>
      <c r="C2504" s="409">
        <v>2</v>
      </c>
      <c r="D2504" s="409">
        <v>0.2</v>
      </c>
      <c r="E2504" s="409">
        <f t="shared" si="459"/>
        <v>1.76</v>
      </c>
      <c r="F2504" s="409">
        <v>1.8</v>
      </c>
      <c r="G2504" s="409">
        <f t="shared" si="458"/>
        <v>0.04</v>
      </c>
      <c r="H2504" s="410" t="s">
        <v>872</v>
      </c>
      <c r="I2504" s="410" t="s">
        <v>873</v>
      </c>
      <c r="J2504" s="410">
        <v>1659335631</v>
      </c>
      <c r="K2504" s="410">
        <v>53569270</v>
      </c>
      <c r="L2504" s="410" t="s">
        <v>874</v>
      </c>
      <c r="M2504" s="406">
        <f t="shared" si="460"/>
        <v>0</v>
      </c>
      <c r="U2504" s="406">
        <f t="shared" si="457"/>
        <v>1.76</v>
      </c>
    </row>
    <row r="2505" spans="1:21">
      <c r="A2505" s="407">
        <v>45573</v>
      </c>
      <c r="B2505" s="408">
        <v>0</v>
      </c>
      <c r="C2505" s="409">
        <v>27</v>
      </c>
      <c r="D2505" s="409">
        <v>0.97</v>
      </c>
      <c r="E2505" s="409">
        <f t="shared" si="459"/>
        <v>26.03</v>
      </c>
      <c r="F2505" s="409">
        <v>26.03</v>
      </c>
      <c r="G2505" s="409">
        <f t="shared" si="458"/>
        <v>0</v>
      </c>
      <c r="H2505" s="410" t="s">
        <v>872</v>
      </c>
      <c r="I2505" s="410" t="s">
        <v>911</v>
      </c>
      <c r="J2505" s="410">
        <v>1659335631</v>
      </c>
      <c r="K2505" s="410">
        <v>53569267</v>
      </c>
      <c r="L2505" s="410" t="s">
        <v>874</v>
      </c>
      <c r="M2505" s="406">
        <f t="shared" si="460"/>
        <v>0</v>
      </c>
      <c r="O2505" s="406">
        <f>E2505</f>
        <v>26.03</v>
      </c>
    </row>
    <row r="2506" spans="1:21">
      <c r="A2506" s="407">
        <v>45573</v>
      </c>
      <c r="B2506" s="408">
        <v>0</v>
      </c>
      <c r="C2506" s="409">
        <v>2</v>
      </c>
      <c r="D2506" s="409">
        <v>0.2</v>
      </c>
      <c r="E2506" s="409">
        <f t="shared" si="459"/>
        <v>1.76</v>
      </c>
      <c r="F2506" s="409">
        <v>1.8</v>
      </c>
      <c r="G2506" s="409">
        <f t="shared" si="458"/>
        <v>0.04</v>
      </c>
      <c r="H2506" s="410" t="s">
        <v>872</v>
      </c>
      <c r="I2506" s="410" t="s">
        <v>873</v>
      </c>
      <c r="J2506" s="410">
        <v>1659335631</v>
      </c>
      <c r="K2506" s="410">
        <v>53569265</v>
      </c>
      <c r="L2506" s="410" t="s">
        <v>874</v>
      </c>
      <c r="M2506" s="406">
        <f t="shared" si="460"/>
        <v>0</v>
      </c>
      <c r="U2506" s="406">
        <f t="shared" ref="U2506:U2508" si="461">E2506</f>
        <v>1.76</v>
      </c>
    </row>
    <row r="2507" spans="1:21">
      <c r="A2507" s="407">
        <v>45573</v>
      </c>
      <c r="B2507" s="408">
        <v>0</v>
      </c>
      <c r="C2507" s="409">
        <v>4</v>
      </c>
      <c r="D2507" s="409">
        <v>0.2</v>
      </c>
      <c r="E2507" s="409">
        <f t="shared" si="459"/>
        <v>3.76</v>
      </c>
      <c r="F2507" s="409">
        <v>3.8</v>
      </c>
      <c r="G2507" s="409">
        <f t="shared" si="458"/>
        <v>0.04</v>
      </c>
      <c r="H2507" s="410" t="s">
        <v>872</v>
      </c>
      <c r="I2507" s="410" t="s">
        <v>873</v>
      </c>
      <c r="J2507" s="410">
        <v>1659335631</v>
      </c>
      <c r="K2507" s="410">
        <v>53569266</v>
      </c>
      <c r="L2507" s="410" t="s">
        <v>874</v>
      </c>
      <c r="M2507" s="406">
        <f t="shared" si="460"/>
        <v>0</v>
      </c>
      <c r="U2507" s="406">
        <f t="shared" si="461"/>
        <v>3.76</v>
      </c>
    </row>
    <row r="2508" spans="1:21">
      <c r="A2508" s="407">
        <v>45573</v>
      </c>
      <c r="B2508" s="408">
        <v>0</v>
      </c>
      <c r="C2508" s="409">
        <v>4</v>
      </c>
      <c r="D2508" s="409">
        <v>0.2</v>
      </c>
      <c r="E2508" s="409">
        <f t="shared" si="459"/>
        <v>3.76</v>
      </c>
      <c r="F2508" s="409">
        <v>3.8</v>
      </c>
      <c r="G2508" s="409">
        <f t="shared" si="458"/>
        <v>0.04</v>
      </c>
      <c r="H2508" s="410" t="s">
        <v>872</v>
      </c>
      <c r="I2508" s="410" t="s">
        <v>873</v>
      </c>
      <c r="J2508" s="410">
        <v>1659335631</v>
      </c>
      <c r="K2508" s="410">
        <v>53569269</v>
      </c>
      <c r="L2508" s="410" t="s">
        <v>874</v>
      </c>
      <c r="M2508" s="406">
        <f t="shared" si="460"/>
        <v>0</v>
      </c>
      <c r="U2508" s="406">
        <f t="shared" si="461"/>
        <v>3.76</v>
      </c>
    </row>
    <row r="2509" spans="1:21">
      <c r="A2509" s="407">
        <v>45572</v>
      </c>
      <c r="B2509" s="408">
        <v>0</v>
      </c>
      <c r="C2509" s="409">
        <v>12.5</v>
      </c>
      <c r="D2509" s="409">
        <v>0.45</v>
      </c>
      <c r="E2509" s="409">
        <f t="shared" si="459"/>
        <v>12.05</v>
      </c>
      <c r="F2509" s="409">
        <v>12.05</v>
      </c>
      <c r="G2509" s="409">
        <f t="shared" si="458"/>
        <v>0</v>
      </c>
      <c r="H2509" s="410" t="s">
        <v>872</v>
      </c>
      <c r="I2509" s="410" t="s">
        <v>876</v>
      </c>
      <c r="J2509" s="410">
        <v>1712841622</v>
      </c>
      <c r="K2509" s="410">
        <v>53555116</v>
      </c>
      <c r="L2509" s="410" t="s">
        <v>874</v>
      </c>
      <c r="M2509" s="406">
        <f t="shared" si="460"/>
        <v>0</v>
      </c>
      <c r="T2509" s="406">
        <f>E2509</f>
        <v>12.05</v>
      </c>
    </row>
    <row r="2510" spans="1:21">
      <c r="A2510" s="407">
        <v>45572</v>
      </c>
      <c r="B2510" s="408">
        <v>0</v>
      </c>
      <c r="C2510" s="409">
        <v>3</v>
      </c>
      <c r="D2510" s="409">
        <v>0.2</v>
      </c>
      <c r="E2510" s="409">
        <f t="shared" si="459"/>
        <v>2.76</v>
      </c>
      <c r="F2510" s="409">
        <v>2.8</v>
      </c>
      <c r="G2510" s="409">
        <f t="shared" si="458"/>
        <v>0.04</v>
      </c>
      <c r="H2510" s="410" t="s">
        <v>872</v>
      </c>
      <c r="I2510" s="410" t="s">
        <v>875</v>
      </c>
      <c r="J2510" s="410">
        <v>1712841622</v>
      </c>
      <c r="K2510" s="410">
        <v>53555117</v>
      </c>
      <c r="L2510" s="410" t="s">
        <v>874</v>
      </c>
      <c r="M2510" s="406">
        <f t="shared" si="460"/>
        <v>0</v>
      </c>
      <c r="P2510" s="406">
        <f t="shared" ref="P2510:P2511" si="462">E2510</f>
        <v>2.76</v>
      </c>
    </row>
    <row r="2511" spans="1:21">
      <c r="A2511" s="407">
        <v>45569</v>
      </c>
      <c r="B2511" s="408">
        <v>0</v>
      </c>
      <c r="C2511" s="409">
        <v>3</v>
      </c>
      <c r="D2511" s="409">
        <v>0.2</v>
      </c>
      <c r="E2511" s="409">
        <f t="shared" si="459"/>
        <v>2.76</v>
      </c>
      <c r="F2511" s="409">
        <v>2.8</v>
      </c>
      <c r="G2511" s="409">
        <f t="shared" si="458"/>
        <v>0.04</v>
      </c>
      <c r="H2511" s="410" t="s">
        <v>872</v>
      </c>
      <c r="I2511" s="410" t="s">
        <v>875</v>
      </c>
      <c r="J2511" s="410">
        <v>700129451</v>
      </c>
      <c r="K2511" s="410">
        <v>53430045</v>
      </c>
      <c r="L2511" s="410" t="s">
        <v>874</v>
      </c>
      <c r="M2511" s="406">
        <f t="shared" si="460"/>
        <v>0</v>
      </c>
      <c r="P2511" s="406">
        <f t="shared" si="462"/>
        <v>2.76</v>
      </c>
    </row>
    <row r="2512" spans="1:21">
      <c r="A2512" s="407">
        <v>45569</v>
      </c>
      <c r="B2512" s="408">
        <v>0</v>
      </c>
      <c r="C2512" s="409">
        <v>30</v>
      </c>
      <c r="D2512" s="409">
        <v>1.08</v>
      </c>
      <c r="E2512" s="409">
        <f t="shared" si="459"/>
        <v>28.92</v>
      </c>
      <c r="F2512" s="409">
        <v>28.92</v>
      </c>
      <c r="G2512" s="409">
        <f t="shared" si="458"/>
        <v>0</v>
      </c>
      <c r="H2512" s="410" t="s">
        <v>872</v>
      </c>
      <c r="I2512" s="410" t="s">
        <v>911</v>
      </c>
      <c r="J2512" s="410">
        <v>700129451</v>
      </c>
      <c r="K2512" s="410">
        <v>53430044</v>
      </c>
      <c r="L2512" s="410" t="s">
        <v>874</v>
      </c>
      <c r="M2512" s="406">
        <f t="shared" si="460"/>
        <v>0</v>
      </c>
      <c r="O2512" s="406">
        <f t="shared" ref="O2512:O2513" si="463">E2512</f>
        <v>28.92</v>
      </c>
    </row>
    <row r="2513" spans="1:24">
      <c r="A2513" s="407">
        <v>45569</v>
      </c>
      <c r="B2513" s="408">
        <v>0</v>
      </c>
      <c r="C2513" s="409">
        <v>30</v>
      </c>
      <c r="D2513" s="409">
        <v>1.08</v>
      </c>
      <c r="E2513" s="409">
        <f t="shared" si="459"/>
        <v>28.92</v>
      </c>
      <c r="F2513" s="409">
        <v>28.92</v>
      </c>
      <c r="G2513" s="409">
        <f t="shared" si="458"/>
        <v>0</v>
      </c>
      <c r="H2513" s="410" t="s">
        <v>872</v>
      </c>
      <c r="I2513" s="410" t="s">
        <v>911</v>
      </c>
      <c r="J2513" s="410">
        <v>700129451</v>
      </c>
      <c r="K2513" s="410">
        <v>53430044</v>
      </c>
      <c r="L2513" s="410" t="s">
        <v>874</v>
      </c>
      <c r="M2513" s="406">
        <f t="shared" si="460"/>
        <v>0</v>
      </c>
      <c r="O2513" s="406">
        <f t="shared" si="463"/>
        <v>28.92</v>
      </c>
    </row>
    <row r="2514" spans="1:24">
      <c r="A2514" s="407">
        <v>45569</v>
      </c>
      <c r="B2514" s="408">
        <v>0</v>
      </c>
      <c r="C2514" s="409">
        <v>3</v>
      </c>
      <c r="D2514" s="409">
        <v>0.2</v>
      </c>
      <c r="E2514" s="409">
        <f t="shared" si="459"/>
        <v>2.76</v>
      </c>
      <c r="F2514" s="409">
        <v>2.8</v>
      </c>
      <c r="G2514" s="409">
        <f t="shared" si="458"/>
        <v>0.04</v>
      </c>
      <c r="H2514" s="410" t="s">
        <v>872</v>
      </c>
      <c r="I2514" s="410" t="s">
        <v>875</v>
      </c>
      <c r="J2514" s="410">
        <v>700129451</v>
      </c>
      <c r="K2514" s="410">
        <v>53430039</v>
      </c>
      <c r="L2514" s="410" t="s">
        <v>874</v>
      </c>
      <c r="M2514" s="406">
        <f t="shared" si="460"/>
        <v>0</v>
      </c>
      <c r="P2514" s="406">
        <f t="shared" ref="P2514:P2517" si="464">E2514</f>
        <v>2.76</v>
      </c>
    </row>
    <row r="2515" spans="1:24">
      <c r="A2515" s="407">
        <v>45569</v>
      </c>
      <c r="B2515" s="408">
        <v>0</v>
      </c>
      <c r="C2515" s="409">
        <v>3</v>
      </c>
      <c r="D2515" s="409">
        <v>0.2</v>
      </c>
      <c r="E2515" s="409">
        <f t="shared" si="459"/>
        <v>2.76</v>
      </c>
      <c r="F2515" s="409">
        <v>2.8</v>
      </c>
      <c r="G2515" s="409">
        <f t="shared" si="458"/>
        <v>0.04</v>
      </c>
      <c r="H2515" s="410" t="s">
        <v>872</v>
      </c>
      <c r="I2515" s="410" t="s">
        <v>875</v>
      </c>
      <c r="J2515" s="410">
        <v>700129451</v>
      </c>
      <c r="K2515" s="410">
        <v>53430040</v>
      </c>
      <c r="L2515" s="410" t="s">
        <v>874</v>
      </c>
      <c r="M2515" s="406">
        <f t="shared" si="460"/>
        <v>0</v>
      </c>
      <c r="P2515" s="406">
        <f t="shared" si="464"/>
        <v>2.76</v>
      </c>
    </row>
    <row r="2516" spans="1:24">
      <c r="A2516" s="407">
        <v>45569</v>
      </c>
      <c r="B2516" s="408">
        <v>0</v>
      </c>
      <c r="C2516" s="409">
        <v>3</v>
      </c>
      <c r="D2516" s="409">
        <v>0.2</v>
      </c>
      <c r="E2516" s="409">
        <f t="shared" si="459"/>
        <v>2.76</v>
      </c>
      <c r="F2516" s="409">
        <v>2.8</v>
      </c>
      <c r="G2516" s="409">
        <f t="shared" si="458"/>
        <v>0.04</v>
      </c>
      <c r="H2516" s="410" t="s">
        <v>872</v>
      </c>
      <c r="I2516" s="410" t="s">
        <v>875</v>
      </c>
      <c r="J2516" s="410">
        <v>700129451</v>
      </c>
      <c r="K2516" s="410">
        <v>53430043</v>
      </c>
      <c r="L2516" s="410" t="s">
        <v>874</v>
      </c>
      <c r="M2516" s="406">
        <f t="shared" si="460"/>
        <v>0</v>
      </c>
      <c r="P2516" s="406">
        <f t="shared" si="464"/>
        <v>2.76</v>
      </c>
    </row>
    <row r="2517" spans="1:24">
      <c r="A2517" s="407">
        <v>45569</v>
      </c>
      <c r="B2517" s="408">
        <v>0</v>
      </c>
      <c r="C2517" s="409">
        <v>3</v>
      </c>
      <c r="D2517" s="409">
        <v>0.2</v>
      </c>
      <c r="E2517" s="409">
        <f t="shared" si="459"/>
        <v>2.76</v>
      </c>
      <c r="F2517" s="409">
        <v>2.8</v>
      </c>
      <c r="G2517" s="409">
        <f t="shared" si="458"/>
        <v>0.04</v>
      </c>
      <c r="H2517" s="410" t="s">
        <v>872</v>
      </c>
      <c r="I2517" s="410" t="s">
        <v>875</v>
      </c>
      <c r="J2517" s="410">
        <v>700129451</v>
      </c>
      <c r="K2517" s="410">
        <v>53430046</v>
      </c>
      <c r="L2517" s="410" t="s">
        <v>874</v>
      </c>
      <c r="M2517" s="406">
        <f t="shared" si="460"/>
        <v>0</v>
      </c>
      <c r="P2517" s="406">
        <f t="shared" si="464"/>
        <v>2.76</v>
      </c>
    </row>
    <row r="2518" spans="1:24">
      <c r="A2518" s="407">
        <v>45569</v>
      </c>
      <c r="B2518" s="408">
        <v>0</v>
      </c>
      <c r="C2518" s="409">
        <v>2</v>
      </c>
      <c r="D2518" s="409">
        <v>0.2</v>
      </c>
      <c r="E2518" s="409">
        <f t="shared" si="459"/>
        <v>1.76</v>
      </c>
      <c r="F2518" s="409">
        <v>1.8</v>
      </c>
      <c r="G2518" s="409">
        <f t="shared" si="458"/>
        <v>0.04</v>
      </c>
      <c r="H2518" s="410" t="s">
        <v>872</v>
      </c>
      <c r="I2518" s="410" t="s">
        <v>873</v>
      </c>
      <c r="J2518" s="410">
        <v>700129451</v>
      </c>
      <c r="K2518" s="410">
        <v>53430038</v>
      </c>
      <c r="L2518" s="410" t="s">
        <v>874</v>
      </c>
      <c r="M2518" s="406">
        <f t="shared" si="460"/>
        <v>0</v>
      </c>
      <c r="U2518" s="406">
        <f>E2518</f>
        <v>1.76</v>
      </c>
    </row>
    <row r="2519" spans="1:24">
      <c r="A2519" s="407">
        <v>45569</v>
      </c>
      <c r="B2519" s="408">
        <v>0</v>
      </c>
      <c r="C2519" s="409">
        <v>3</v>
      </c>
      <c r="D2519" s="409">
        <v>0.2</v>
      </c>
      <c r="E2519" s="409">
        <f t="shared" si="459"/>
        <v>2.76</v>
      </c>
      <c r="F2519" s="409">
        <v>2.8</v>
      </c>
      <c r="G2519" s="409">
        <f t="shared" si="458"/>
        <v>0.04</v>
      </c>
      <c r="H2519" s="410" t="s">
        <v>872</v>
      </c>
      <c r="I2519" s="410" t="s">
        <v>875</v>
      </c>
      <c r="J2519" s="410">
        <v>700129451</v>
      </c>
      <c r="K2519" s="410">
        <v>53430041</v>
      </c>
      <c r="L2519" s="410" t="s">
        <v>874</v>
      </c>
      <c r="M2519" s="406">
        <f t="shared" si="460"/>
        <v>0</v>
      </c>
      <c r="P2519" s="406">
        <f t="shared" ref="P2519:P2520" si="465">E2519</f>
        <v>2.76</v>
      </c>
    </row>
    <row r="2520" spans="1:24">
      <c r="A2520" s="407">
        <v>45569</v>
      </c>
      <c r="B2520" s="408">
        <v>0</v>
      </c>
      <c r="C2520" s="409">
        <v>3</v>
      </c>
      <c r="D2520" s="409">
        <v>0.2</v>
      </c>
      <c r="E2520" s="409">
        <f t="shared" si="459"/>
        <v>2.76</v>
      </c>
      <c r="F2520" s="409">
        <v>2.8</v>
      </c>
      <c r="G2520" s="409">
        <f t="shared" si="458"/>
        <v>0.04</v>
      </c>
      <c r="H2520" s="410" t="s">
        <v>872</v>
      </c>
      <c r="I2520" s="410" t="s">
        <v>875</v>
      </c>
      <c r="J2520" s="410">
        <v>700129451</v>
      </c>
      <c r="K2520" s="410">
        <v>53430042</v>
      </c>
      <c r="L2520" s="410" t="s">
        <v>874</v>
      </c>
      <c r="M2520" s="406">
        <f t="shared" si="460"/>
        <v>0</v>
      </c>
      <c r="P2520" s="406">
        <f t="shared" si="465"/>
        <v>2.76</v>
      </c>
    </row>
    <row r="2521" spans="1:24">
      <c r="A2521" s="407">
        <v>45567</v>
      </c>
      <c r="B2521" s="408">
        <v>0</v>
      </c>
      <c r="C2521" s="409">
        <v>2</v>
      </c>
      <c r="D2521" s="409">
        <v>0.2</v>
      </c>
      <c r="E2521" s="409">
        <f t="shared" si="459"/>
        <v>1.76</v>
      </c>
      <c r="F2521" s="409">
        <v>1.8</v>
      </c>
      <c r="G2521" s="409">
        <f t="shared" si="458"/>
        <v>0.04</v>
      </c>
      <c r="H2521" s="410" t="s">
        <v>872</v>
      </c>
      <c r="I2521" s="410" t="s">
        <v>873</v>
      </c>
      <c r="J2521" s="410">
        <v>1220405393</v>
      </c>
      <c r="K2521" s="410">
        <v>53308062</v>
      </c>
      <c r="L2521" s="410" t="s">
        <v>874</v>
      </c>
      <c r="M2521" s="406">
        <f t="shared" si="460"/>
        <v>0</v>
      </c>
      <c r="U2521" s="406">
        <f>E2521</f>
        <v>1.76</v>
      </c>
    </row>
    <row r="2522" spans="1:24">
      <c r="A2522" s="407">
        <v>45567</v>
      </c>
      <c r="B2522" s="408">
        <v>0</v>
      </c>
      <c r="C2522" s="409">
        <v>3</v>
      </c>
      <c r="D2522" s="409">
        <v>0.2</v>
      </c>
      <c r="E2522" s="409">
        <f t="shared" si="459"/>
        <v>2.76</v>
      </c>
      <c r="F2522" s="409">
        <v>2.8</v>
      </c>
      <c r="G2522" s="409">
        <f t="shared" si="458"/>
        <v>0.04</v>
      </c>
      <c r="H2522" s="410" t="s">
        <v>872</v>
      </c>
      <c r="I2522" s="410" t="s">
        <v>875</v>
      </c>
      <c r="J2522" s="410">
        <v>1220405393</v>
      </c>
      <c r="K2522" s="410">
        <v>53308064</v>
      </c>
      <c r="L2522" s="410" t="s">
        <v>874</v>
      </c>
      <c r="M2522" s="406">
        <f t="shared" si="460"/>
        <v>0</v>
      </c>
      <c r="P2522" s="406">
        <f>E2522</f>
        <v>2.76</v>
      </c>
    </row>
    <row r="2523" spans="1:24">
      <c r="A2523" s="407">
        <v>45567</v>
      </c>
      <c r="B2523" s="408">
        <v>0</v>
      </c>
      <c r="C2523" s="409">
        <v>4</v>
      </c>
      <c r="D2523" s="409">
        <v>0.2</v>
      </c>
      <c r="E2523" s="409">
        <f t="shared" si="459"/>
        <v>3.76</v>
      </c>
      <c r="F2523" s="409">
        <v>3.8</v>
      </c>
      <c r="G2523" s="409">
        <f t="shared" si="458"/>
        <v>0.04</v>
      </c>
      <c r="H2523" s="410" t="s">
        <v>872</v>
      </c>
      <c r="I2523" s="410" t="s">
        <v>873</v>
      </c>
      <c r="J2523" s="410">
        <v>1220405393</v>
      </c>
      <c r="K2523" s="410">
        <v>53308063</v>
      </c>
      <c r="L2523" s="410" t="s">
        <v>874</v>
      </c>
      <c r="M2523" s="406">
        <f t="shared" si="460"/>
        <v>0</v>
      </c>
      <c r="U2523" s="406">
        <f>E2523</f>
        <v>3.76</v>
      </c>
    </row>
    <row r="2524" spans="1:24">
      <c r="A2524" s="407">
        <v>45566</v>
      </c>
      <c r="B2524" s="408">
        <v>0</v>
      </c>
      <c r="C2524" s="409">
        <v>12.5</v>
      </c>
      <c r="D2524" s="409">
        <v>0.45</v>
      </c>
      <c r="E2524" s="409">
        <f t="shared" si="459"/>
        <v>12.05</v>
      </c>
      <c r="F2524" s="409">
        <v>12.05</v>
      </c>
      <c r="G2524" s="409">
        <f t="shared" si="458"/>
        <v>0</v>
      </c>
      <c r="H2524" s="410" t="s">
        <v>872</v>
      </c>
      <c r="I2524" s="410" t="s">
        <v>876</v>
      </c>
      <c r="J2524" s="410">
        <v>2004679696</v>
      </c>
      <c r="K2524" s="410">
        <v>53294415</v>
      </c>
      <c r="L2524" s="410" t="s">
        <v>874</v>
      </c>
      <c r="M2524" s="406">
        <f t="shared" si="460"/>
        <v>0</v>
      </c>
      <c r="T2524" s="406">
        <f>E2524</f>
        <v>12.05</v>
      </c>
    </row>
    <row r="2525" spans="1:24">
      <c r="A2525" s="407">
        <v>45566</v>
      </c>
      <c r="B2525" s="408">
        <v>0</v>
      </c>
      <c r="C2525" s="409">
        <v>2</v>
      </c>
      <c r="D2525" s="409">
        <v>0.2</v>
      </c>
      <c r="E2525" s="409">
        <f t="shared" si="459"/>
        <v>1.76</v>
      </c>
      <c r="F2525" s="409">
        <v>1.8</v>
      </c>
      <c r="G2525" s="409">
        <f t="shared" si="458"/>
        <v>0.04</v>
      </c>
      <c r="H2525" s="410" t="s">
        <v>872</v>
      </c>
      <c r="I2525" s="410" t="s">
        <v>873</v>
      </c>
      <c r="J2525" s="410">
        <v>2004679696</v>
      </c>
      <c r="K2525" s="410">
        <v>53294416</v>
      </c>
      <c r="L2525" s="410" t="s">
        <v>874</v>
      </c>
      <c r="M2525" s="406">
        <f t="shared" si="460"/>
        <v>0</v>
      </c>
      <c r="U2525" s="406">
        <f t="shared" ref="U2525:U2526" si="466">E2525</f>
        <v>1.76</v>
      </c>
    </row>
    <row r="2526" spans="1:24">
      <c r="A2526" s="407">
        <v>45566</v>
      </c>
      <c r="B2526" s="408">
        <v>0</v>
      </c>
      <c r="C2526" s="409">
        <v>2</v>
      </c>
      <c r="D2526" s="409">
        <v>0.2</v>
      </c>
      <c r="E2526" s="409">
        <f t="shared" si="459"/>
        <v>1.76</v>
      </c>
      <c r="F2526" s="409">
        <v>1.8</v>
      </c>
      <c r="G2526" s="409">
        <f t="shared" si="458"/>
        <v>0.04</v>
      </c>
      <c r="H2526" s="410" t="s">
        <v>872</v>
      </c>
      <c r="I2526" s="410" t="s">
        <v>873</v>
      </c>
      <c r="J2526" s="410">
        <v>2004679696</v>
      </c>
      <c r="K2526" s="410">
        <v>53294414</v>
      </c>
      <c r="L2526" s="410" t="s">
        <v>874</v>
      </c>
      <c r="M2526" s="406">
        <f t="shared" si="460"/>
        <v>0</v>
      </c>
      <c r="U2526" s="406">
        <f t="shared" si="466"/>
        <v>1.76</v>
      </c>
    </row>
    <row r="2527" spans="1:24">
      <c r="A2527" s="407">
        <v>45566</v>
      </c>
      <c r="B2527" s="408">
        <v>0</v>
      </c>
      <c r="C2527" s="409">
        <v>25</v>
      </c>
      <c r="D2527" s="409">
        <v>0.9</v>
      </c>
      <c r="E2527" s="409">
        <f t="shared" si="459"/>
        <v>24.1</v>
      </c>
      <c r="F2527" s="409">
        <v>24.1</v>
      </c>
      <c r="G2527" s="409">
        <f t="shared" si="458"/>
        <v>0</v>
      </c>
      <c r="H2527" s="410" t="s">
        <v>872</v>
      </c>
      <c r="I2527" s="410" t="s">
        <v>877</v>
      </c>
      <c r="J2527" s="410">
        <v>2004679696</v>
      </c>
      <c r="K2527" s="410">
        <v>53294417</v>
      </c>
      <c r="L2527" s="410" t="s">
        <v>874</v>
      </c>
      <c r="M2527" s="406">
        <f t="shared" si="460"/>
        <v>0</v>
      </c>
      <c r="X2527" s="406">
        <f>E2527</f>
        <v>24.1</v>
      </c>
    </row>
    <row r="2528" spans="1:24">
      <c r="A2528" s="407">
        <v>45566</v>
      </c>
      <c r="B2528" s="408">
        <v>0</v>
      </c>
      <c r="C2528" s="409">
        <v>2</v>
      </c>
      <c r="D2528" s="409">
        <v>0.2</v>
      </c>
      <c r="E2528" s="409">
        <f t="shared" si="459"/>
        <v>1.76</v>
      </c>
      <c r="F2528" s="409">
        <v>1.8</v>
      </c>
      <c r="G2528" s="409">
        <f t="shared" si="458"/>
        <v>0.04</v>
      </c>
      <c r="H2528" s="410" t="s">
        <v>872</v>
      </c>
      <c r="I2528" s="410" t="s">
        <v>873</v>
      </c>
      <c r="J2528" s="410">
        <v>2004679696</v>
      </c>
      <c r="K2528" s="410">
        <v>53294413</v>
      </c>
      <c r="L2528" s="410" t="s">
        <v>874</v>
      </c>
      <c r="M2528" s="406">
        <f t="shared" si="460"/>
        <v>0</v>
      </c>
      <c r="U2528" s="406">
        <f t="shared" ref="U2528:U2531" si="467">E2528</f>
        <v>1.76</v>
      </c>
    </row>
    <row r="2529" spans="1:21">
      <c r="A2529" s="407">
        <v>45565</v>
      </c>
      <c r="B2529" s="408">
        <v>0</v>
      </c>
      <c r="C2529" s="409">
        <v>2</v>
      </c>
      <c r="D2529" s="409">
        <v>0.2</v>
      </c>
      <c r="E2529" s="409">
        <f t="shared" si="459"/>
        <v>1.76</v>
      </c>
      <c r="F2529" s="409">
        <v>1.8</v>
      </c>
      <c r="G2529" s="409">
        <f t="shared" si="458"/>
        <v>0.04</v>
      </c>
      <c r="H2529" s="410" t="s">
        <v>872</v>
      </c>
      <c r="I2529" s="410" t="s">
        <v>873</v>
      </c>
      <c r="J2529" s="410">
        <v>1238955724</v>
      </c>
      <c r="K2529" s="410">
        <v>53281736</v>
      </c>
      <c r="L2529" s="410" t="s">
        <v>874</v>
      </c>
      <c r="M2529" s="406">
        <f t="shared" si="460"/>
        <v>0</v>
      </c>
      <c r="U2529" s="406">
        <f t="shared" si="467"/>
        <v>1.76</v>
      </c>
    </row>
    <row r="2530" spans="1:21">
      <c r="A2530" s="407">
        <v>45565</v>
      </c>
      <c r="B2530" s="408">
        <v>0</v>
      </c>
      <c r="C2530" s="409">
        <v>2</v>
      </c>
      <c r="D2530" s="409">
        <v>0.2</v>
      </c>
      <c r="E2530" s="409">
        <f t="shared" si="459"/>
        <v>1.76</v>
      </c>
      <c r="F2530" s="409">
        <v>1.8</v>
      </c>
      <c r="G2530" s="409">
        <f t="shared" si="458"/>
        <v>0.04</v>
      </c>
      <c r="H2530" s="410" t="s">
        <v>872</v>
      </c>
      <c r="I2530" s="410" t="s">
        <v>873</v>
      </c>
      <c r="J2530" s="410">
        <v>1238955724</v>
      </c>
      <c r="K2530" s="410">
        <v>53281735</v>
      </c>
      <c r="L2530" s="410" t="s">
        <v>874</v>
      </c>
      <c r="M2530" s="406">
        <f t="shared" si="460"/>
        <v>0</v>
      </c>
      <c r="U2530" s="406">
        <f t="shared" si="467"/>
        <v>1.76</v>
      </c>
    </row>
    <row r="2531" spans="1:21">
      <c r="A2531" s="407">
        <v>45565</v>
      </c>
      <c r="B2531" s="408">
        <v>0</v>
      </c>
      <c r="C2531" s="409">
        <v>2</v>
      </c>
      <c r="D2531" s="409">
        <v>0.2</v>
      </c>
      <c r="E2531" s="409">
        <f t="shared" si="459"/>
        <v>1.76</v>
      </c>
      <c r="F2531" s="409">
        <v>1.8</v>
      </c>
      <c r="G2531" s="409">
        <f t="shared" si="458"/>
        <v>0.04</v>
      </c>
      <c r="H2531" s="410" t="s">
        <v>872</v>
      </c>
      <c r="I2531" s="410" t="s">
        <v>873</v>
      </c>
      <c r="J2531" s="410">
        <v>1238955724</v>
      </c>
      <c r="K2531" s="410">
        <v>53281734</v>
      </c>
      <c r="L2531" s="410" t="s">
        <v>874</v>
      </c>
      <c r="M2531" s="406">
        <f t="shared" si="460"/>
        <v>0</v>
      </c>
      <c r="U2531" s="406">
        <f t="shared" si="467"/>
        <v>1.76</v>
      </c>
    </row>
    <row r="2532" spans="1:21">
      <c r="A2532" s="407">
        <v>45565</v>
      </c>
      <c r="B2532" s="408">
        <v>0</v>
      </c>
      <c r="C2532" s="409">
        <v>3</v>
      </c>
      <c r="D2532" s="409">
        <v>0.2</v>
      </c>
      <c r="E2532" s="409">
        <f t="shared" si="459"/>
        <v>2.76</v>
      </c>
      <c r="F2532" s="409">
        <v>2.8</v>
      </c>
      <c r="G2532" s="409">
        <f t="shared" si="458"/>
        <v>0.04</v>
      </c>
      <c r="H2532" s="410" t="s">
        <v>872</v>
      </c>
      <c r="I2532" s="410" t="s">
        <v>875</v>
      </c>
      <c r="J2532" s="410">
        <v>1238955724</v>
      </c>
      <c r="K2532" s="410">
        <v>53281733</v>
      </c>
      <c r="L2532" s="410" t="s">
        <v>874</v>
      </c>
      <c r="M2532" s="406">
        <f t="shared" si="460"/>
        <v>0</v>
      </c>
      <c r="P2532" s="406">
        <f t="shared" ref="P2532:P2533" si="468">E2532</f>
        <v>2.76</v>
      </c>
    </row>
    <row r="2533" spans="1:21">
      <c r="A2533" s="407">
        <v>45562</v>
      </c>
      <c r="B2533" s="408">
        <v>0</v>
      </c>
      <c r="C2533" s="409">
        <v>3</v>
      </c>
      <c r="D2533" s="409">
        <v>0.2</v>
      </c>
      <c r="E2533" s="409">
        <f t="shared" si="459"/>
        <v>2.76</v>
      </c>
      <c r="F2533" s="409">
        <v>2.8</v>
      </c>
      <c r="G2533" s="409">
        <f t="shared" si="458"/>
        <v>0.04</v>
      </c>
      <c r="H2533" s="410" t="s">
        <v>872</v>
      </c>
      <c r="I2533" s="410" t="s">
        <v>875</v>
      </c>
      <c r="J2533" s="410">
        <v>609746762</v>
      </c>
      <c r="K2533" s="410">
        <v>53271861</v>
      </c>
      <c r="L2533" s="410" t="s">
        <v>874</v>
      </c>
      <c r="M2533" s="406">
        <f t="shared" si="460"/>
        <v>0</v>
      </c>
      <c r="P2533" s="406">
        <f t="shared" si="468"/>
        <v>2.76</v>
      </c>
    </row>
    <row r="2534" spans="1:21">
      <c r="A2534" s="407">
        <v>45562</v>
      </c>
      <c r="B2534" s="408">
        <v>0</v>
      </c>
      <c r="C2534" s="409">
        <v>2</v>
      </c>
      <c r="D2534" s="409">
        <v>0.2</v>
      </c>
      <c r="E2534" s="409">
        <f t="shared" si="459"/>
        <v>1.76</v>
      </c>
      <c r="F2534" s="409">
        <v>1.8</v>
      </c>
      <c r="G2534" s="409">
        <f t="shared" si="458"/>
        <v>0.04</v>
      </c>
      <c r="H2534" s="410" t="s">
        <v>872</v>
      </c>
      <c r="I2534" s="410" t="s">
        <v>873</v>
      </c>
      <c r="J2534" s="410">
        <v>609746762</v>
      </c>
      <c r="K2534" s="410">
        <v>53271866</v>
      </c>
      <c r="L2534" s="410" t="s">
        <v>874</v>
      </c>
      <c r="M2534" s="406">
        <f t="shared" si="460"/>
        <v>0</v>
      </c>
      <c r="U2534" s="406">
        <f>E2534</f>
        <v>1.76</v>
      </c>
    </row>
    <row r="2535" spans="1:21">
      <c r="A2535" s="407">
        <v>45562</v>
      </c>
      <c r="B2535" s="408">
        <v>0</v>
      </c>
      <c r="C2535" s="409">
        <v>3</v>
      </c>
      <c r="D2535" s="409">
        <v>0.2</v>
      </c>
      <c r="E2535" s="409">
        <f t="shared" si="459"/>
        <v>2.76</v>
      </c>
      <c r="F2535" s="409">
        <v>2.8</v>
      </c>
      <c r="G2535" s="409">
        <f t="shared" si="458"/>
        <v>0.04</v>
      </c>
      <c r="H2535" s="410" t="s">
        <v>872</v>
      </c>
      <c r="I2535" s="410" t="s">
        <v>875</v>
      </c>
      <c r="J2535" s="410">
        <v>609746762</v>
      </c>
      <c r="K2535" s="410">
        <v>53271860</v>
      </c>
      <c r="L2535" s="410" t="s">
        <v>874</v>
      </c>
      <c r="M2535" s="406">
        <f t="shared" si="460"/>
        <v>0</v>
      </c>
      <c r="P2535" s="406">
        <f t="shared" ref="P2535:P2536" si="469">E2535</f>
        <v>2.76</v>
      </c>
    </row>
    <row r="2536" spans="1:21">
      <c r="A2536" s="407">
        <v>45562</v>
      </c>
      <c r="B2536" s="408">
        <v>0</v>
      </c>
      <c r="C2536" s="409">
        <v>3</v>
      </c>
      <c r="D2536" s="409">
        <v>0.2</v>
      </c>
      <c r="E2536" s="409">
        <f t="shared" si="459"/>
        <v>2.76</v>
      </c>
      <c r="F2536" s="409">
        <v>2.8</v>
      </c>
      <c r="G2536" s="409">
        <f t="shared" si="458"/>
        <v>0.04</v>
      </c>
      <c r="H2536" s="410" t="s">
        <v>872</v>
      </c>
      <c r="I2536" s="410" t="s">
        <v>875</v>
      </c>
      <c r="J2536" s="410">
        <v>609746762</v>
      </c>
      <c r="K2536" s="410">
        <v>53271867</v>
      </c>
      <c r="L2536" s="410" t="s">
        <v>874</v>
      </c>
      <c r="M2536" s="406">
        <f t="shared" si="460"/>
        <v>0</v>
      </c>
      <c r="P2536" s="406">
        <f t="shared" si="469"/>
        <v>2.76</v>
      </c>
    </row>
    <row r="2537" spans="1:21">
      <c r="A2537" s="407">
        <v>45562</v>
      </c>
      <c r="B2537" s="408">
        <v>0</v>
      </c>
      <c r="C2537" s="409">
        <v>30</v>
      </c>
      <c r="D2537" s="409">
        <v>1.08</v>
      </c>
      <c r="E2537" s="409">
        <f t="shared" si="459"/>
        <v>28.92</v>
      </c>
      <c r="F2537" s="409">
        <v>28.92</v>
      </c>
      <c r="G2537" s="409">
        <f t="shared" si="458"/>
        <v>0</v>
      </c>
      <c r="H2537" s="410" t="s">
        <v>872</v>
      </c>
      <c r="I2537" s="410" t="s">
        <v>911</v>
      </c>
      <c r="J2537" s="410">
        <v>609746762</v>
      </c>
      <c r="K2537" s="410">
        <v>53271865</v>
      </c>
      <c r="L2537" s="410" t="s">
        <v>874</v>
      </c>
      <c r="M2537" s="406">
        <f t="shared" si="460"/>
        <v>0</v>
      </c>
      <c r="O2537" s="406">
        <f>E2537</f>
        <v>28.92</v>
      </c>
    </row>
    <row r="2538" spans="1:21">
      <c r="A2538" s="407">
        <v>45562</v>
      </c>
      <c r="B2538" s="408">
        <v>0</v>
      </c>
      <c r="C2538" s="409">
        <v>3</v>
      </c>
      <c r="D2538" s="409">
        <v>0.2</v>
      </c>
      <c r="E2538" s="409">
        <f t="shared" si="459"/>
        <v>2.76</v>
      </c>
      <c r="F2538" s="409">
        <v>2.8</v>
      </c>
      <c r="G2538" s="409">
        <f t="shared" si="458"/>
        <v>0.04</v>
      </c>
      <c r="H2538" s="410" t="s">
        <v>872</v>
      </c>
      <c r="I2538" s="410" t="s">
        <v>875</v>
      </c>
      <c r="J2538" s="410">
        <v>609746762</v>
      </c>
      <c r="K2538" s="410">
        <v>53271863</v>
      </c>
      <c r="L2538" s="410" t="s">
        <v>874</v>
      </c>
      <c r="M2538" s="406">
        <f t="shared" si="460"/>
        <v>0</v>
      </c>
      <c r="P2538" s="406">
        <f t="shared" ref="P2538:P2540" si="470">E2538</f>
        <v>2.76</v>
      </c>
    </row>
    <row r="2539" spans="1:21">
      <c r="A2539" s="407">
        <v>45562</v>
      </c>
      <c r="B2539" s="408">
        <v>0</v>
      </c>
      <c r="C2539" s="409">
        <v>3</v>
      </c>
      <c r="D2539" s="409">
        <v>0.2</v>
      </c>
      <c r="E2539" s="409">
        <f t="shared" si="459"/>
        <v>2.76</v>
      </c>
      <c r="F2539" s="409">
        <v>2.8</v>
      </c>
      <c r="G2539" s="409">
        <f t="shared" si="458"/>
        <v>0.04</v>
      </c>
      <c r="H2539" s="410" t="s">
        <v>872</v>
      </c>
      <c r="I2539" s="410" t="s">
        <v>875</v>
      </c>
      <c r="J2539" s="410">
        <v>609746762</v>
      </c>
      <c r="K2539" s="410">
        <v>53271864</v>
      </c>
      <c r="L2539" s="410" t="s">
        <v>874</v>
      </c>
      <c r="M2539" s="406">
        <f t="shared" si="460"/>
        <v>0</v>
      </c>
      <c r="P2539" s="406">
        <f t="shared" si="470"/>
        <v>2.76</v>
      </c>
    </row>
    <row r="2540" spans="1:21">
      <c r="A2540" s="407">
        <v>45562</v>
      </c>
      <c r="B2540" s="408">
        <v>0</v>
      </c>
      <c r="C2540" s="409">
        <v>3</v>
      </c>
      <c r="D2540" s="409">
        <v>0.2</v>
      </c>
      <c r="E2540" s="409">
        <f t="shared" si="459"/>
        <v>2.76</v>
      </c>
      <c r="F2540" s="409">
        <v>2.8</v>
      </c>
      <c r="G2540" s="409">
        <f t="shared" si="458"/>
        <v>0.04</v>
      </c>
      <c r="H2540" s="410" t="s">
        <v>872</v>
      </c>
      <c r="I2540" s="410" t="s">
        <v>875</v>
      </c>
      <c r="J2540" s="410">
        <v>609746762</v>
      </c>
      <c r="K2540" s="410">
        <v>53271862</v>
      </c>
      <c r="L2540" s="410" t="s">
        <v>874</v>
      </c>
      <c r="M2540" s="406">
        <f t="shared" si="460"/>
        <v>0</v>
      </c>
      <c r="P2540" s="406">
        <f t="shared" si="470"/>
        <v>2.76</v>
      </c>
    </row>
    <row r="2541" spans="1:21">
      <c r="A2541" s="407">
        <v>45561</v>
      </c>
      <c r="B2541" s="408">
        <v>0</v>
      </c>
      <c r="C2541" s="409">
        <v>17.5</v>
      </c>
      <c r="D2541" s="409">
        <v>0.63</v>
      </c>
      <c r="E2541" s="409">
        <f t="shared" si="459"/>
        <v>16.87</v>
      </c>
      <c r="F2541" s="409">
        <v>16.87</v>
      </c>
      <c r="G2541" s="409">
        <f t="shared" si="458"/>
        <v>0</v>
      </c>
      <c r="H2541" s="410" t="s">
        <v>872</v>
      </c>
      <c r="I2541" s="410" t="s">
        <v>879</v>
      </c>
      <c r="J2541" s="410">
        <v>989112330</v>
      </c>
      <c r="K2541" s="410">
        <v>53263429</v>
      </c>
      <c r="L2541" s="410" t="s">
        <v>874</v>
      </c>
      <c r="M2541" s="406">
        <f t="shared" si="460"/>
        <v>0</v>
      </c>
      <c r="T2541" s="406">
        <f>E2541</f>
        <v>16.87</v>
      </c>
    </row>
    <row r="2542" spans="1:21">
      <c r="A2542" s="407">
        <v>45560</v>
      </c>
      <c r="B2542" s="408">
        <v>0</v>
      </c>
      <c r="C2542" s="409">
        <v>2</v>
      </c>
      <c r="D2542" s="409">
        <v>0.2</v>
      </c>
      <c r="E2542" s="409">
        <f t="shared" si="459"/>
        <v>1.76</v>
      </c>
      <c r="F2542" s="409">
        <v>1.8</v>
      </c>
      <c r="G2542" s="409">
        <f t="shared" si="458"/>
        <v>0.04</v>
      </c>
      <c r="H2542" s="410" t="s">
        <v>872</v>
      </c>
      <c r="I2542" s="410" t="s">
        <v>873</v>
      </c>
      <c r="J2542" s="410">
        <v>817554719</v>
      </c>
      <c r="K2542" s="410">
        <v>53175810</v>
      </c>
      <c r="L2542" s="410" t="s">
        <v>874</v>
      </c>
      <c r="M2542" s="406">
        <f t="shared" si="460"/>
        <v>0</v>
      </c>
      <c r="U2542" s="406">
        <f>E2542</f>
        <v>1.76</v>
      </c>
    </row>
    <row r="2543" spans="1:21">
      <c r="A2543" s="407">
        <v>45560</v>
      </c>
      <c r="B2543" s="408">
        <v>0</v>
      </c>
      <c r="C2543" s="409">
        <v>27</v>
      </c>
      <c r="D2543" s="409">
        <v>0.97</v>
      </c>
      <c r="E2543" s="409">
        <f t="shared" si="459"/>
        <v>26.03</v>
      </c>
      <c r="F2543" s="409">
        <v>26.03</v>
      </c>
      <c r="G2543" s="409">
        <f t="shared" si="458"/>
        <v>0</v>
      </c>
      <c r="H2543" s="410" t="s">
        <v>872</v>
      </c>
      <c r="I2543" s="410" t="s">
        <v>911</v>
      </c>
      <c r="J2543" s="410">
        <v>817554719</v>
      </c>
      <c r="K2543" s="410">
        <v>53175809</v>
      </c>
      <c r="L2543" s="410" t="s">
        <v>874</v>
      </c>
      <c r="M2543" s="406">
        <f t="shared" si="460"/>
        <v>0</v>
      </c>
      <c r="O2543" s="406">
        <f>E2543</f>
        <v>26.03</v>
      </c>
    </row>
    <row r="2544" spans="1:21">
      <c r="A2544" s="407">
        <v>45560</v>
      </c>
      <c r="B2544" s="408">
        <v>0</v>
      </c>
      <c r="C2544" s="409">
        <v>6</v>
      </c>
      <c r="D2544" s="409">
        <v>0.22</v>
      </c>
      <c r="E2544" s="409">
        <f t="shared" si="459"/>
        <v>5.78</v>
      </c>
      <c r="F2544" s="409">
        <v>5.78</v>
      </c>
      <c r="G2544" s="409">
        <f t="shared" si="458"/>
        <v>0</v>
      </c>
      <c r="H2544" s="410" t="s">
        <v>872</v>
      </c>
      <c r="I2544" s="410" t="s">
        <v>875</v>
      </c>
      <c r="J2544" s="410">
        <v>817554719</v>
      </c>
      <c r="K2544" s="410">
        <v>53175811</v>
      </c>
      <c r="L2544" s="410" t="s">
        <v>874</v>
      </c>
      <c r="M2544" s="406">
        <f t="shared" si="460"/>
        <v>0</v>
      </c>
      <c r="P2544" s="406">
        <f>E2544</f>
        <v>5.78</v>
      </c>
    </row>
    <row r="2545" spans="1:21">
      <c r="A2545" s="407">
        <v>45560</v>
      </c>
      <c r="B2545" s="408">
        <v>0</v>
      </c>
      <c r="C2545" s="409">
        <v>27</v>
      </c>
      <c r="D2545" s="409">
        <v>0.97</v>
      </c>
      <c r="E2545" s="409">
        <f t="shared" si="459"/>
        <v>26.03</v>
      </c>
      <c r="F2545" s="409">
        <v>26.03</v>
      </c>
      <c r="G2545" s="409">
        <f t="shared" si="458"/>
        <v>0</v>
      </c>
      <c r="H2545" s="410" t="s">
        <v>872</v>
      </c>
      <c r="I2545" s="410" t="s">
        <v>911</v>
      </c>
      <c r="J2545" s="410">
        <v>817554719</v>
      </c>
      <c r="K2545" s="410">
        <v>53175808</v>
      </c>
      <c r="L2545" s="410" t="s">
        <v>874</v>
      </c>
      <c r="M2545" s="406">
        <f t="shared" si="460"/>
        <v>0</v>
      </c>
      <c r="O2545" s="406">
        <f t="shared" ref="O2545:O2546" si="471">E2545</f>
        <v>26.03</v>
      </c>
    </row>
    <row r="2546" spans="1:21">
      <c r="A2546" s="407">
        <v>45559</v>
      </c>
      <c r="B2546" s="408">
        <v>0</v>
      </c>
      <c r="C2546" s="409">
        <v>30</v>
      </c>
      <c r="D2546" s="409">
        <v>1.08</v>
      </c>
      <c r="E2546" s="409">
        <f t="shared" si="459"/>
        <v>28.92</v>
      </c>
      <c r="F2546" s="409">
        <v>28.92</v>
      </c>
      <c r="G2546" s="409">
        <f t="shared" si="458"/>
        <v>0</v>
      </c>
      <c r="H2546" s="410" t="s">
        <v>872</v>
      </c>
      <c r="I2546" s="410" t="s">
        <v>911</v>
      </c>
      <c r="J2546" s="410">
        <v>21960438</v>
      </c>
      <c r="K2546" s="410">
        <v>53164855</v>
      </c>
      <c r="L2546" s="410" t="s">
        <v>874</v>
      </c>
      <c r="M2546" s="406">
        <f t="shared" si="460"/>
        <v>0</v>
      </c>
      <c r="O2546" s="406">
        <f t="shared" si="471"/>
        <v>28.92</v>
      </c>
    </row>
    <row r="2547" spans="1:21">
      <c r="A2547" s="407">
        <v>45559</v>
      </c>
      <c r="B2547" s="408">
        <v>0</v>
      </c>
      <c r="C2547" s="409">
        <v>2</v>
      </c>
      <c r="D2547" s="409">
        <v>0.2</v>
      </c>
      <c r="E2547" s="409">
        <f t="shared" si="459"/>
        <v>1.76</v>
      </c>
      <c r="F2547" s="409">
        <v>1.8</v>
      </c>
      <c r="G2547" s="409">
        <f t="shared" si="458"/>
        <v>0.04</v>
      </c>
      <c r="H2547" s="410" t="s">
        <v>872</v>
      </c>
      <c r="I2547" s="410" t="s">
        <v>873</v>
      </c>
      <c r="J2547" s="410">
        <v>21960438</v>
      </c>
      <c r="K2547" s="410">
        <v>53164858</v>
      </c>
      <c r="L2547" s="410" t="s">
        <v>874</v>
      </c>
      <c r="M2547" s="406">
        <f t="shared" si="460"/>
        <v>0</v>
      </c>
      <c r="U2547" s="406">
        <f>E2547</f>
        <v>1.76</v>
      </c>
    </row>
    <row r="2548" spans="1:21">
      <c r="A2548" s="407">
        <v>45559</v>
      </c>
      <c r="B2548" s="408">
        <v>0</v>
      </c>
      <c r="C2548" s="409">
        <v>30</v>
      </c>
      <c r="D2548" s="409">
        <v>1.08</v>
      </c>
      <c r="E2548" s="409">
        <f t="shared" si="459"/>
        <v>28.92</v>
      </c>
      <c r="F2548" s="409">
        <v>28.92</v>
      </c>
      <c r="G2548" s="409">
        <f t="shared" si="458"/>
        <v>0</v>
      </c>
      <c r="H2548" s="410" t="s">
        <v>872</v>
      </c>
      <c r="I2548" s="410" t="s">
        <v>911</v>
      </c>
      <c r="J2548" s="410">
        <v>21960438</v>
      </c>
      <c r="K2548" s="410">
        <v>53164857</v>
      </c>
      <c r="L2548" s="410" t="s">
        <v>874</v>
      </c>
      <c r="M2548" s="406">
        <f t="shared" si="460"/>
        <v>0</v>
      </c>
      <c r="O2548" s="406">
        <f>E2548</f>
        <v>28.92</v>
      </c>
    </row>
    <row r="2549" spans="1:21">
      <c r="A2549" s="407">
        <v>45559</v>
      </c>
      <c r="B2549" s="408">
        <v>0</v>
      </c>
      <c r="C2549" s="409">
        <v>12.5</v>
      </c>
      <c r="D2549" s="409">
        <v>0.45</v>
      </c>
      <c r="E2549" s="409">
        <f t="shared" si="459"/>
        <v>12.05</v>
      </c>
      <c r="F2549" s="409">
        <v>12.05</v>
      </c>
      <c r="G2549" s="409">
        <f t="shared" si="458"/>
        <v>0</v>
      </c>
      <c r="H2549" s="410" t="s">
        <v>872</v>
      </c>
      <c r="I2549" s="410" t="s">
        <v>876</v>
      </c>
      <c r="J2549" s="410">
        <v>21960438</v>
      </c>
      <c r="K2549" s="410">
        <v>53164856</v>
      </c>
      <c r="L2549" s="410" t="s">
        <v>874</v>
      </c>
      <c r="M2549" s="406">
        <f t="shared" si="460"/>
        <v>0</v>
      </c>
      <c r="T2549" s="406">
        <f>E2549</f>
        <v>12.05</v>
      </c>
    </row>
    <row r="2550" spans="1:21">
      <c r="A2550" s="407">
        <v>45558</v>
      </c>
      <c r="B2550" s="408">
        <v>0</v>
      </c>
      <c r="C2550" s="409">
        <v>30</v>
      </c>
      <c r="D2550" s="409">
        <v>1.08</v>
      </c>
      <c r="E2550" s="409">
        <f t="shared" si="459"/>
        <v>28.92</v>
      </c>
      <c r="F2550" s="409">
        <v>28.92</v>
      </c>
      <c r="G2550" s="409">
        <f t="shared" si="458"/>
        <v>0</v>
      </c>
      <c r="H2550" s="410" t="s">
        <v>872</v>
      </c>
      <c r="I2550" s="410" t="s">
        <v>911</v>
      </c>
      <c r="J2550" s="410">
        <v>1889419549</v>
      </c>
      <c r="K2550" s="410">
        <v>53153229</v>
      </c>
      <c r="L2550" s="410" t="s">
        <v>874</v>
      </c>
      <c r="M2550" s="406">
        <f t="shared" si="460"/>
        <v>0</v>
      </c>
      <c r="O2550" s="406">
        <f t="shared" ref="O2550:O2552" si="472">E2550</f>
        <v>28.92</v>
      </c>
    </row>
    <row r="2551" spans="1:21">
      <c r="A2551" s="407">
        <v>45558</v>
      </c>
      <c r="B2551" s="408">
        <v>0</v>
      </c>
      <c r="C2551" s="409">
        <v>60</v>
      </c>
      <c r="D2551" s="409">
        <v>2.16</v>
      </c>
      <c r="E2551" s="409">
        <f t="shared" si="459"/>
        <v>57.84</v>
      </c>
      <c r="F2551" s="409">
        <v>57.84</v>
      </c>
      <c r="G2551" s="409">
        <f t="shared" si="458"/>
        <v>0</v>
      </c>
      <c r="H2551" s="410" t="s">
        <v>872</v>
      </c>
      <c r="I2551" s="410" t="s">
        <v>912</v>
      </c>
      <c r="J2551" s="410">
        <v>1889419549</v>
      </c>
      <c r="K2551" s="410">
        <v>53153234</v>
      </c>
      <c r="L2551" s="410" t="s">
        <v>874</v>
      </c>
      <c r="M2551" s="406">
        <f t="shared" si="460"/>
        <v>0</v>
      </c>
      <c r="O2551" s="406">
        <f t="shared" si="472"/>
        <v>57.84</v>
      </c>
    </row>
    <row r="2552" spans="1:21">
      <c r="A2552" s="407">
        <v>45558</v>
      </c>
      <c r="B2552" s="408">
        <v>0</v>
      </c>
      <c r="C2552" s="409">
        <v>60</v>
      </c>
      <c r="D2552" s="409">
        <v>2.16</v>
      </c>
      <c r="E2552" s="409">
        <f t="shared" si="459"/>
        <v>57.84</v>
      </c>
      <c r="F2552" s="409">
        <v>57.84</v>
      </c>
      <c r="G2552" s="409">
        <f t="shared" si="458"/>
        <v>0</v>
      </c>
      <c r="H2552" s="410" t="s">
        <v>872</v>
      </c>
      <c r="I2552" s="410" t="s">
        <v>912</v>
      </c>
      <c r="J2552" s="410">
        <v>1889419549</v>
      </c>
      <c r="K2552" s="410">
        <v>53153234</v>
      </c>
      <c r="L2552" s="410" t="s">
        <v>874</v>
      </c>
      <c r="M2552" s="406">
        <f t="shared" si="460"/>
        <v>0</v>
      </c>
      <c r="O2552" s="406">
        <f t="shared" si="472"/>
        <v>57.84</v>
      </c>
    </row>
    <row r="2553" spans="1:21">
      <c r="A2553" s="407">
        <v>45558</v>
      </c>
      <c r="B2553" s="408">
        <v>0</v>
      </c>
      <c r="C2553" s="409">
        <v>2</v>
      </c>
      <c r="D2553" s="409">
        <v>0.2</v>
      </c>
      <c r="E2553" s="409">
        <f t="shared" si="459"/>
        <v>1.76</v>
      </c>
      <c r="F2553" s="409">
        <v>1.8</v>
      </c>
      <c r="G2553" s="409">
        <f t="shared" si="458"/>
        <v>0.04</v>
      </c>
      <c r="H2553" s="410" t="s">
        <v>872</v>
      </c>
      <c r="I2553" s="410" t="s">
        <v>873</v>
      </c>
      <c r="J2553" s="410">
        <v>1889419549</v>
      </c>
      <c r="K2553" s="410">
        <v>53153228</v>
      </c>
      <c r="L2553" s="410" t="s">
        <v>874</v>
      </c>
      <c r="M2553" s="406">
        <f t="shared" si="460"/>
        <v>0</v>
      </c>
      <c r="U2553" s="406">
        <f>E2553</f>
        <v>1.76</v>
      </c>
    </row>
    <row r="2554" spans="1:21">
      <c r="A2554" s="407">
        <v>45558</v>
      </c>
      <c r="B2554" s="408">
        <v>0</v>
      </c>
      <c r="C2554" s="409">
        <v>60</v>
      </c>
      <c r="D2554" s="409">
        <v>2.16</v>
      </c>
      <c r="E2554" s="409">
        <f t="shared" si="459"/>
        <v>57.84</v>
      </c>
      <c r="F2554" s="409">
        <v>57.84</v>
      </c>
      <c r="G2554" s="409">
        <f t="shared" si="458"/>
        <v>0</v>
      </c>
      <c r="H2554" s="410" t="s">
        <v>872</v>
      </c>
      <c r="I2554" s="410" t="s">
        <v>912</v>
      </c>
      <c r="J2554" s="410">
        <v>1889419549</v>
      </c>
      <c r="K2554" s="410">
        <v>53153233</v>
      </c>
      <c r="L2554" s="410" t="s">
        <v>874</v>
      </c>
      <c r="M2554" s="406">
        <f t="shared" si="460"/>
        <v>0</v>
      </c>
      <c r="O2554" s="406">
        <f t="shared" ref="O2554:O2556" si="473">E2554</f>
        <v>57.84</v>
      </c>
    </row>
    <row r="2555" spans="1:21">
      <c r="A2555" s="407">
        <v>45558</v>
      </c>
      <c r="B2555" s="408">
        <v>0</v>
      </c>
      <c r="C2555" s="409">
        <v>60</v>
      </c>
      <c r="D2555" s="409">
        <v>2.16</v>
      </c>
      <c r="E2555" s="409">
        <f t="shared" si="459"/>
        <v>57.84</v>
      </c>
      <c r="F2555" s="409">
        <v>57.84</v>
      </c>
      <c r="G2555" s="409">
        <f t="shared" si="458"/>
        <v>0</v>
      </c>
      <c r="H2555" s="410" t="s">
        <v>872</v>
      </c>
      <c r="I2555" s="410" t="s">
        <v>912</v>
      </c>
      <c r="J2555" s="410">
        <v>1889419549</v>
      </c>
      <c r="K2555" s="410">
        <v>53153232</v>
      </c>
      <c r="L2555" s="410" t="s">
        <v>874</v>
      </c>
      <c r="M2555" s="406">
        <f t="shared" si="460"/>
        <v>0</v>
      </c>
      <c r="O2555" s="406">
        <f t="shared" si="473"/>
        <v>57.84</v>
      </c>
    </row>
    <row r="2556" spans="1:21">
      <c r="A2556" s="407">
        <v>45558</v>
      </c>
      <c r="B2556" s="408">
        <v>0</v>
      </c>
      <c r="C2556" s="409">
        <v>30</v>
      </c>
      <c r="D2556" s="409">
        <v>1.08</v>
      </c>
      <c r="E2556" s="409">
        <f t="shared" si="459"/>
        <v>28.92</v>
      </c>
      <c r="F2556" s="409">
        <v>28.92</v>
      </c>
      <c r="G2556" s="409">
        <f t="shared" si="458"/>
        <v>0</v>
      </c>
      <c r="H2556" s="410" t="s">
        <v>872</v>
      </c>
      <c r="I2556" s="410" t="s">
        <v>911</v>
      </c>
      <c r="J2556" s="410">
        <v>1889419549</v>
      </c>
      <c r="K2556" s="410">
        <v>53153237</v>
      </c>
      <c r="L2556" s="410" t="s">
        <v>874</v>
      </c>
      <c r="M2556" s="406">
        <f t="shared" si="460"/>
        <v>0</v>
      </c>
      <c r="O2556" s="406">
        <f t="shared" si="473"/>
        <v>28.92</v>
      </c>
    </row>
    <row r="2557" spans="1:21">
      <c r="A2557" s="407">
        <v>45558</v>
      </c>
      <c r="B2557" s="408">
        <v>0</v>
      </c>
      <c r="C2557" s="409">
        <v>12.5</v>
      </c>
      <c r="D2557" s="409">
        <v>0.45</v>
      </c>
      <c r="E2557" s="409">
        <f t="shared" si="459"/>
        <v>12.05</v>
      </c>
      <c r="F2557" s="409">
        <v>12.05</v>
      </c>
      <c r="G2557" s="409">
        <f t="shared" si="458"/>
        <v>0</v>
      </c>
      <c r="H2557" s="410" t="s">
        <v>872</v>
      </c>
      <c r="I2557" s="410" t="s">
        <v>876</v>
      </c>
      <c r="J2557" s="410">
        <v>1889419549</v>
      </c>
      <c r="K2557" s="410">
        <v>53153230</v>
      </c>
      <c r="L2557" s="410" t="s">
        <v>874</v>
      </c>
      <c r="M2557" s="406">
        <f t="shared" si="460"/>
        <v>0</v>
      </c>
      <c r="T2557" s="406">
        <f>E2557</f>
        <v>12.05</v>
      </c>
    </row>
    <row r="2558" spans="1:21">
      <c r="A2558" s="407">
        <v>45558</v>
      </c>
      <c r="B2558" s="408">
        <v>0</v>
      </c>
      <c r="C2558" s="409">
        <v>60</v>
      </c>
      <c r="D2558" s="409">
        <v>2.16</v>
      </c>
      <c r="E2558" s="409">
        <f t="shared" si="459"/>
        <v>57.84</v>
      </c>
      <c r="F2558" s="409">
        <v>57.84</v>
      </c>
      <c r="G2558" s="409">
        <f t="shared" si="458"/>
        <v>0</v>
      </c>
      <c r="H2558" s="410" t="s">
        <v>872</v>
      </c>
      <c r="I2558" s="410" t="s">
        <v>912</v>
      </c>
      <c r="J2558" s="410">
        <v>1889419549</v>
      </c>
      <c r="K2558" s="410">
        <v>53153239</v>
      </c>
      <c r="L2558" s="410" t="s">
        <v>874</v>
      </c>
      <c r="M2558" s="406">
        <f t="shared" si="460"/>
        <v>0</v>
      </c>
      <c r="O2558" s="406">
        <f>E2558</f>
        <v>57.84</v>
      </c>
    </row>
    <row r="2559" spans="1:21">
      <c r="A2559" s="407">
        <v>45558</v>
      </c>
      <c r="B2559" s="408">
        <v>0</v>
      </c>
      <c r="C2559" s="409">
        <v>12.5</v>
      </c>
      <c r="D2559" s="409">
        <v>0.45</v>
      </c>
      <c r="E2559" s="409">
        <f t="shared" si="459"/>
        <v>12.05</v>
      </c>
      <c r="F2559" s="409">
        <v>12.05</v>
      </c>
      <c r="G2559" s="409">
        <f t="shared" si="458"/>
        <v>0</v>
      </c>
      <c r="H2559" s="410" t="s">
        <v>872</v>
      </c>
      <c r="I2559" s="410" t="s">
        <v>876</v>
      </c>
      <c r="J2559" s="410">
        <v>1889419549</v>
      </c>
      <c r="K2559" s="410">
        <v>53153235</v>
      </c>
      <c r="L2559" s="410" t="s">
        <v>874</v>
      </c>
      <c r="M2559" s="406">
        <f t="shared" si="460"/>
        <v>0</v>
      </c>
      <c r="T2559" s="406">
        <f>E2559</f>
        <v>12.05</v>
      </c>
    </row>
    <row r="2560" spans="1:21">
      <c r="A2560" s="407">
        <v>45558</v>
      </c>
      <c r="B2560" s="408">
        <v>0</v>
      </c>
      <c r="C2560" s="409">
        <v>30</v>
      </c>
      <c r="D2560" s="409">
        <v>1.08</v>
      </c>
      <c r="E2560" s="409">
        <f t="shared" si="459"/>
        <v>28.92</v>
      </c>
      <c r="F2560" s="409">
        <v>28.92</v>
      </c>
      <c r="G2560" s="409">
        <f t="shared" si="458"/>
        <v>0</v>
      </c>
      <c r="H2560" s="410" t="s">
        <v>872</v>
      </c>
      <c r="I2560" s="410" t="s">
        <v>911</v>
      </c>
      <c r="J2560" s="410">
        <v>1889419549</v>
      </c>
      <c r="K2560" s="410">
        <v>53153236</v>
      </c>
      <c r="L2560" s="410" t="s">
        <v>874</v>
      </c>
      <c r="M2560" s="406">
        <f t="shared" si="460"/>
        <v>0</v>
      </c>
      <c r="O2560" s="406">
        <f t="shared" ref="O2560:O2561" si="474">E2560</f>
        <v>28.92</v>
      </c>
    </row>
    <row r="2561" spans="1:20">
      <c r="A2561" s="407">
        <v>45558</v>
      </c>
      <c r="B2561" s="408">
        <v>0</v>
      </c>
      <c r="C2561" s="409">
        <v>60</v>
      </c>
      <c r="D2561" s="409">
        <v>2.16</v>
      </c>
      <c r="E2561" s="409">
        <f t="shared" si="459"/>
        <v>57.84</v>
      </c>
      <c r="F2561" s="409">
        <v>57.84</v>
      </c>
      <c r="G2561" s="409">
        <f t="shared" si="458"/>
        <v>0</v>
      </c>
      <c r="H2561" s="410" t="s">
        <v>872</v>
      </c>
      <c r="I2561" s="410" t="s">
        <v>912</v>
      </c>
      <c r="J2561" s="410">
        <v>1889419549</v>
      </c>
      <c r="K2561" s="410">
        <v>53153231</v>
      </c>
      <c r="L2561" s="410" t="s">
        <v>874</v>
      </c>
      <c r="M2561" s="406">
        <f t="shared" si="460"/>
        <v>0</v>
      </c>
      <c r="O2561" s="406">
        <f t="shared" si="474"/>
        <v>57.84</v>
      </c>
    </row>
    <row r="2562" spans="1:20">
      <c r="A2562" s="407">
        <v>45558</v>
      </c>
      <c r="B2562" s="408">
        <v>0</v>
      </c>
      <c r="C2562" s="409">
        <v>12.5</v>
      </c>
      <c r="D2562" s="409">
        <v>0.45</v>
      </c>
      <c r="E2562" s="409">
        <f t="shared" si="459"/>
        <v>12.05</v>
      </c>
      <c r="F2562" s="409">
        <v>12.05</v>
      </c>
      <c r="G2562" s="409">
        <f t="shared" si="458"/>
        <v>0</v>
      </c>
      <c r="H2562" s="410" t="s">
        <v>872</v>
      </c>
      <c r="I2562" s="410" t="s">
        <v>876</v>
      </c>
      <c r="J2562" s="410">
        <v>1889419549</v>
      </c>
      <c r="K2562" s="410">
        <v>53153238</v>
      </c>
      <c r="L2562" s="410" t="s">
        <v>874</v>
      </c>
      <c r="M2562" s="406">
        <f t="shared" si="460"/>
        <v>0</v>
      </c>
      <c r="T2562" s="406">
        <f>E2562</f>
        <v>12.05</v>
      </c>
    </row>
    <row r="2563" spans="1:20">
      <c r="A2563" s="407">
        <v>45558</v>
      </c>
      <c r="B2563" s="408">
        <v>0</v>
      </c>
      <c r="C2563" s="409">
        <v>18</v>
      </c>
      <c r="D2563" s="409">
        <v>0.65</v>
      </c>
      <c r="E2563" s="409">
        <f t="shared" si="459"/>
        <v>17.350000000000001</v>
      </c>
      <c r="F2563" s="409">
        <v>17.350000000000001</v>
      </c>
      <c r="G2563" s="409">
        <f t="shared" ref="G2563:G2626" si="475">IF(D2563&gt;0.2,0,0.04)</f>
        <v>0</v>
      </c>
      <c r="H2563" s="410" t="s">
        <v>872</v>
      </c>
      <c r="I2563" s="410" t="s">
        <v>878</v>
      </c>
      <c r="J2563" s="410">
        <v>1889419549</v>
      </c>
      <c r="K2563" s="410">
        <v>53153238</v>
      </c>
      <c r="L2563" s="410" t="s">
        <v>874</v>
      </c>
      <c r="M2563" s="406">
        <f t="shared" si="460"/>
        <v>0</v>
      </c>
      <c r="N2563" s="406">
        <f>E2563</f>
        <v>17.350000000000001</v>
      </c>
    </row>
    <row r="2564" spans="1:20">
      <c r="A2564" s="407">
        <v>45555</v>
      </c>
      <c r="B2564" s="408">
        <v>0</v>
      </c>
      <c r="C2564" s="409">
        <v>3</v>
      </c>
      <c r="D2564" s="409">
        <v>0.2</v>
      </c>
      <c r="E2564" s="409">
        <f t="shared" ref="E2564:E2627" si="476">C2564-D2564-G2564</f>
        <v>2.76</v>
      </c>
      <c r="F2564" s="409">
        <v>2.8</v>
      </c>
      <c r="G2564" s="409">
        <f t="shared" si="475"/>
        <v>0.04</v>
      </c>
      <c r="H2564" s="410" t="s">
        <v>872</v>
      </c>
      <c r="I2564" s="410" t="s">
        <v>875</v>
      </c>
      <c r="J2564" s="410">
        <v>1752604145</v>
      </c>
      <c r="K2564" s="410">
        <v>53121465</v>
      </c>
      <c r="L2564" s="410" t="s">
        <v>874</v>
      </c>
      <c r="M2564" s="406">
        <f t="shared" ref="M2564:M2627" si="477">SUM(N2564:AA2564)-E2564</f>
        <v>0</v>
      </c>
      <c r="P2564" s="406">
        <f t="shared" ref="P2564:P2565" si="478">E2564</f>
        <v>2.76</v>
      </c>
    </row>
    <row r="2565" spans="1:20">
      <c r="A2565" s="407">
        <v>45555</v>
      </c>
      <c r="B2565" s="408">
        <v>0</v>
      </c>
      <c r="C2565" s="409">
        <v>3</v>
      </c>
      <c r="D2565" s="409">
        <v>0.2</v>
      </c>
      <c r="E2565" s="409">
        <f t="shared" si="476"/>
        <v>2.76</v>
      </c>
      <c r="F2565" s="409">
        <v>2.8</v>
      </c>
      <c r="G2565" s="409">
        <f t="shared" si="475"/>
        <v>0.04</v>
      </c>
      <c r="H2565" s="410" t="s">
        <v>872</v>
      </c>
      <c r="I2565" s="410" t="s">
        <v>875</v>
      </c>
      <c r="J2565" s="410">
        <v>1752604145</v>
      </c>
      <c r="K2565" s="410">
        <v>53121471</v>
      </c>
      <c r="L2565" s="410" t="s">
        <v>874</v>
      </c>
      <c r="M2565" s="406">
        <f t="shared" si="477"/>
        <v>0</v>
      </c>
      <c r="P2565" s="406">
        <f t="shared" si="478"/>
        <v>2.76</v>
      </c>
    </row>
    <row r="2566" spans="1:20">
      <c r="A2566" s="407">
        <v>45555</v>
      </c>
      <c r="B2566" s="408">
        <v>0</v>
      </c>
      <c r="C2566" s="409">
        <v>60</v>
      </c>
      <c r="D2566" s="409">
        <v>2.16</v>
      </c>
      <c r="E2566" s="409">
        <f t="shared" si="476"/>
        <v>57.84</v>
      </c>
      <c r="F2566" s="409">
        <v>57.84</v>
      </c>
      <c r="G2566" s="409">
        <f t="shared" si="475"/>
        <v>0</v>
      </c>
      <c r="H2566" s="410" t="s">
        <v>872</v>
      </c>
      <c r="I2566" s="410" t="s">
        <v>912</v>
      </c>
      <c r="J2566" s="410">
        <v>1752604145</v>
      </c>
      <c r="K2566" s="410">
        <v>53121474</v>
      </c>
      <c r="L2566" s="410" t="s">
        <v>874</v>
      </c>
      <c r="M2566" s="406">
        <f t="shared" si="477"/>
        <v>0</v>
      </c>
      <c r="O2566" s="406">
        <f t="shared" ref="O2566:O2568" si="479">E2566</f>
        <v>57.84</v>
      </c>
    </row>
    <row r="2567" spans="1:20">
      <c r="A2567" s="407">
        <v>45555</v>
      </c>
      <c r="B2567" s="408">
        <v>0</v>
      </c>
      <c r="C2567" s="409">
        <v>60</v>
      </c>
      <c r="D2567" s="409">
        <v>2.16</v>
      </c>
      <c r="E2567" s="409">
        <f t="shared" si="476"/>
        <v>57.84</v>
      </c>
      <c r="F2567" s="409">
        <v>57.84</v>
      </c>
      <c r="G2567" s="409">
        <f t="shared" si="475"/>
        <v>0</v>
      </c>
      <c r="H2567" s="410" t="s">
        <v>872</v>
      </c>
      <c r="I2567" s="410" t="s">
        <v>912</v>
      </c>
      <c r="J2567" s="410">
        <v>1752604145</v>
      </c>
      <c r="K2567" s="410">
        <v>53121474</v>
      </c>
      <c r="L2567" s="410" t="s">
        <v>874</v>
      </c>
      <c r="M2567" s="406">
        <f t="shared" si="477"/>
        <v>0</v>
      </c>
      <c r="O2567" s="406">
        <f t="shared" si="479"/>
        <v>57.84</v>
      </c>
    </row>
    <row r="2568" spans="1:20">
      <c r="A2568" s="407">
        <v>45555</v>
      </c>
      <c r="B2568" s="408">
        <v>0</v>
      </c>
      <c r="C2568" s="409">
        <v>30</v>
      </c>
      <c r="D2568" s="409">
        <v>1.08</v>
      </c>
      <c r="E2568" s="409">
        <f t="shared" si="476"/>
        <v>28.92</v>
      </c>
      <c r="F2568" s="409">
        <v>28.92</v>
      </c>
      <c r="G2568" s="409">
        <f t="shared" si="475"/>
        <v>0</v>
      </c>
      <c r="H2568" s="410" t="s">
        <v>872</v>
      </c>
      <c r="I2568" s="410" t="s">
        <v>911</v>
      </c>
      <c r="J2568" s="410">
        <v>1752604145</v>
      </c>
      <c r="K2568" s="410">
        <v>53121476</v>
      </c>
      <c r="L2568" s="410" t="s">
        <v>874</v>
      </c>
      <c r="M2568" s="406">
        <f t="shared" si="477"/>
        <v>0</v>
      </c>
      <c r="O2568" s="406">
        <f t="shared" si="479"/>
        <v>28.92</v>
      </c>
    </row>
    <row r="2569" spans="1:20">
      <c r="A2569" s="407">
        <v>45555</v>
      </c>
      <c r="B2569" s="408">
        <v>0</v>
      </c>
      <c r="C2569" s="409">
        <v>3</v>
      </c>
      <c r="D2569" s="409">
        <v>0.2</v>
      </c>
      <c r="E2569" s="409">
        <f t="shared" si="476"/>
        <v>2.76</v>
      </c>
      <c r="F2569" s="409">
        <v>2.8</v>
      </c>
      <c r="G2569" s="409">
        <f t="shared" si="475"/>
        <v>0.04</v>
      </c>
      <c r="H2569" s="410" t="s">
        <v>872</v>
      </c>
      <c r="I2569" s="410" t="s">
        <v>875</v>
      </c>
      <c r="J2569" s="410">
        <v>1752604145</v>
      </c>
      <c r="K2569" s="410">
        <v>53121463</v>
      </c>
      <c r="L2569" s="410" t="s">
        <v>874</v>
      </c>
      <c r="M2569" s="406">
        <f t="shared" si="477"/>
        <v>0</v>
      </c>
      <c r="P2569" s="406">
        <f t="shared" ref="P2569:P2571" si="480">E2569</f>
        <v>2.76</v>
      </c>
    </row>
    <row r="2570" spans="1:20">
      <c r="A2570" s="407">
        <v>45555</v>
      </c>
      <c r="B2570" s="408">
        <v>0</v>
      </c>
      <c r="C2570" s="409">
        <v>3</v>
      </c>
      <c r="D2570" s="409">
        <v>0.2</v>
      </c>
      <c r="E2570" s="409">
        <f t="shared" si="476"/>
        <v>2.76</v>
      </c>
      <c r="F2570" s="409">
        <v>2.8</v>
      </c>
      <c r="G2570" s="409">
        <f t="shared" si="475"/>
        <v>0.04</v>
      </c>
      <c r="H2570" s="410" t="s">
        <v>872</v>
      </c>
      <c r="I2570" s="410" t="s">
        <v>875</v>
      </c>
      <c r="J2570" s="410">
        <v>1752604145</v>
      </c>
      <c r="K2570" s="410">
        <v>53121464</v>
      </c>
      <c r="L2570" s="410" t="s">
        <v>874</v>
      </c>
      <c r="M2570" s="406">
        <f t="shared" si="477"/>
        <v>0</v>
      </c>
      <c r="P2570" s="406">
        <f t="shared" si="480"/>
        <v>2.76</v>
      </c>
    </row>
    <row r="2571" spans="1:20">
      <c r="A2571" s="407">
        <v>45555</v>
      </c>
      <c r="B2571" s="408">
        <v>0</v>
      </c>
      <c r="C2571" s="409">
        <v>3</v>
      </c>
      <c r="D2571" s="409">
        <v>0.2</v>
      </c>
      <c r="E2571" s="409">
        <f t="shared" si="476"/>
        <v>2.76</v>
      </c>
      <c r="F2571" s="409">
        <v>2.8</v>
      </c>
      <c r="G2571" s="409">
        <f t="shared" si="475"/>
        <v>0.04</v>
      </c>
      <c r="H2571" s="410" t="s">
        <v>872</v>
      </c>
      <c r="I2571" s="410" t="s">
        <v>875</v>
      </c>
      <c r="J2571" s="410">
        <v>1752604145</v>
      </c>
      <c r="K2571" s="410">
        <v>53121470</v>
      </c>
      <c r="L2571" s="410" t="s">
        <v>874</v>
      </c>
      <c r="M2571" s="406">
        <f t="shared" si="477"/>
        <v>0</v>
      </c>
      <c r="P2571" s="406">
        <f t="shared" si="480"/>
        <v>2.76</v>
      </c>
    </row>
    <row r="2572" spans="1:20">
      <c r="A2572" s="407">
        <v>45555</v>
      </c>
      <c r="B2572" s="408">
        <v>0</v>
      </c>
      <c r="C2572" s="409">
        <v>30</v>
      </c>
      <c r="D2572" s="409">
        <v>1.08</v>
      </c>
      <c r="E2572" s="409">
        <f t="shared" si="476"/>
        <v>28.92</v>
      </c>
      <c r="F2572" s="409">
        <v>28.92</v>
      </c>
      <c r="G2572" s="409">
        <f t="shared" si="475"/>
        <v>0</v>
      </c>
      <c r="H2572" s="410" t="s">
        <v>872</v>
      </c>
      <c r="I2572" s="410" t="s">
        <v>911</v>
      </c>
      <c r="J2572" s="410">
        <v>1752604145</v>
      </c>
      <c r="K2572" s="410">
        <v>53121477</v>
      </c>
      <c r="L2572" s="410" t="s">
        <v>874</v>
      </c>
      <c r="M2572" s="406">
        <f t="shared" si="477"/>
        <v>0</v>
      </c>
      <c r="O2572" s="406">
        <f>E2572</f>
        <v>28.92</v>
      </c>
    </row>
    <row r="2573" spans="1:20">
      <c r="A2573" s="407">
        <v>45555</v>
      </c>
      <c r="B2573" s="408">
        <v>0</v>
      </c>
      <c r="C2573" s="409">
        <v>3</v>
      </c>
      <c r="D2573" s="409">
        <v>0.2</v>
      </c>
      <c r="E2573" s="409">
        <f t="shared" si="476"/>
        <v>2.76</v>
      </c>
      <c r="F2573" s="409">
        <v>2.8</v>
      </c>
      <c r="G2573" s="409">
        <f t="shared" si="475"/>
        <v>0.04</v>
      </c>
      <c r="H2573" s="410" t="s">
        <v>872</v>
      </c>
      <c r="I2573" s="410" t="s">
        <v>875</v>
      </c>
      <c r="J2573" s="410">
        <v>1752604145</v>
      </c>
      <c r="K2573" s="410">
        <v>53121467</v>
      </c>
      <c r="L2573" s="410" t="s">
        <v>874</v>
      </c>
      <c r="M2573" s="406">
        <f t="shared" si="477"/>
        <v>0</v>
      </c>
      <c r="P2573" s="406">
        <f>E2573</f>
        <v>2.76</v>
      </c>
    </row>
    <row r="2574" spans="1:20">
      <c r="A2574" s="407">
        <v>45555</v>
      </c>
      <c r="B2574" s="408">
        <v>0</v>
      </c>
      <c r="C2574" s="409">
        <v>60</v>
      </c>
      <c r="D2574" s="409">
        <v>2.16</v>
      </c>
      <c r="E2574" s="409">
        <f t="shared" si="476"/>
        <v>57.84</v>
      </c>
      <c r="F2574" s="409">
        <v>57.84</v>
      </c>
      <c r="G2574" s="409">
        <f t="shared" si="475"/>
        <v>0</v>
      </c>
      <c r="H2574" s="410" t="s">
        <v>872</v>
      </c>
      <c r="I2574" s="410" t="s">
        <v>912</v>
      </c>
      <c r="J2574" s="410">
        <v>1752604145</v>
      </c>
      <c r="K2574" s="410">
        <v>53121473</v>
      </c>
      <c r="L2574" s="410" t="s">
        <v>874</v>
      </c>
      <c r="M2574" s="406">
        <f t="shared" si="477"/>
        <v>0</v>
      </c>
      <c r="O2574" s="406">
        <f t="shared" ref="O2574:O2577" si="481">E2574</f>
        <v>57.84</v>
      </c>
    </row>
    <row r="2575" spans="1:20">
      <c r="A2575" s="407">
        <v>45555</v>
      </c>
      <c r="B2575" s="408">
        <v>0</v>
      </c>
      <c r="C2575" s="409">
        <v>60</v>
      </c>
      <c r="D2575" s="409">
        <v>2.16</v>
      </c>
      <c r="E2575" s="409">
        <f t="shared" si="476"/>
        <v>57.84</v>
      </c>
      <c r="F2575" s="409">
        <v>57.84</v>
      </c>
      <c r="G2575" s="409">
        <f t="shared" si="475"/>
        <v>0</v>
      </c>
      <c r="H2575" s="410" t="s">
        <v>872</v>
      </c>
      <c r="I2575" s="410" t="s">
        <v>912</v>
      </c>
      <c r="J2575" s="410">
        <v>1752604145</v>
      </c>
      <c r="K2575" s="410">
        <v>53121472</v>
      </c>
      <c r="L2575" s="410" t="s">
        <v>874</v>
      </c>
      <c r="M2575" s="406">
        <f t="shared" si="477"/>
        <v>0</v>
      </c>
      <c r="O2575" s="406">
        <f t="shared" si="481"/>
        <v>57.84</v>
      </c>
    </row>
    <row r="2576" spans="1:20">
      <c r="A2576" s="407">
        <v>45555</v>
      </c>
      <c r="B2576" s="408">
        <v>0</v>
      </c>
      <c r="C2576" s="409">
        <v>50</v>
      </c>
      <c r="D2576" s="409">
        <v>1.8</v>
      </c>
      <c r="E2576" s="409">
        <f t="shared" si="476"/>
        <v>48.2</v>
      </c>
      <c r="F2576" s="409">
        <v>48.2</v>
      </c>
      <c r="G2576" s="409">
        <f t="shared" si="475"/>
        <v>0</v>
      </c>
      <c r="H2576" s="410" t="s">
        <v>872</v>
      </c>
      <c r="I2576" s="410" t="s">
        <v>911</v>
      </c>
      <c r="J2576" s="410">
        <v>1752604145</v>
      </c>
      <c r="K2576" s="410">
        <v>53121475</v>
      </c>
      <c r="L2576" s="410" t="s">
        <v>874</v>
      </c>
      <c r="M2576" s="406">
        <f t="shared" si="477"/>
        <v>0</v>
      </c>
      <c r="O2576" s="406">
        <f t="shared" si="481"/>
        <v>48.2</v>
      </c>
    </row>
    <row r="2577" spans="1:21">
      <c r="A2577" s="407">
        <v>45555</v>
      </c>
      <c r="B2577" s="408">
        <v>0</v>
      </c>
      <c r="C2577" s="409">
        <v>30</v>
      </c>
      <c r="D2577" s="409">
        <v>1.08</v>
      </c>
      <c r="E2577" s="409">
        <f t="shared" si="476"/>
        <v>28.92</v>
      </c>
      <c r="F2577" s="409">
        <v>28.92</v>
      </c>
      <c r="G2577" s="409">
        <f t="shared" si="475"/>
        <v>0</v>
      </c>
      <c r="H2577" s="410" t="s">
        <v>872</v>
      </c>
      <c r="I2577" s="410" t="s">
        <v>911</v>
      </c>
      <c r="J2577" s="410">
        <v>1752604145</v>
      </c>
      <c r="K2577" s="410">
        <v>53121475</v>
      </c>
      <c r="L2577" s="410" t="s">
        <v>874</v>
      </c>
      <c r="M2577" s="406">
        <f t="shared" si="477"/>
        <v>0</v>
      </c>
      <c r="O2577" s="406">
        <f t="shared" si="481"/>
        <v>28.92</v>
      </c>
    </row>
    <row r="2578" spans="1:21">
      <c r="A2578" s="407">
        <v>45555</v>
      </c>
      <c r="B2578" s="408">
        <v>0</v>
      </c>
      <c r="C2578" s="409">
        <v>2</v>
      </c>
      <c r="D2578" s="409">
        <v>0.2</v>
      </c>
      <c r="E2578" s="409">
        <f t="shared" si="476"/>
        <v>1.76</v>
      </c>
      <c r="F2578" s="409">
        <v>1.8</v>
      </c>
      <c r="G2578" s="409">
        <f t="shared" si="475"/>
        <v>0.04</v>
      </c>
      <c r="H2578" s="410" t="s">
        <v>872</v>
      </c>
      <c r="I2578" s="410" t="s">
        <v>873</v>
      </c>
      <c r="J2578" s="410">
        <v>1752604145</v>
      </c>
      <c r="K2578" s="410">
        <v>53121479</v>
      </c>
      <c r="L2578" s="410" t="s">
        <v>874</v>
      </c>
      <c r="M2578" s="406">
        <f t="shared" si="477"/>
        <v>0</v>
      </c>
      <c r="U2578" s="406">
        <f>E2578</f>
        <v>1.76</v>
      </c>
    </row>
    <row r="2579" spans="1:21">
      <c r="A2579" s="407">
        <v>45555</v>
      </c>
      <c r="B2579" s="408">
        <v>0</v>
      </c>
      <c r="C2579" s="409">
        <v>3</v>
      </c>
      <c r="D2579" s="409">
        <v>0.2</v>
      </c>
      <c r="E2579" s="409">
        <f t="shared" si="476"/>
        <v>2.76</v>
      </c>
      <c r="F2579" s="409">
        <v>2.8</v>
      </c>
      <c r="G2579" s="409">
        <f t="shared" si="475"/>
        <v>0.04</v>
      </c>
      <c r="H2579" s="410" t="s">
        <v>872</v>
      </c>
      <c r="I2579" s="410" t="s">
        <v>875</v>
      </c>
      <c r="J2579" s="410">
        <v>1752604145</v>
      </c>
      <c r="K2579" s="410">
        <v>53121466</v>
      </c>
      <c r="L2579" s="410" t="s">
        <v>874</v>
      </c>
      <c r="M2579" s="406">
        <f t="shared" si="477"/>
        <v>0</v>
      </c>
      <c r="P2579" s="406">
        <f t="shared" ref="P2579:P2583" si="482">E2579</f>
        <v>2.76</v>
      </c>
    </row>
    <row r="2580" spans="1:21">
      <c r="A2580" s="407">
        <v>45555</v>
      </c>
      <c r="B2580" s="408">
        <v>0</v>
      </c>
      <c r="C2580" s="409">
        <v>3</v>
      </c>
      <c r="D2580" s="409">
        <v>0.2</v>
      </c>
      <c r="E2580" s="409">
        <f t="shared" si="476"/>
        <v>2.76</v>
      </c>
      <c r="F2580" s="409">
        <v>2.8</v>
      </c>
      <c r="G2580" s="409">
        <f t="shared" si="475"/>
        <v>0.04</v>
      </c>
      <c r="H2580" s="410" t="s">
        <v>872</v>
      </c>
      <c r="I2580" s="410" t="s">
        <v>875</v>
      </c>
      <c r="J2580" s="410">
        <v>1752604145</v>
      </c>
      <c r="K2580" s="410">
        <v>53121468</v>
      </c>
      <c r="L2580" s="410" t="s">
        <v>874</v>
      </c>
      <c r="M2580" s="406">
        <f t="shared" si="477"/>
        <v>0</v>
      </c>
      <c r="P2580" s="406">
        <f t="shared" si="482"/>
        <v>2.76</v>
      </c>
    </row>
    <row r="2581" spans="1:21">
      <c r="A2581" s="407">
        <v>45555</v>
      </c>
      <c r="B2581" s="408">
        <v>0</v>
      </c>
      <c r="C2581" s="409">
        <v>3</v>
      </c>
      <c r="D2581" s="409">
        <v>0.2</v>
      </c>
      <c r="E2581" s="409">
        <f t="shared" si="476"/>
        <v>2.76</v>
      </c>
      <c r="F2581" s="409">
        <v>2.8</v>
      </c>
      <c r="G2581" s="409">
        <f t="shared" si="475"/>
        <v>0.04</v>
      </c>
      <c r="H2581" s="410" t="s">
        <v>872</v>
      </c>
      <c r="I2581" s="410" t="s">
        <v>875</v>
      </c>
      <c r="J2581" s="410">
        <v>1752604145</v>
      </c>
      <c r="K2581" s="410">
        <v>53121469</v>
      </c>
      <c r="L2581" s="410" t="s">
        <v>874</v>
      </c>
      <c r="M2581" s="406">
        <f t="shared" si="477"/>
        <v>0</v>
      </c>
      <c r="P2581" s="406">
        <f t="shared" si="482"/>
        <v>2.76</v>
      </c>
    </row>
    <row r="2582" spans="1:21">
      <c r="A2582" s="407">
        <v>45555</v>
      </c>
      <c r="B2582" s="408">
        <v>0</v>
      </c>
      <c r="C2582" s="409">
        <v>3</v>
      </c>
      <c r="D2582" s="409">
        <v>0.2</v>
      </c>
      <c r="E2582" s="409">
        <f t="shared" si="476"/>
        <v>2.76</v>
      </c>
      <c r="F2582" s="409">
        <v>2.8</v>
      </c>
      <c r="G2582" s="409">
        <f t="shared" si="475"/>
        <v>0.04</v>
      </c>
      <c r="H2582" s="410" t="s">
        <v>872</v>
      </c>
      <c r="I2582" s="410" t="s">
        <v>875</v>
      </c>
      <c r="J2582" s="410">
        <v>1752604145</v>
      </c>
      <c r="K2582" s="410">
        <v>53121478</v>
      </c>
      <c r="L2582" s="410" t="s">
        <v>874</v>
      </c>
      <c r="M2582" s="406">
        <f t="shared" si="477"/>
        <v>0</v>
      </c>
      <c r="P2582" s="406">
        <f t="shared" si="482"/>
        <v>2.76</v>
      </c>
    </row>
    <row r="2583" spans="1:21">
      <c r="A2583" s="407">
        <v>45553</v>
      </c>
      <c r="B2583" s="408">
        <v>0</v>
      </c>
      <c r="C2583" s="409">
        <v>3</v>
      </c>
      <c r="D2583" s="409">
        <v>0.2</v>
      </c>
      <c r="E2583" s="409">
        <f t="shared" si="476"/>
        <v>2.76</v>
      </c>
      <c r="F2583" s="409">
        <v>2.8</v>
      </c>
      <c r="G2583" s="409">
        <f t="shared" si="475"/>
        <v>0.04</v>
      </c>
      <c r="H2583" s="410" t="s">
        <v>872</v>
      </c>
      <c r="I2583" s="410" t="s">
        <v>875</v>
      </c>
      <c r="J2583" s="410">
        <v>2063484400</v>
      </c>
      <c r="K2583" s="410">
        <v>53086420</v>
      </c>
      <c r="L2583" s="410" t="s">
        <v>874</v>
      </c>
      <c r="M2583" s="406">
        <f t="shared" si="477"/>
        <v>0</v>
      </c>
      <c r="P2583" s="406">
        <f t="shared" si="482"/>
        <v>2.76</v>
      </c>
    </row>
    <row r="2584" spans="1:21">
      <c r="A2584" s="407">
        <v>45553</v>
      </c>
      <c r="B2584" s="408">
        <v>0</v>
      </c>
      <c r="C2584" s="409">
        <v>60</v>
      </c>
      <c r="D2584" s="409">
        <v>2.16</v>
      </c>
      <c r="E2584" s="409">
        <f t="shared" si="476"/>
        <v>57.84</v>
      </c>
      <c r="F2584" s="409">
        <v>57.84</v>
      </c>
      <c r="G2584" s="409">
        <f t="shared" si="475"/>
        <v>0</v>
      </c>
      <c r="H2584" s="410" t="s">
        <v>872</v>
      </c>
      <c r="I2584" s="410" t="s">
        <v>912</v>
      </c>
      <c r="J2584" s="410">
        <v>2063484400</v>
      </c>
      <c r="K2584" s="410">
        <v>53086421</v>
      </c>
      <c r="L2584" s="410" t="s">
        <v>874</v>
      </c>
      <c r="M2584" s="406">
        <f t="shared" si="477"/>
        <v>0</v>
      </c>
      <c r="O2584" s="406">
        <f>E2584</f>
        <v>57.84</v>
      </c>
    </row>
    <row r="2585" spans="1:21">
      <c r="A2585" s="407">
        <v>45553</v>
      </c>
      <c r="B2585" s="408">
        <v>0</v>
      </c>
      <c r="C2585" s="409">
        <v>3</v>
      </c>
      <c r="D2585" s="409">
        <v>0.2</v>
      </c>
      <c r="E2585" s="409">
        <f t="shared" si="476"/>
        <v>2.76</v>
      </c>
      <c r="F2585" s="409">
        <v>2.8</v>
      </c>
      <c r="G2585" s="409">
        <f t="shared" si="475"/>
        <v>0.04</v>
      </c>
      <c r="H2585" s="410" t="s">
        <v>872</v>
      </c>
      <c r="I2585" s="410" t="s">
        <v>875</v>
      </c>
      <c r="J2585" s="410">
        <v>2063484400</v>
      </c>
      <c r="K2585" s="410">
        <v>53086425</v>
      </c>
      <c r="L2585" s="410" t="s">
        <v>874</v>
      </c>
      <c r="M2585" s="406">
        <f t="shared" si="477"/>
        <v>0</v>
      </c>
      <c r="P2585" s="406">
        <f>E2585</f>
        <v>2.76</v>
      </c>
    </row>
    <row r="2586" spans="1:21">
      <c r="A2586" s="407">
        <v>45553</v>
      </c>
      <c r="B2586" s="408">
        <v>0</v>
      </c>
      <c r="C2586" s="409">
        <v>60</v>
      </c>
      <c r="D2586" s="409">
        <v>2.16</v>
      </c>
      <c r="E2586" s="409">
        <f t="shared" si="476"/>
        <v>57.84</v>
      </c>
      <c r="F2586" s="409">
        <v>57.84</v>
      </c>
      <c r="G2586" s="409">
        <f t="shared" si="475"/>
        <v>0</v>
      </c>
      <c r="H2586" s="410" t="s">
        <v>872</v>
      </c>
      <c r="I2586" s="410" t="s">
        <v>912</v>
      </c>
      <c r="J2586" s="410">
        <v>2063484400</v>
      </c>
      <c r="K2586" s="410">
        <v>53086422</v>
      </c>
      <c r="L2586" s="410" t="s">
        <v>874</v>
      </c>
      <c r="M2586" s="406">
        <f t="shared" si="477"/>
        <v>0</v>
      </c>
      <c r="O2586" s="406">
        <f t="shared" ref="O2586:O2588" si="483">E2586</f>
        <v>57.84</v>
      </c>
    </row>
    <row r="2587" spans="1:21">
      <c r="A2587" s="407">
        <v>45553</v>
      </c>
      <c r="B2587" s="408">
        <v>0</v>
      </c>
      <c r="C2587" s="409">
        <v>60</v>
      </c>
      <c r="D2587" s="409">
        <v>2.16</v>
      </c>
      <c r="E2587" s="409">
        <f t="shared" si="476"/>
        <v>57.84</v>
      </c>
      <c r="F2587" s="409">
        <v>57.84</v>
      </c>
      <c r="G2587" s="409">
        <f t="shared" si="475"/>
        <v>0</v>
      </c>
      <c r="H2587" s="410" t="s">
        <v>872</v>
      </c>
      <c r="I2587" s="410" t="s">
        <v>912</v>
      </c>
      <c r="J2587" s="410">
        <v>2063484400</v>
      </c>
      <c r="K2587" s="410">
        <v>53086419</v>
      </c>
      <c r="L2587" s="410" t="s">
        <v>874</v>
      </c>
      <c r="M2587" s="406">
        <f t="shared" si="477"/>
        <v>0</v>
      </c>
      <c r="O2587" s="406">
        <f t="shared" si="483"/>
        <v>57.84</v>
      </c>
    </row>
    <row r="2588" spans="1:21">
      <c r="A2588" s="407">
        <v>45553</v>
      </c>
      <c r="B2588" s="408">
        <v>0</v>
      </c>
      <c r="C2588" s="409">
        <v>60</v>
      </c>
      <c r="D2588" s="409">
        <v>2.16</v>
      </c>
      <c r="E2588" s="409">
        <f t="shared" si="476"/>
        <v>57.84</v>
      </c>
      <c r="F2588" s="409">
        <v>57.84</v>
      </c>
      <c r="G2588" s="409">
        <f t="shared" si="475"/>
        <v>0</v>
      </c>
      <c r="H2588" s="410" t="s">
        <v>872</v>
      </c>
      <c r="I2588" s="410" t="s">
        <v>912</v>
      </c>
      <c r="J2588" s="410">
        <v>2063484400</v>
      </c>
      <c r="K2588" s="410">
        <v>53086423</v>
      </c>
      <c r="L2588" s="410" t="s">
        <v>874</v>
      </c>
      <c r="M2588" s="406">
        <f t="shared" si="477"/>
        <v>0</v>
      </c>
      <c r="O2588" s="406">
        <f t="shared" si="483"/>
        <v>57.84</v>
      </c>
    </row>
    <row r="2589" spans="1:21">
      <c r="A2589" s="407">
        <v>45553</v>
      </c>
      <c r="B2589" s="408">
        <v>0</v>
      </c>
      <c r="C2589" s="409">
        <v>2</v>
      </c>
      <c r="D2589" s="409">
        <v>0.2</v>
      </c>
      <c r="E2589" s="409">
        <f t="shared" si="476"/>
        <v>1.76</v>
      </c>
      <c r="F2589" s="409">
        <v>1.8</v>
      </c>
      <c r="G2589" s="409">
        <f t="shared" si="475"/>
        <v>0.04</v>
      </c>
      <c r="H2589" s="410" t="s">
        <v>872</v>
      </c>
      <c r="I2589" s="410" t="s">
        <v>873</v>
      </c>
      <c r="J2589" s="410">
        <v>2063484400</v>
      </c>
      <c r="K2589" s="410">
        <v>53086424</v>
      </c>
      <c r="L2589" s="410" t="s">
        <v>874</v>
      </c>
      <c r="M2589" s="406">
        <f t="shared" si="477"/>
        <v>0</v>
      </c>
      <c r="U2589" s="406">
        <f>E2589</f>
        <v>1.76</v>
      </c>
    </row>
    <row r="2590" spans="1:21">
      <c r="A2590" s="407">
        <v>45552</v>
      </c>
      <c r="B2590" s="408">
        <v>0</v>
      </c>
      <c r="C2590" s="409">
        <v>30</v>
      </c>
      <c r="D2590" s="409">
        <v>1.08</v>
      </c>
      <c r="E2590" s="409">
        <f t="shared" si="476"/>
        <v>28.92</v>
      </c>
      <c r="F2590" s="409">
        <v>28.92</v>
      </c>
      <c r="G2590" s="409">
        <f t="shared" si="475"/>
        <v>0</v>
      </c>
      <c r="H2590" s="410" t="s">
        <v>872</v>
      </c>
      <c r="I2590" s="410" t="s">
        <v>911</v>
      </c>
      <c r="J2590" s="410">
        <v>1244679263</v>
      </c>
      <c r="K2590" s="410">
        <v>53073737</v>
      </c>
      <c r="L2590" s="410" t="s">
        <v>874</v>
      </c>
      <c r="M2590" s="406">
        <f t="shared" si="477"/>
        <v>0</v>
      </c>
      <c r="O2590" s="406">
        <f t="shared" ref="O2590:O2595" si="484">E2590</f>
        <v>28.92</v>
      </c>
    </row>
    <row r="2591" spans="1:21">
      <c r="A2591" s="407">
        <v>45552</v>
      </c>
      <c r="B2591" s="408">
        <v>0</v>
      </c>
      <c r="C2591" s="409">
        <v>30</v>
      </c>
      <c r="D2591" s="409">
        <v>1.08</v>
      </c>
      <c r="E2591" s="409">
        <f t="shared" si="476"/>
        <v>28.92</v>
      </c>
      <c r="F2591" s="409">
        <v>28.92</v>
      </c>
      <c r="G2591" s="409">
        <f t="shared" si="475"/>
        <v>0</v>
      </c>
      <c r="H2591" s="410" t="s">
        <v>872</v>
      </c>
      <c r="I2591" s="410" t="s">
        <v>911</v>
      </c>
      <c r="J2591" s="410">
        <v>1244679263</v>
      </c>
      <c r="K2591" s="410">
        <v>53073740</v>
      </c>
      <c r="L2591" s="410" t="s">
        <v>874</v>
      </c>
      <c r="M2591" s="406">
        <f t="shared" si="477"/>
        <v>0</v>
      </c>
      <c r="O2591" s="406">
        <f t="shared" si="484"/>
        <v>28.92</v>
      </c>
    </row>
    <row r="2592" spans="1:21">
      <c r="A2592" s="407">
        <v>45552</v>
      </c>
      <c r="B2592" s="408">
        <v>0</v>
      </c>
      <c r="C2592" s="409">
        <v>30</v>
      </c>
      <c r="D2592" s="409">
        <v>1.08</v>
      </c>
      <c r="E2592" s="409">
        <f t="shared" si="476"/>
        <v>28.92</v>
      </c>
      <c r="F2592" s="409">
        <v>28.92</v>
      </c>
      <c r="G2592" s="409">
        <f t="shared" si="475"/>
        <v>0</v>
      </c>
      <c r="H2592" s="410" t="s">
        <v>872</v>
      </c>
      <c r="I2592" s="410" t="s">
        <v>911</v>
      </c>
      <c r="J2592" s="410">
        <v>1244679263</v>
      </c>
      <c r="K2592" s="410">
        <v>53073747</v>
      </c>
      <c r="L2592" s="410" t="s">
        <v>874</v>
      </c>
      <c r="M2592" s="406">
        <f t="shared" si="477"/>
        <v>0</v>
      </c>
      <c r="O2592" s="406">
        <f t="shared" si="484"/>
        <v>28.92</v>
      </c>
    </row>
    <row r="2593" spans="1:24">
      <c r="A2593" s="407">
        <v>45552</v>
      </c>
      <c r="B2593" s="408">
        <v>0</v>
      </c>
      <c r="C2593" s="409">
        <v>50</v>
      </c>
      <c r="D2593" s="409">
        <v>1.8</v>
      </c>
      <c r="E2593" s="409">
        <f t="shared" si="476"/>
        <v>48.2</v>
      </c>
      <c r="F2593" s="409">
        <v>48.2</v>
      </c>
      <c r="G2593" s="409">
        <f t="shared" si="475"/>
        <v>0</v>
      </c>
      <c r="H2593" s="410" t="s">
        <v>872</v>
      </c>
      <c r="I2593" s="410" t="s">
        <v>911</v>
      </c>
      <c r="J2593" s="410">
        <v>1244679263</v>
      </c>
      <c r="K2593" s="410">
        <v>53073755</v>
      </c>
      <c r="L2593" s="410" t="s">
        <v>874</v>
      </c>
      <c r="M2593" s="406">
        <f t="shared" si="477"/>
        <v>0</v>
      </c>
      <c r="O2593" s="406">
        <f t="shared" si="484"/>
        <v>48.2</v>
      </c>
    </row>
    <row r="2594" spans="1:24">
      <c r="A2594" s="407">
        <v>45552</v>
      </c>
      <c r="B2594" s="408">
        <v>0</v>
      </c>
      <c r="C2594" s="409">
        <v>30</v>
      </c>
      <c r="D2594" s="409">
        <v>1.08</v>
      </c>
      <c r="E2594" s="409">
        <f t="shared" si="476"/>
        <v>28.92</v>
      </c>
      <c r="F2594" s="409">
        <v>28.92</v>
      </c>
      <c r="G2594" s="409">
        <f t="shared" si="475"/>
        <v>0</v>
      </c>
      <c r="H2594" s="410" t="s">
        <v>872</v>
      </c>
      <c r="I2594" s="410" t="s">
        <v>911</v>
      </c>
      <c r="J2594" s="410">
        <v>1244679263</v>
      </c>
      <c r="K2594" s="410">
        <v>53073752</v>
      </c>
      <c r="L2594" s="410" t="s">
        <v>874</v>
      </c>
      <c r="M2594" s="406">
        <f t="shared" si="477"/>
        <v>0</v>
      </c>
      <c r="O2594" s="406">
        <f t="shared" si="484"/>
        <v>28.92</v>
      </c>
    </row>
    <row r="2595" spans="1:24">
      <c r="A2595" s="407">
        <v>45552</v>
      </c>
      <c r="B2595" s="408">
        <v>0</v>
      </c>
      <c r="C2595" s="409">
        <v>30</v>
      </c>
      <c r="D2595" s="409">
        <v>1.08</v>
      </c>
      <c r="E2595" s="409">
        <f t="shared" si="476"/>
        <v>28.92</v>
      </c>
      <c r="F2595" s="409">
        <v>28.92</v>
      </c>
      <c r="G2595" s="409">
        <f t="shared" si="475"/>
        <v>0</v>
      </c>
      <c r="H2595" s="410" t="s">
        <v>872</v>
      </c>
      <c r="I2595" s="410" t="s">
        <v>911</v>
      </c>
      <c r="J2595" s="410">
        <v>1244679263</v>
      </c>
      <c r="K2595" s="410">
        <v>53073746</v>
      </c>
      <c r="L2595" s="410" t="s">
        <v>874</v>
      </c>
      <c r="M2595" s="406">
        <f t="shared" si="477"/>
        <v>0</v>
      </c>
      <c r="O2595" s="406">
        <f t="shared" si="484"/>
        <v>28.92</v>
      </c>
    </row>
    <row r="2596" spans="1:24">
      <c r="A2596" s="407">
        <v>45552</v>
      </c>
      <c r="B2596" s="408">
        <v>0</v>
      </c>
      <c r="C2596" s="409">
        <v>4</v>
      </c>
      <c r="D2596" s="409">
        <v>0.2</v>
      </c>
      <c r="E2596" s="409">
        <f t="shared" si="476"/>
        <v>3.76</v>
      </c>
      <c r="F2596" s="409">
        <v>3.8</v>
      </c>
      <c r="G2596" s="409">
        <f t="shared" si="475"/>
        <v>0.04</v>
      </c>
      <c r="H2596" s="410" t="s">
        <v>872</v>
      </c>
      <c r="I2596" s="410" t="s">
        <v>873</v>
      </c>
      <c r="J2596" s="410">
        <v>1244679263</v>
      </c>
      <c r="K2596" s="410">
        <v>53073756</v>
      </c>
      <c r="L2596" s="410" t="s">
        <v>874</v>
      </c>
      <c r="M2596" s="406">
        <f t="shared" si="477"/>
        <v>0</v>
      </c>
      <c r="U2596" s="406">
        <f>E2596</f>
        <v>3.76</v>
      </c>
    </row>
    <row r="2597" spans="1:24">
      <c r="A2597" s="407">
        <v>45552</v>
      </c>
      <c r="B2597" s="408">
        <v>0</v>
      </c>
      <c r="C2597" s="409">
        <v>3</v>
      </c>
      <c r="D2597" s="409">
        <v>0.2</v>
      </c>
      <c r="E2597" s="409">
        <f t="shared" si="476"/>
        <v>2.76</v>
      </c>
      <c r="F2597" s="409">
        <v>2.8</v>
      </c>
      <c r="G2597" s="409">
        <f t="shared" si="475"/>
        <v>0.04</v>
      </c>
      <c r="H2597" s="410" t="s">
        <v>872</v>
      </c>
      <c r="I2597" s="410" t="s">
        <v>875</v>
      </c>
      <c r="J2597" s="410">
        <v>1244679263</v>
      </c>
      <c r="K2597" s="410">
        <v>53073742</v>
      </c>
      <c r="L2597" s="410" t="s">
        <v>874</v>
      </c>
      <c r="M2597" s="406">
        <f t="shared" si="477"/>
        <v>0</v>
      </c>
      <c r="P2597" s="406">
        <f>E2597</f>
        <v>2.76</v>
      </c>
    </row>
    <row r="2598" spans="1:24">
      <c r="A2598" s="407">
        <v>45552</v>
      </c>
      <c r="B2598" s="408">
        <v>0</v>
      </c>
      <c r="C2598" s="409">
        <v>2</v>
      </c>
      <c r="D2598" s="409">
        <v>0.2</v>
      </c>
      <c r="E2598" s="409">
        <f t="shared" si="476"/>
        <v>1.76</v>
      </c>
      <c r="F2598" s="409">
        <v>1.8</v>
      </c>
      <c r="G2598" s="409">
        <f t="shared" si="475"/>
        <v>0.04</v>
      </c>
      <c r="H2598" s="410" t="s">
        <v>872</v>
      </c>
      <c r="I2598" s="410" t="s">
        <v>873</v>
      </c>
      <c r="J2598" s="410">
        <v>1244679263</v>
      </c>
      <c r="K2598" s="410">
        <v>53073757</v>
      </c>
      <c r="L2598" s="410" t="s">
        <v>874</v>
      </c>
      <c r="M2598" s="406">
        <f t="shared" si="477"/>
        <v>0</v>
      </c>
      <c r="U2598" s="406">
        <f>E2598</f>
        <v>1.76</v>
      </c>
    </row>
    <row r="2599" spans="1:24">
      <c r="A2599" s="407">
        <v>45552</v>
      </c>
      <c r="B2599" s="408">
        <v>0</v>
      </c>
      <c r="C2599" s="409">
        <v>30</v>
      </c>
      <c r="D2599" s="409">
        <v>1.08</v>
      </c>
      <c r="E2599" s="409">
        <f t="shared" si="476"/>
        <v>28.92</v>
      </c>
      <c r="F2599" s="409">
        <v>28.92</v>
      </c>
      <c r="G2599" s="409">
        <f t="shared" si="475"/>
        <v>0</v>
      </c>
      <c r="H2599" s="410" t="s">
        <v>872</v>
      </c>
      <c r="I2599" s="410" t="s">
        <v>911</v>
      </c>
      <c r="J2599" s="410">
        <v>1244679263</v>
      </c>
      <c r="K2599" s="410">
        <v>53073739</v>
      </c>
      <c r="L2599" s="410" t="s">
        <v>874</v>
      </c>
      <c r="M2599" s="406">
        <f t="shared" si="477"/>
        <v>0</v>
      </c>
      <c r="O2599" s="406">
        <f t="shared" ref="O2599:O2601" si="485">E2599</f>
        <v>28.92</v>
      </c>
    </row>
    <row r="2600" spans="1:24">
      <c r="A2600" s="407">
        <v>45552</v>
      </c>
      <c r="B2600" s="408">
        <v>0</v>
      </c>
      <c r="C2600" s="409">
        <v>20</v>
      </c>
      <c r="D2600" s="409">
        <v>0.72</v>
      </c>
      <c r="E2600" s="409">
        <f t="shared" si="476"/>
        <v>19.28</v>
      </c>
      <c r="F2600" s="409">
        <v>19.28</v>
      </c>
      <c r="G2600" s="409">
        <f t="shared" si="475"/>
        <v>0</v>
      </c>
      <c r="H2600" s="410" t="s">
        <v>872</v>
      </c>
      <c r="I2600" s="410" t="s">
        <v>911</v>
      </c>
      <c r="J2600" s="410">
        <v>1244679263</v>
      </c>
      <c r="K2600" s="410">
        <v>53073745</v>
      </c>
      <c r="L2600" s="410" t="s">
        <v>874</v>
      </c>
      <c r="M2600" s="406">
        <f t="shared" si="477"/>
        <v>0</v>
      </c>
      <c r="O2600" s="406">
        <f t="shared" si="485"/>
        <v>19.28</v>
      </c>
    </row>
    <row r="2601" spans="1:24">
      <c r="A2601" s="407">
        <v>45552</v>
      </c>
      <c r="B2601" s="408">
        <v>0</v>
      </c>
      <c r="C2601" s="409">
        <v>60</v>
      </c>
      <c r="D2601" s="409">
        <v>2.16</v>
      </c>
      <c r="E2601" s="409">
        <f t="shared" si="476"/>
        <v>57.84</v>
      </c>
      <c r="F2601" s="409">
        <v>57.84</v>
      </c>
      <c r="G2601" s="409">
        <f t="shared" si="475"/>
        <v>0</v>
      </c>
      <c r="H2601" s="410" t="s">
        <v>872</v>
      </c>
      <c r="I2601" s="410" t="s">
        <v>912</v>
      </c>
      <c r="J2601" s="410">
        <v>1244679263</v>
      </c>
      <c r="K2601" s="410">
        <v>53073744</v>
      </c>
      <c r="L2601" s="410" t="s">
        <v>874</v>
      </c>
      <c r="M2601" s="406">
        <f t="shared" si="477"/>
        <v>0</v>
      </c>
      <c r="O2601" s="406">
        <f t="shared" si="485"/>
        <v>57.84</v>
      </c>
    </row>
    <row r="2602" spans="1:24">
      <c r="A2602" s="407">
        <v>45552</v>
      </c>
      <c r="B2602" s="408">
        <v>0</v>
      </c>
      <c r="C2602" s="409">
        <v>15</v>
      </c>
      <c r="D2602" s="409">
        <v>0.54</v>
      </c>
      <c r="E2602" s="409">
        <f t="shared" si="476"/>
        <v>14.46</v>
      </c>
      <c r="F2602" s="409">
        <v>14.46</v>
      </c>
      <c r="G2602" s="409">
        <f t="shared" si="475"/>
        <v>0</v>
      </c>
      <c r="H2602" s="410" t="s">
        <v>872</v>
      </c>
      <c r="I2602" s="410" t="s">
        <v>881</v>
      </c>
      <c r="J2602" s="410">
        <v>1244679263</v>
      </c>
      <c r="K2602" s="410">
        <v>53073754</v>
      </c>
      <c r="L2602" s="410" t="s">
        <v>874</v>
      </c>
      <c r="M2602" s="406">
        <f t="shared" si="477"/>
        <v>0</v>
      </c>
      <c r="X2602" s="406">
        <f>E2602</f>
        <v>14.46</v>
      </c>
    </row>
    <row r="2603" spans="1:24">
      <c r="A2603" s="407">
        <v>45552</v>
      </c>
      <c r="B2603" s="408">
        <v>0</v>
      </c>
      <c r="C2603" s="409">
        <v>50</v>
      </c>
      <c r="D2603" s="409">
        <v>1.8</v>
      </c>
      <c r="E2603" s="409">
        <f t="shared" si="476"/>
        <v>48.2</v>
      </c>
      <c r="F2603" s="409">
        <v>48.2</v>
      </c>
      <c r="G2603" s="409">
        <f t="shared" si="475"/>
        <v>0</v>
      </c>
      <c r="H2603" s="410" t="s">
        <v>872</v>
      </c>
      <c r="I2603" s="410" t="s">
        <v>911</v>
      </c>
      <c r="J2603" s="410">
        <v>1244679263</v>
      </c>
      <c r="K2603" s="410">
        <v>53073738</v>
      </c>
      <c r="L2603" s="410" t="s">
        <v>874</v>
      </c>
      <c r="M2603" s="406">
        <f t="shared" si="477"/>
        <v>0</v>
      </c>
      <c r="O2603" s="406">
        <f>E2603</f>
        <v>48.2</v>
      </c>
    </row>
    <row r="2604" spans="1:24">
      <c r="A2604" s="407">
        <v>45552</v>
      </c>
      <c r="B2604" s="408">
        <v>0</v>
      </c>
      <c r="C2604" s="409">
        <v>2</v>
      </c>
      <c r="D2604" s="409">
        <v>0.2</v>
      </c>
      <c r="E2604" s="409">
        <f t="shared" si="476"/>
        <v>1.76</v>
      </c>
      <c r="F2604" s="409">
        <v>1.8</v>
      </c>
      <c r="G2604" s="409">
        <f t="shared" si="475"/>
        <v>0.04</v>
      </c>
      <c r="H2604" s="410" t="s">
        <v>872</v>
      </c>
      <c r="I2604" s="410" t="s">
        <v>873</v>
      </c>
      <c r="J2604" s="410">
        <v>1244679263</v>
      </c>
      <c r="K2604" s="410">
        <v>53073748</v>
      </c>
      <c r="L2604" s="410" t="s">
        <v>874</v>
      </c>
      <c r="M2604" s="406">
        <f t="shared" si="477"/>
        <v>0</v>
      </c>
      <c r="U2604" s="406">
        <f>E2604</f>
        <v>1.76</v>
      </c>
    </row>
    <row r="2605" spans="1:24">
      <c r="A2605" s="407">
        <v>45552</v>
      </c>
      <c r="B2605" s="408">
        <v>0</v>
      </c>
      <c r="C2605" s="409">
        <v>30</v>
      </c>
      <c r="D2605" s="409">
        <v>1.08</v>
      </c>
      <c r="E2605" s="409">
        <f t="shared" si="476"/>
        <v>28.92</v>
      </c>
      <c r="F2605" s="409">
        <v>28.92</v>
      </c>
      <c r="G2605" s="409">
        <f t="shared" si="475"/>
        <v>0</v>
      </c>
      <c r="H2605" s="410" t="s">
        <v>872</v>
      </c>
      <c r="I2605" s="410" t="s">
        <v>911</v>
      </c>
      <c r="J2605" s="410">
        <v>1244679263</v>
      </c>
      <c r="K2605" s="410">
        <v>53073751</v>
      </c>
      <c r="L2605" s="410" t="s">
        <v>874</v>
      </c>
      <c r="M2605" s="406">
        <f t="shared" si="477"/>
        <v>0</v>
      </c>
      <c r="O2605" s="406">
        <f t="shared" ref="O2605:O2609" si="486">E2605</f>
        <v>28.92</v>
      </c>
    </row>
    <row r="2606" spans="1:24">
      <c r="A2606" s="407">
        <v>45552</v>
      </c>
      <c r="B2606" s="408">
        <v>0</v>
      </c>
      <c r="C2606" s="409">
        <v>60</v>
      </c>
      <c r="D2606" s="409">
        <v>2.16</v>
      </c>
      <c r="E2606" s="409">
        <f t="shared" si="476"/>
        <v>57.84</v>
      </c>
      <c r="F2606" s="409">
        <v>57.84</v>
      </c>
      <c r="G2606" s="409">
        <f t="shared" si="475"/>
        <v>0</v>
      </c>
      <c r="H2606" s="410" t="s">
        <v>872</v>
      </c>
      <c r="I2606" s="410" t="s">
        <v>912</v>
      </c>
      <c r="J2606" s="410">
        <v>1244679263</v>
      </c>
      <c r="K2606" s="410">
        <v>53073741</v>
      </c>
      <c r="L2606" s="410" t="s">
        <v>874</v>
      </c>
      <c r="M2606" s="406">
        <f t="shared" si="477"/>
        <v>0</v>
      </c>
      <c r="O2606" s="406">
        <f t="shared" si="486"/>
        <v>57.84</v>
      </c>
    </row>
    <row r="2607" spans="1:24">
      <c r="A2607" s="407">
        <v>45552</v>
      </c>
      <c r="B2607" s="408">
        <v>0</v>
      </c>
      <c r="C2607" s="409">
        <v>30</v>
      </c>
      <c r="D2607" s="409">
        <v>1.08</v>
      </c>
      <c r="E2607" s="409">
        <f t="shared" si="476"/>
        <v>28.92</v>
      </c>
      <c r="F2607" s="409">
        <v>28.92</v>
      </c>
      <c r="G2607" s="409">
        <f t="shared" si="475"/>
        <v>0</v>
      </c>
      <c r="H2607" s="410" t="s">
        <v>872</v>
      </c>
      <c r="I2607" s="410" t="s">
        <v>911</v>
      </c>
      <c r="J2607" s="410">
        <v>1244679263</v>
      </c>
      <c r="K2607" s="410">
        <v>53073743</v>
      </c>
      <c r="L2607" s="410" t="s">
        <v>874</v>
      </c>
      <c r="M2607" s="406">
        <f t="shared" si="477"/>
        <v>0</v>
      </c>
      <c r="O2607" s="406">
        <f t="shared" si="486"/>
        <v>28.92</v>
      </c>
    </row>
    <row r="2608" spans="1:24">
      <c r="A2608" s="407">
        <v>45552</v>
      </c>
      <c r="B2608" s="408">
        <v>0</v>
      </c>
      <c r="C2608" s="409">
        <v>30</v>
      </c>
      <c r="D2608" s="409">
        <v>1.08</v>
      </c>
      <c r="E2608" s="409">
        <f t="shared" si="476"/>
        <v>28.92</v>
      </c>
      <c r="F2608" s="409">
        <v>28.92</v>
      </c>
      <c r="G2608" s="409">
        <f t="shared" si="475"/>
        <v>0</v>
      </c>
      <c r="H2608" s="410" t="s">
        <v>872</v>
      </c>
      <c r="I2608" s="410" t="s">
        <v>911</v>
      </c>
      <c r="J2608" s="410">
        <v>1244679263</v>
      </c>
      <c r="K2608" s="410">
        <v>53073750</v>
      </c>
      <c r="L2608" s="410" t="s">
        <v>874</v>
      </c>
      <c r="M2608" s="406">
        <f t="shared" si="477"/>
        <v>0</v>
      </c>
      <c r="O2608" s="406">
        <f t="shared" si="486"/>
        <v>28.92</v>
      </c>
    </row>
    <row r="2609" spans="1:21">
      <c r="A2609" s="407">
        <v>45552</v>
      </c>
      <c r="B2609" s="408">
        <v>0</v>
      </c>
      <c r="C2609" s="409">
        <v>60</v>
      </c>
      <c r="D2609" s="409">
        <v>2.16</v>
      </c>
      <c r="E2609" s="409">
        <f t="shared" si="476"/>
        <v>57.84</v>
      </c>
      <c r="F2609" s="409">
        <v>57.84</v>
      </c>
      <c r="G2609" s="409">
        <f t="shared" si="475"/>
        <v>0</v>
      </c>
      <c r="H2609" s="410" t="s">
        <v>872</v>
      </c>
      <c r="I2609" s="410" t="s">
        <v>912</v>
      </c>
      <c r="J2609" s="410">
        <v>1244679263</v>
      </c>
      <c r="K2609" s="410">
        <v>53073749</v>
      </c>
      <c r="L2609" s="410" t="s">
        <v>874</v>
      </c>
      <c r="M2609" s="406">
        <f t="shared" si="477"/>
        <v>0</v>
      </c>
      <c r="O2609" s="406">
        <f t="shared" si="486"/>
        <v>57.84</v>
      </c>
    </row>
    <row r="2610" spans="1:21">
      <c r="A2610" s="407">
        <v>45552</v>
      </c>
      <c r="B2610" s="408">
        <v>0</v>
      </c>
      <c r="C2610" s="409">
        <v>2</v>
      </c>
      <c r="D2610" s="409">
        <v>0.2</v>
      </c>
      <c r="E2610" s="409">
        <f t="shared" si="476"/>
        <v>1.76</v>
      </c>
      <c r="F2610" s="409">
        <v>1.8</v>
      </c>
      <c r="G2610" s="409">
        <f t="shared" si="475"/>
        <v>0.04</v>
      </c>
      <c r="H2610" s="410" t="s">
        <v>872</v>
      </c>
      <c r="I2610" s="410" t="s">
        <v>873</v>
      </c>
      <c r="J2610" s="410">
        <v>1244679263</v>
      </c>
      <c r="K2610" s="410">
        <v>53073753</v>
      </c>
      <c r="L2610" s="410" t="s">
        <v>874</v>
      </c>
      <c r="M2610" s="406">
        <f t="shared" si="477"/>
        <v>0</v>
      </c>
      <c r="U2610" s="406">
        <f>E2610</f>
        <v>1.76</v>
      </c>
    </row>
    <row r="2611" spans="1:21">
      <c r="A2611" s="407">
        <v>45551</v>
      </c>
      <c r="B2611" s="408">
        <v>0</v>
      </c>
      <c r="C2611" s="409">
        <v>30</v>
      </c>
      <c r="D2611" s="409">
        <v>1.08</v>
      </c>
      <c r="E2611" s="409">
        <f t="shared" si="476"/>
        <v>28.92</v>
      </c>
      <c r="F2611" s="409">
        <v>28.92</v>
      </c>
      <c r="G2611" s="409">
        <f t="shared" si="475"/>
        <v>0</v>
      </c>
      <c r="H2611" s="410" t="s">
        <v>872</v>
      </c>
      <c r="I2611" s="410" t="s">
        <v>911</v>
      </c>
      <c r="J2611" s="410">
        <v>853504317</v>
      </c>
      <c r="K2611" s="410">
        <v>53064905</v>
      </c>
      <c r="L2611" s="410" t="s">
        <v>874</v>
      </c>
      <c r="M2611" s="406">
        <f t="shared" si="477"/>
        <v>0</v>
      </c>
      <c r="O2611" s="406">
        <f>E2611</f>
        <v>28.92</v>
      </c>
    </row>
    <row r="2612" spans="1:21">
      <c r="A2612" s="407">
        <v>45551</v>
      </c>
      <c r="B2612" s="408">
        <v>0</v>
      </c>
      <c r="C2612" s="409">
        <v>3</v>
      </c>
      <c r="D2612" s="409">
        <v>0.2</v>
      </c>
      <c r="E2612" s="409">
        <f t="shared" si="476"/>
        <v>2.76</v>
      </c>
      <c r="F2612" s="409">
        <v>2.8</v>
      </c>
      <c r="G2612" s="409">
        <f t="shared" si="475"/>
        <v>0.04</v>
      </c>
      <c r="H2612" s="410" t="s">
        <v>872</v>
      </c>
      <c r="I2612" s="410" t="s">
        <v>875</v>
      </c>
      <c r="J2612" s="410">
        <v>853504317</v>
      </c>
      <c r="K2612" s="410">
        <v>53064906</v>
      </c>
      <c r="L2612" s="410" t="s">
        <v>874</v>
      </c>
      <c r="M2612" s="406">
        <f t="shared" si="477"/>
        <v>0</v>
      </c>
      <c r="P2612" s="406">
        <f>E2612</f>
        <v>2.76</v>
      </c>
    </row>
    <row r="2613" spans="1:21">
      <c r="A2613" s="407">
        <v>45551</v>
      </c>
      <c r="B2613" s="408">
        <v>0</v>
      </c>
      <c r="C2613" s="409">
        <v>60</v>
      </c>
      <c r="D2613" s="409">
        <v>2.16</v>
      </c>
      <c r="E2613" s="409">
        <f t="shared" si="476"/>
        <v>57.84</v>
      </c>
      <c r="F2613" s="409">
        <v>57.84</v>
      </c>
      <c r="G2613" s="409">
        <f t="shared" si="475"/>
        <v>0</v>
      </c>
      <c r="H2613" s="410" t="s">
        <v>872</v>
      </c>
      <c r="I2613" s="410" t="s">
        <v>912</v>
      </c>
      <c r="J2613" s="410">
        <v>853504317</v>
      </c>
      <c r="K2613" s="410">
        <v>53064904</v>
      </c>
      <c r="L2613" s="410" t="s">
        <v>874</v>
      </c>
      <c r="M2613" s="406">
        <f t="shared" si="477"/>
        <v>0</v>
      </c>
      <c r="O2613" s="406">
        <f>E2613</f>
        <v>57.84</v>
      </c>
    </row>
    <row r="2614" spans="1:21">
      <c r="A2614" s="407">
        <v>45548</v>
      </c>
      <c r="B2614" s="408">
        <v>0</v>
      </c>
      <c r="C2614" s="409">
        <v>3</v>
      </c>
      <c r="D2614" s="409">
        <v>0.2</v>
      </c>
      <c r="E2614" s="409">
        <f t="shared" si="476"/>
        <v>2.76</v>
      </c>
      <c r="F2614" s="409">
        <v>2.8</v>
      </c>
      <c r="G2614" s="409">
        <f t="shared" si="475"/>
        <v>0.04</v>
      </c>
      <c r="H2614" s="410" t="s">
        <v>872</v>
      </c>
      <c r="I2614" s="410" t="s">
        <v>875</v>
      </c>
      <c r="J2614" s="410">
        <v>1551983070</v>
      </c>
      <c r="K2614" s="410">
        <v>53046197</v>
      </c>
      <c r="L2614" s="410" t="s">
        <v>874</v>
      </c>
      <c r="M2614" s="406">
        <f t="shared" si="477"/>
        <v>0</v>
      </c>
      <c r="P2614" s="406">
        <f t="shared" ref="P2614:P2616" si="487">E2614</f>
        <v>2.76</v>
      </c>
    </row>
    <row r="2615" spans="1:21">
      <c r="A2615" s="407">
        <v>45548</v>
      </c>
      <c r="B2615" s="408">
        <v>0</v>
      </c>
      <c r="C2615" s="409">
        <v>3</v>
      </c>
      <c r="D2615" s="409">
        <v>0.2</v>
      </c>
      <c r="E2615" s="409">
        <f t="shared" si="476"/>
        <v>2.76</v>
      </c>
      <c r="F2615" s="409">
        <v>2.8</v>
      </c>
      <c r="G2615" s="409">
        <f t="shared" si="475"/>
        <v>0.04</v>
      </c>
      <c r="H2615" s="410" t="s">
        <v>872</v>
      </c>
      <c r="I2615" s="410" t="s">
        <v>875</v>
      </c>
      <c r="J2615" s="410">
        <v>1551983070</v>
      </c>
      <c r="K2615" s="410">
        <v>53046193</v>
      </c>
      <c r="L2615" s="410" t="s">
        <v>874</v>
      </c>
      <c r="M2615" s="406">
        <f t="shared" si="477"/>
        <v>0</v>
      </c>
      <c r="P2615" s="406">
        <f t="shared" si="487"/>
        <v>2.76</v>
      </c>
    </row>
    <row r="2616" spans="1:21">
      <c r="A2616" s="407">
        <v>45548</v>
      </c>
      <c r="B2616" s="408">
        <v>0</v>
      </c>
      <c r="C2616" s="409">
        <v>3</v>
      </c>
      <c r="D2616" s="409">
        <v>0.2</v>
      </c>
      <c r="E2616" s="409">
        <f t="shared" si="476"/>
        <v>2.76</v>
      </c>
      <c r="F2616" s="409">
        <v>2.8</v>
      </c>
      <c r="G2616" s="409">
        <f t="shared" si="475"/>
        <v>0.04</v>
      </c>
      <c r="H2616" s="410" t="s">
        <v>872</v>
      </c>
      <c r="I2616" s="410" t="s">
        <v>875</v>
      </c>
      <c r="J2616" s="410">
        <v>1551983070</v>
      </c>
      <c r="K2616" s="410">
        <v>53046194</v>
      </c>
      <c r="L2616" s="410" t="s">
        <v>874</v>
      </c>
      <c r="M2616" s="406">
        <f t="shared" si="477"/>
        <v>0</v>
      </c>
      <c r="P2616" s="406">
        <f t="shared" si="487"/>
        <v>2.76</v>
      </c>
    </row>
    <row r="2617" spans="1:21">
      <c r="A2617" s="407">
        <v>45548</v>
      </c>
      <c r="B2617" s="408">
        <v>0</v>
      </c>
      <c r="C2617" s="409">
        <v>30</v>
      </c>
      <c r="D2617" s="409">
        <v>1.08</v>
      </c>
      <c r="E2617" s="409">
        <f t="shared" si="476"/>
        <v>28.92</v>
      </c>
      <c r="F2617" s="409">
        <v>28.92</v>
      </c>
      <c r="G2617" s="409">
        <f t="shared" si="475"/>
        <v>0</v>
      </c>
      <c r="H2617" s="410" t="s">
        <v>872</v>
      </c>
      <c r="I2617" s="410" t="s">
        <v>911</v>
      </c>
      <c r="J2617" s="410">
        <v>1551983070</v>
      </c>
      <c r="K2617" s="410">
        <v>53046196</v>
      </c>
      <c r="L2617" s="410" t="s">
        <v>874</v>
      </c>
      <c r="M2617" s="406">
        <f t="shared" si="477"/>
        <v>0</v>
      </c>
      <c r="O2617" s="406">
        <f t="shared" ref="O2617:O2619" si="488">E2617</f>
        <v>28.92</v>
      </c>
    </row>
    <row r="2618" spans="1:21">
      <c r="A2618" s="407">
        <v>45548</v>
      </c>
      <c r="B2618" s="408">
        <v>0</v>
      </c>
      <c r="C2618" s="409">
        <v>30</v>
      </c>
      <c r="D2618" s="409">
        <v>1.08</v>
      </c>
      <c r="E2618" s="409">
        <f t="shared" si="476"/>
        <v>28.92</v>
      </c>
      <c r="F2618" s="409">
        <v>28.92</v>
      </c>
      <c r="G2618" s="409">
        <f t="shared" si="475"/>
        <v>0</v>
      </c>
      <c r="H2618" s="410" t="s">
        <v>872</v>
      </c>
      <c r="I2618" s="410" t="s">
        <v>911</v>
      </c>
      <c r="J2618" s="410">
        <v>1551983070</v>
      </c>
      <c r="K2618" s="410">
        <v>53046195</v>
      </c>
      <c r="L2618" s="410" t="s">
        <v>874</v>
      </c>
      <c r="M2618" s="406">
        <f t="shared" si="477"/>
        <v>0</v>
      </c>
      <c r="O2618" s="406">
        <f t="shared" si="488"/>
        <v>28.92</v>
      </c>
    </row>
    <row r="2619" spans="1:21">
      <c r="A2619" s="407">
        <v>45548</v>
      </c>
      <c r="B2619" s="408">
        <v>0</v>
      </c>
      <c r="C2619" s="409">
        <v>30</v>
      </c>
      <c r="D2619" s="409">
        <v>1.08</v>
      </c>
      <c r="E2619" s="409">
        <f t="shared" si="476"/>
        <v>28.92</v>
      </c>
      <c r="F2619" s="409">
        <v>28.92</v>
      </c>
      <c r="G2619" s="409">
        <f t="shared" si="475"/>
        <v>0</v>
      </c>
      <c r="H2619" s="410" t="s">
        <v>872</v>
      </c>
      <c r="I2619" s="410" t="s">
        <v>911</v>
      </c>
      <c r="J2619" s="410">
        <v>1551983070</v>
      </c>
      <c r="K2619" s="410">
        <v>53046190</v>
      </c>
      <c r="L2619" s="410" t="s">
        <v>874</v>
      </c>
      <c r="M2619" s="406">
        <f t="shared" si="477"/>
        <v>0</v>
      </c>
      <c r="O2619" s="406">
        <f t="shared" si="488"/>
        <v>28.92</v>
      </c>
    </row>
    <row r="2620" spans="1:21">
      <c r="A2620" s="407">
        <v>45548</v>
      </c>
      <c r="B2620" s="408">
        <v>0</v>
      </c>
      <c r="C2620" s="409">
        <v>3</v>
      </c>
      <c r="D2620" s="409">
        <v>0.2</v>
      </c>
      <c r="E2620" s="409">
        <f t="shared" si="476"/>
        <v>2.76</v>
      </c>
      <c r="F2620" s="409">
        <v>2.8</v>
      </c>
      <c r="G2620" s="409">
        <f t="shared" si="475"/>
        <v>0.04</v>
      </c>
      <c r="H2620" s="410" t="s">
        <v>872</v>
      </c>
      <c r="I2620" s="410" t="s">
        <v>875</v>
      </c>
      <c r="J2620" s="410">
        <v>1551983070</v>
      </c>
      <c r="K2620" s="410">
        <v>53046192</v>
      </c>
      <c r="L2620" s="410" t="s">
        <v>874</v>
      </c>
      <c r="M2620" s="406">
        <f t="shared" si="477"/>
        <v>0</v>
      </c>
      <c r="P2620" s="406">
        <f t="shared" ref="P2620:P2621" si="489">E2620</f>
        <v>2.76</v>
      </c>
    </row>
    <row r="2621" spans="1:21">
      <c r="A2621" s="407">
        <v>45548</v>
      </c>
      <c r="B2621" s="408">
        <v>0</v>
      </c>
      <c r="C2621" s="409">
        <v>15</v>
      </c>
      <c r="D2621" s="409">
        <v>0.54</v>
      </c>
      <c r="E2621" s="409">
        <f t="shared" si="476"/>
        <v>14.46</v>
      </c>
      <c r="F2621" s="409">
        <v>14.46</v>
      </c>
      <c r="G2621" s="409">
        <f t="shared" si="475"/>
        <v>0</v>
      </c>
      <c r="H2621" s="410" t="s">
        <v>872</v>
      </c>
      <c r="I2621" s="410" t="s">
        <v>875</v>
      </c>
      <c r="J2621" s="410">
        <v>1551983070</v>
      </c>
      <c r="K2621" s="410">
        <v>53046198</v>
      </c>
      <c r="L2621" s="410" t="s">
        <v>874</v>
      </c>
      <c r="M2621" s="406">
        <f t="shared" si="477"/>
        <v>0</v>
      </c>
      <c r="P2621" s="406">
        <f t="shared" si="489"/>
        <v>14.46</v>
      </c>
    </row>
    <row r="2622" spans="1:21">
      <c r="A2622" s="407">
        <v>45548</v>
      </c>
      <c r="B2622" s="408">
        <v>0</v>
      </c>
      <c r="C2622" s="409">
        <v>2</v>
      </c>
      <c r="D2622" s="409">
        <v>0.2</v>
      </c>
      <c r="E2622" s="409">
        <f t="shared" si="476"/>
        <v>1.76</v>
      </c>
      <c r="F2622" s="409">
        <v>1.8</v>
      </c>
      <c r="G2622" s="409">
        <f t="shared" si="475"/>
        <v>0.04</v>
      </c>
      <c r="H2622" s="410" t="s">
        <v>872</v>
      </c>
      <c r="I2622" s="410" t="s">
        <v>873</v>
      </c>
      <c r="J2622" s="410">
        <v>1551983070</v>
      </c>
      <c r="K2622" s="410">
        <v>53046189</v>
      </c>
      <c r="L2622" s="410" t="s">
        <v>874</v>
      </c>
      <c r="M2622" s="406">
        <f t="shared" si="477"/>
        <v>0</v>
      </c>
      <c r="U2622" s="406">
        <f>E2622</f>
        <v>1.76</v>
      </c>
    </row>
    <row r="2623" spans="1:21">
      <c r="A2623" s="407">
        <v>45548</v>
      </c>
      <c r="B2623" s="408">
        <v>0</v>
      </c>
      <c r="C2623" s="409">
        <v>3</v>
      </c>
      <c r="D2623" s="409">
        <v>0.2</v>
      </c>
      <c r="E2623" s="409">
        <f t="shared" si="476"/>
        <v>2.76</v>
      </c>
      <c r="F2623" s="409">
        <v>2.8</v>
      </c>
      <c r="G2623" s="409">
        <f t="shared" si="475"/>
        <v>0.04</v>
      </c>
      <c r="H2623" s="410" t="s">
        <v>872</v>
      </c>
      <c r="I2623" s="410" t="s">
        <v>875</v>
      </c>
      <c r="J2623" s="410">
        <v>1551983070</v>
      </c>
      <c r="K2623" s="410">
        <v>53046191</v>
      </c>
      <c r="L2623" s="410" t="s">
        <v>874</v>
      </c>
      <c r="M2623" s="406">
        <f t="shared" si="477"/>
        <v>0</v>
      </c>
      <c r="P2623" s="406">
        <f>E2623</f>
        <v>2.76</v>
      </c>
    </row>
    <row r="2624" spans="1:21">
      <c r="A2624" s="407">
        <v>45547</v>
      </c>
      <c r="B2624" s="408">
        <v>0</v>
      </c>
      <c r="C2624" s="409">
        <v>50</v>
      </c>
      <c r="D2624" s="409">
        <v>1.8</v>
      </c>
      <c r="E2624" s="409">
        <f t="shared" si="476"/>
        <v>48.2</v>
      </c>
      <c r="F2624" s="409">
        <v>48.2</v>
      </c>
      <c r="G2624" s="409">
        <f t="shared" si="475"/>
        <v>0</v>
      </c>
      <c r="H2624" s="410" t="s">
        <v>872</v>
      </c>
      <c r="I2624" s="410" t="s">
        <v>911</v>
      </c>
      <c r="J2624" s="410">
        <v>861318438</v>
      </c>
      <c r="K2624" s="410">
        <v>53036451</v>
      </c>
      <c r="L2624" s="410" t="s">
        <v>874</v>
      </c>
      <c r="M2624" s="406">
        <f t="shared" si="477"/>
        <v>0</v>
      </c>
      <c r="O2624" s="406">
        <f t="shared" ref="O2624:O2625" si="490">E2624</f>
        <v>48.2</v>
      </c>
    </row>
    <row r="2625" spans="1:24">
      <c r="A2625" s="407">
        <v>45547</v>
      </c>
      <c r="B2625" s="408">
        <v>0</v>
      </c>
      <c r="C2625" s="409">
        <v>30</v>
      </c>
      <c r="D2625" s="409">
        <v>1.08</v>
      </c>
      <c r="E2625" s="409">
        <f t="shared" si="476"/>
        <v>28.92</v>
      </c>
      <c r="F2625" s="409">
        <v>28.92</v>
      </c>
      <c r="G2625" s="409">
        <f t="shared" si="475"/>
        <v>0</v>
      </c>
      <c r="H2625" s="410" t="s">
        <v>872</v>
      </c>
      <c r="I2625" s="410" t="s">
        <v>911</v>
      </c>
      <c r="J2625" s="410">
        <v>861318438</v>
      </c>
      <c r="K2625" s="410">
        <v>53036456</v>
      </c>
      <c r="L2625" s="410" t="s">
        <v>874</v>
      </c>
      <c r="M2625" s="406">
        <f t="shared" si="477"/>
        <v>0</v>
      </c>
      <c r="O2625" s="406">
        <f t="shared" si="490"/>
        <v>28.92</v>
      </c>
    </row>
    <row r="2626" spans="1:24">
      <c r="A2626" s="407">
        <v>45547</v>
      </c>
      <c r="B2626" s="408">
        <v>0</v>
      </c>
      <c r="C2626" s="409">
        <v>2</v>
      </c>
      <c r="D2626" s="409">
        <v>0.2</v>
      </c>
      <c r="E2626" s="409">
        <f t="shared" si="476"/>
        <v>1.76</v>
      </c>
      <c r="F2626" s="409">
        <v>1.8</v>
      </c>
      <c r="G2626" s="409">
        <f t="shared" si="475"/>
        <v>0.04</v>
      </c>
      <c r="H2626" s="410" t="s">
        <v>872</v>
      </c>
      <c r="I2626" s="410" t="s">
        <v>873</v>
      </c>
      <c r="J2626" s="410">
        <v>861318438</v>
      </c>
      <c r="K2626" s="410">
        <v>53036452</v>
      </c>
      <c r="L2626" s="410" t="s">
        <v>874</v>
      </c>
      <c r="M2626" s="406">
        <f t="shared" si="477"/>
        <v>0</v>
      </c>
      <c r="U2626" s="406">
        <f>E2626</f>
        <v>1.76</v>
      </c>
    </row>
    <row r="2627" spans="1:24">
      <c r="A2627" s="407">
        <v>45547</v>
      </c>
      <c r="B2627" s="408">
        <v>0</v>
      </c>
      <c r="C2627" s="409">
        <v>60</v>
      </c>
      <c r="D2627" s="409">
        <v>2.16</v>
      </c>
      <c r="E2627" s="409">
        <f t="shared" si="476"/>
        <v>57.84</v>
      </c>
      <c r="F2627" s="409">
        <v>57.84</v>
      </c>
      <c r="G2627" s="409">
        <f t="shared" ref="G2627:G2690" si="491">IF(D2627&gt;0.2,0,0.04)</f>
        <v>0</v>
      </c>
      <c r="H2627" s="410" t="s">
        <v>872</v>
      </c>
      <c r="I2627" s="410" t="s">
        <v>912</v>
      </c>
      <c r="J2627" s="410">
        <v>861318438</v>
      </c>
      <c r="K2627" s="410">
        <v>53036457</v>
      </c>
      <c r="L2627" s="410" t="s">
        <v>874</v>
      </c>
      <c r="M2627" s="406">
        <f t="shared" si="477"/>
        <v>0</v>
      </c>
      <c r="O2627" s="406">
        <f t="shared" ref="O2627:O2633" si="492">E2627</f>
        <v>57.84</v>
      </c>
    </row>
    <row r="2628" spans="1:24">
      <c r="A2628" s="407">
        <v>45547</v>
      </c>
      <c r="B2628" s="408">
        <v>0</v>
      </c>
      <c r="C2628" s="409">
        <v>30</v>
      </c>
      <c r="D2628" s="409">
        <v>1.08</v>
      </c>
      <c r="E2628" s="409">
        <f t="shared" ref="E2628:E2691" si="493">C2628-D2628-G2628</f>
        <v>28.92</v>
      </c>
      <c r="F2628" s="409">
        <v>28.92</v>
      </c>
      <c r="G2628" s="409">
        <f t="shared" si="491"/>
        <v>0</v>
      </c>
      <c r="H2628" s="410" t="s">
        <v>872</v>
      </c>
      <c r="I2628" s="410" t="s">
        <v>911</v>
      </c>
      <c r="J2628" s="410">
        <v>861318438</v>
      </c>
      <c r="K2628" s="410">
        <v>53036455</v>
      </c>
      <c r="L2628" s="410" t="s">
        <v>874</v>
      </c>
      <c r="M2628" s="406">
        <f t="shared" ref="M2628:M2691" si="494">SUM(N2628:AA2628)-E2628</f>
        <v>0</v>
      </c>
      <c r="O2628" s="406">
        <f t="shared" si="492"/>
        <v>28.92</v>
      </c>
    </row>
    <row r="2629" spans="1:24">
      <c r="A2629" s="407">
        <v>45547</v>
      </c>
      <c r="B2629" s="408">
        <v>0</v>
      </c>
      <c r="C2629" s="409">
        <v>30</v>
      </c>
      <c r="D2629" s="409">
        <v>1.08</v>
      </c>
      <c r="E2629" s="409">
        <f t="shared" si="493"/>
        <v>28.92</v>
      </c>
      <c r="F2629" s="409">
        <v>28.92</v>
      </c>
      <c r="G2629" s="409">
        <f t="shared" si="491"/>
        <v>0</v>
      </c>
      <c r="H2629" s="410" t="s">
        <v>872</v>
      </c>
      <c r="I2629" s="410" t="s">
        <v>911</v>
      </c>
      <c r="J2629" s="410">
        <v>861318438</v>
      </c>
      <c r="K2629" s="410">
        <v>53036453</v>
      </c>
      <c r="L2629" s="410" t="s">
        <v>874</v>
      </c>
      <c r="M2629" s="406">
        <f t="shared" si="494"/>
        <v>0</v>
      </c>
      <c r="O2629" s="406">
        <f t="shared" si="492"/>
        <v>28.92</v>
      </c>
    </row>
    <row r="2630" spans="1:24">
      <c r="A2630" s="407">
        <v>45547</v>
      </c>
      <c r="B2630" s="408">
        <v>0</v>
      </c>
      <c r="C2630" s="409">
        <v>30</v>
      </c>
      <c r="D2630" s="409">
        <v>1.08</v>
      </c>
      <c r="E2630" s="409">
        <f t="shared" si="493"/>
        <v>28.92</v>
      </c>
      <c r="F2630" s="409">
        <v>28.92</v>
      </c>
      <c r="G2630" s="409">
        <f t="shared" si="491"/>
        <v>0</v>
      </c>
      <c r="H2630" s="410" t="s">
        <v>872</v>
      </c>
      <c r="I2630" s="410" t="s">
        <v>911</v>
      </c>
      <c r="J2630" s="410">
        <v>861318438</v>
      </c>
      <c r="K2630" s="410">
        <v>53036454</v>
      </c>
      <c r="L2630" s="410" t="s">
        <v>874</v>
      </c>
      <c r="M2630" s="406">
        <f t="shared" si="494"/>
        <v>0</v>
      </c>
      <c r="O2630" s="406">
        <f t="shared" si="492"/>
        <v>28.92</v>
      </c>
    </row>
    <row r="2631" spans="1:24">
      <c r="A2631" s="407">
        <v>45546</v>
      </c>
      <c r="B2631" s="408">
        <v>0</v>
      </c>
      <c r="C2631" s="409">
        <v>20</v>
      </c>
      <c r="D2631" s="409">
        <v>0.72</v>
      </c>
      <c r="E2631" s="409">
        <f t="shared" si="493"/>
        <v>19.28</v>
      </c>
      <c r="F2631" s="409">
        <v>19.28</v>
      </c>
      <c r="G2631" s="409">
        <f t="shared" si="491"/>
        <v>0</v>
      </c>
      <c r="H2631" s="410" t="s">
        <v>872</v>
      </c>
      <c r="I2631" s="410" t="s">
        <v>911</v>
      </c>
      <c r="J2631" s="410">
        <v>103861849</v>
      </c>
      <c r="K2631" s="410">
        <v>52992367</v>
      </c>
      <c r="L2631" s="410" t="s">
        <v>874</v>
      </c>
      <c r="M2631" s="406">
        <f t="shared" si="494"/>
        <v>0</v>
      </c>
      <c r="O2631" s="406">
        <f t="shared" si="492"/>
        <v>19.28</v>
      </c>
    </row>
    <row r="2632" spans="1:24">
      <c r="A2632" s="407">
        <v>45546</v>
      </c>
      <c r="B2632" s="408">
        <v>0</v>
      </c>
      <c r="C2632" s="409">
        <v>80</v>
      </c>
      <c r="D2632" s="409">
        <v>2.88</v>
      </c>
      <c r="E2632" s="409">
        <f t="shared" si="493"/>
        <v>77.12</v>
      </c>
      <c r="F2632" s="409">
        <v>77.12</v>
      </c>
      <c r="G2632" s="409">
        <f t="shared" si="491"/>
        <v>0</v>
      </c>
      <c r="H2632" s="410" t="s">
        <v>872</v>
      </c>
      <c r="I2632" s="410" t="s">
        <v>911</v>
      </c>
      <c r="J2632" s="410">
        <v>103861849</v>
      </c>
      <c r="K2632" s="410">
        <v>52992363</v>
      </c>
      <c r="L2632" s="410" t="s">
        <v>874</v>
      </c>
      <c r="M2632" s="406">
        <f t="shared" si="494"/>
        <v>0</v>
      </c>
      <c r="O2632" s="406">
        <f t="shared" si="492"/>
        <v>77.12</v>
      </c>
    </row>
    <row r="2633" spans="1:24">
      <c r="A2633" s="407">
        <v>45546</v>
      </c>
      <c r="B2633" s="408">
        <v>0</v>
      </c>
      <c r="C2633" s="409">
        <v>30</v>
      </c>
      <c r="D2633" s="409">
        <v>1.08</v>
      </c>
      <c r="E2633" s="409">
        <f t="shared" si="493"/>
        <v>28.92</v>
      </c>
      <c r="F2633" s="409">
        <v>28.92</v>
      </c>
      <c r="G2633" s="409">
        <f t="shared" si="491"/>
        <v>0</v>
      </c>
      <c r="H2633" s="410" t="s">
        <v>872</v>
      </c>
      <c r="I2633" s="410" t="s">
        <v>911</v>
      </c>
      <c r="J2633" s="410">
        <v>103861849</v>
      </c>
      <c r="K2633" s="410">
        <v>52992364</v>
      </c>
      <c r="L2633" s="410" t="s">
        <v>874</v>
      </c>
      <c r="M2633" s="406">
        <f t="shared" si="494"/>
        <v>0</v>
      </c>
      <c r="O2633" s="406">
        <f t="shared" si="492"/>
        <v>28.92</v>
      </c>
    </row>
    <row r="2634" spans="1:24">
      <c r="A2634" s="407">
        <v>45546</v>
      </c>
      <c r="B2634" s="408">
        <v>0</v>
      </c>
      <c r="C2634" s="409">
        <v>10</v>
      </c>
      <c r="D2634" s="409">
        <v>0.36</v>
      </c>
      <c r="E2634" s="409">
        <f t="shared" si="493"/>
        <v>9.64</v>
      </c>
      <c r="F2634" s="409">
        <v>9.64</v>
      </c>
      <c r="G2634" s="409">
        <f t="shared" si="491"/>
        <v>0</v>
      </c>
      <c r="H2634" s="410" t="s">
        <v>872</v>
      </c>
      <c r="I2634" s="410" t="s">
        <v>876</v>
      </c>
      <c r="J2634" s="410">
        <v>103861849</v>
      </c>
      <c r="K2634" s="410">
        <v>52992366</v>
      </c>
      <c r="L2634" s="410" t="s">
        <v>874</v>
      </c>
      <c r="M2634" s="406">
        <f t="shared" si="494"/>
        <v>0</v>
      </c>
      <c r="T2634" s="406">
        <f>E2634</f>
        <v>9.64</v>
      </c>
    </row>
    <row r="2635" spans="1:24">
      <c r="A2635" s="407">
        <v>45546</v>
      </c>
      <c r="B2635" s="408">
        <v>0</v>
      </c>
      <c r="C2635" s="409">
        <v>50</v>
      </c>
      <c r="D2635" s="409">
        <v>1.8</v>
      </c>
      <c r="E2635" s="409">
        <f t="shared" si="493"/>
        <v>48.2</v>
      </c>
      <c r="F2635" s="409">
        <v>48.2</v>
      </c>
      <c r="G2635" s="409">
        <f t="shared" si="491"/>
        <v>0</v>
      </c>
      <c r="H2635" s="410" t="s">
        <v>872</v>
      </c>
      <c r="I2635" s="410" t="s">
        <v>911</v>
      </c>
      <c r="J2635" s="410">
        <v>103861849</v>
      </c>
      <c r="K2635" s="410">
        <v>52992369</v>
      </c>
      <c r="L2635" s="410" t="s">
        <v>874</v>
      </c>
      <c r="M2635" s="406">
        <f t="shared" si="494"/>
        <v>0</v>
      </c>
      <c r="O2635" s="406">
        <f>E2635</f>
        <v>48.2</v>
      </c>
    </row>
    <row r="2636" spans="1:24">
      <c r="A2636" s="407">
        <v>45546</v>
      </c>
      <c r="B2636" s="408">
        <v>0</v>
      </c>
      <c r="C2636" s="409">
        <v>12.5</v>
      </c>
      <c r="D2636" s="409">
        <v>0.45</v>
      </c>
      <c r="E2636" s="409">
        <f t="shared" si="493"/>
        <v>12.05</v>
      </c>
      <c r="F2636" s="409">
        <v>12.05</v>
      </c>
      <c r="G2636" s="409">
        <f t="shared" si="491"/>
        <v>0</v>
      </c>
      <c r="H2636" s="410" t="s">
        <v>872</v>
      </c>
      <c r="I2636" s="410" t="s">
        <v>876</v>
      </c>
      <c r="J2636" s="410">
        <v>103861849</v>
      </c>
      <c r="K2636" s="410">
        <v>52992369</v>
      </c>
      <c r="L2636" s="410" t="s">
        <v>874</v>
      </c>
      <c r="M2636" s="406">
        <f t="shared" si="494"/>
        <v>0</v>
      </c>
      <c r="T2636" s="406">
        <f>E2636</f>
        <v>12.05</v>
      </c>
    </row>
    <row r="2637" spans="1:24">
      <c r="A2637" s="407">
        <v>45546</v>
      </c>
      <c r="B2637" s="408">
        <v>0</v>
      </c>
      <c r="C2637" s="409">
        <v>2</v>
      </c>
      <c r="D2637" s="409">
        <v>0.2</v>
      </c>
      <c r="E2637" s="409">
        <f t="shared" si="493"/>
        <v>1.76</v>
      </c>
      <c r="F2637" s="409">
        <v>1.8</v>
      </c>
      <c r="G2637" s="409">
        <f t="shared" si="491"/>
        <v>0.04</v>
      </c>
      <c r="H2637" s="410" t="s">
        <v>872</v>
      </c>
      <c r="I2637" s="410" t="s">
        <v>873</v>
      </c>
      <c r="J2637" s="410">
        <v>103861849</v>
      </c>
      <c r="K2637" s="410">
        <v>52992361</v>
      </c>
      <c r="L2637" s="410" t="s">
        <v>874</v>
      </c>
      <c r="M2637" s="406">
        <f t="shared" si="494"/>
        <v>0</v>
      </c>
      <c r="U2637" s="406">
        <f t="shared" ref="U2637:U2638" si="495">E2637</f>
        <v>1.76</v>
      </c>
    </row>
    <row r="2638" spans="1:24">
      <c r="A2638" s="407">
        <v>45546</v>
      </c>
      <c r="B2638" s="408">
        <v>0</v>
      </c>
      <c r="C2638" s="409">
        <v>2</v>
      </c>
      <c r="D2638" s="409">
        <v>0.2</v>
      </c>
      <c r="E2638" s="409">
        <f t="shared" si="493"/>
        <v>1.76</v>
      </c>
      <c r="F2638" s="409">
        <v>1.8</v>
      </c>
      <c r="G2638" s="409">
        <f t="shared" si="491"/>
        <v>0.04</v>
      </c>
      <c r="H2638" s="410" t="s">
        <v>872</v>
      </c>
      <c r="I2638" s="410" t="s">
        <v>873</v>
      </c>
      <c r="J2638" s="410">
        <v>103861849</v>
      </c>
      <c r="K2638" s="410">
        <v>52992362</v>
      </c>
      <c r="L2638" s="410" t="s">
        <v>874</v>
      </c>
      <c r="M2638" s="406">
        <f t="shared" si="494"/>
        <v>0</v>
      </c>
      <c r="U2638" s="406">
        <f t="shared" si="495"/>
        <v>1.76</v>
      </c>
    </row>
    <row r="2639" spans="1:24">
      <c r="A2639" s="407">
        <v>45546</v>
      </c>
      <c r="B2639" s="408">
        <v>0</v>
      </c>
      <c r="C2639" s="409">
        <v>30</v>
      </c>
      <c r="D2639" s="409">
        <v>1.08</v>
      </c>
      <c r="E2639" s="409">
        <f t="shared" si="493"/>
        <v>28.92</v>
      </c>
      <c r="F2639" s="409">
        <v>28.92</v>
      </c>
      <c r="G2639" s="409">
        <f t="shared" si="491"/>
        <v>0</v>
      </c>
      <c r="H2639" s="410" t="s">
        <v>872</v>
      </c>
      <c r="I2639" s="410" t="s">
        <v>911</v>
      </c>
      <c r="J2639" s="410">
        <v>103861849</v>
      </c>
      <c r="K2639" s="410">
        <v>52992368</v>
      </c>
      <c r="L2639" s="410" t="s">
        <v>874</v>
      </c>
      <c r="M2639" s="406">
        <f t="shared" si="494"/>
        <v>0</v>
      </c>
      <c r="O2639" s="406">
        <f>E2639</f>
        <v>28.92</v>
      </c>
    </row>
    <row r="2640" spans="1:24">
      <c r="A2640" s="407">
        <v>45546</v>
      </c>
      <c r="B2640" s="408">
        <v>0</v>
      </c>
      <c r="C2640" s="409">
        <v>10</v>
      </c>
      <c r="D2640" s="409">
        <v>0.36</v>
      </c>
      <c r="E2640" s="409">
        <f t="shared" si="493"/>
        <v>9.64</v>
      </c>
      <c r="F2640" s="409">
        <v>9.64</v>
      </c>
      <c r="G2640" s="409">
        <f t="shared" si="491"/>
        <v>0</v>
      </c>
      <c r="H2640" s="410" t="s">
        <v>872</v>
      </c>
      <c r="I2640" s="410" t="s">
        <v>877</v>
      </c>
      <c r="J2640" s="410">
        <v>103861849</v>
      </c>
      <c r="K2640" s="410">
        <v>52992365</v>
      </c>
      <c r="L2640" s="410" t="s">
        <v>874</v>
      </c>
      <c r="M2640" s="406">
        <f t="shared" si="494"/>
        <v>0</v>
      </c>
      <c r="X2640" s="406">
        <f>E2640</f>
        <v>9.64</v>
      </c>
    </row>
    <row r="2641" spans="1:21">
      <c r="A2641" s="407">
        <v>45546</v>
      </c>
      <c r="B2641" s="408">
        <v>0</v>
      </c>
      <c r="C2641" s="409">
        <v>12.5</v>
      </c>
      <c r="D2641" s="409">
        <v>0.45</v>
      </c>
      <c r="E2641" s="409">
        <f t="shared" si="493"/>
        <v>12.05</v>
      </c>
      <c r="F2641" s="409">
        <v>12.05</v>
      </c>
      <c r="G2641" s="409">
        <f t="shared" si="491"/>
        <v>0</v>
      </c>
      <c r="H2641" s="410" t="s">
        <v>872</v>
      </c>
      <c r="I2641" s="410" t="s">
        <v>876</v>
      </c>
      <c r="J2641" s="410">
        <v>103861849</v>
      </c>
      <c r="K2641" s="410">
        <v>52992370</v>
      </c>
      <c r="L2641" s="410" t="s">
        <v>874</v>
      </c>
      <c r="M2641" s="406">
        <f t="shared" si="494"/>
        <v>0</v>
      </c>
      <c r="T2641" s="406">
        <f>E2641</f>
        <v>12.05</v>
      </c>
    </row>
    <row r="2642" spans="1:21">
      <c r="A2642" s="407">
        <v>45545</v>
      </c>
      <c r="B2642" s="408">
        <v>0</v>
      </c>
      <c r="C2642" s="409">
        <v>4</v>
      </c>
      <c r="D2642" s="409">
        <v>0.2</v>
      </c>
      <c r="E2642" s="409">
        <f t="shared" si="493"/>
        <v>3.76</v>
      </c>
      <c r="F2642" s="409">
        <v>3.8</v>
      </c>
      <c r="G2642" s="409">
        <f t="shared" si="491"/>
        <v>0.04</v>
      </c>
      <c r="H2642" s="410" t="s">
        <v>872</v>
      </c>
      <c r="I2642" s="410" t="s">
        <v>873</v>
      </c>
      <c r="J2642" s="410">
        <v>90356943</v>
      </c>
      <c r="K2642" s="410">
        <v>52946060</v>
      </c>
      <c r="L2642" s="410" t="s">
        <v>874</v>
      </c>
      <c r="M2642" s="406">
        <f t="shared" si="494"/>
        <v>0</v>
      </c>
      <c r="U2642" s="406">
        <f>E2642</f>
        <v>3.76</v>
      </c>
    </row>
    <row r="2643" spans="1:21">
      <c r="A2643" s="407">
        <v>45545</v>
      </c>
      <c r="B2643" s="408">
        <v>0</v>
      </c>
      <c r="C2643" s="409">
        <v>30</v>
      </c>
      <c r="D2643" s="409">
        <v>1.08</v>
      </c>
      <c r="E2643" s="409">
        <f t="shared" si="493"/>
        <v>28.92</v>
      </c>
      <c r="F2643" s="409">
        <v>28.92</v>
      </c>
      <c r="G2643" s="409">
        <f t="shared" si="491"/>
        <v>0</v>
      </c>
      <c r="H2643" s="410" t="s">
        <v>872</v>
      </c>
      <c r="I2643" s="410" t="s">
        <v>911</v>
      </c>
      <c r="J2643" s="410">
        <v>90356943</v>
      </c>
      <c r="K2643" s="410">
        <v>52946059</v>
      </c>
      <c r="L2643" s="410" t="s">
        <v>874</v>
      </c>
      <c r="M2643" s="406">
        <f t="shared" si="494"/>
        <v>0</v>
      </c>
      <c r="O2643" s="406">
        <f t="shared" ref="O2643:O2646" si="496">E2643</f>
        <v>28.92</v>
      </c>
    </row>
    <row r="2644" spans="1:21">
      <c r="A2644" s="407">
        <v>45545</v>
      </c>
      <c r="B2644" s="408">
        <v>0</v>
      </c>
      <c r="C2644" s="409">
        <v>30</v>
      </c>
      <c r="D2644" s="409">
        <v>1.08</v>
      </c>
      <c r="E2644" s="409">
        <f t="shared" si="493"/>
        <v>28.92</v>
      </c>
      <c r="F2644" s="409">
        <v>28.92</v>
      </c>
      <c r="G2644" s="409">
        <f t="shared" si="491"/>
        <v>0</v>
      </c>
      <c r="H2644" s="410" t="s">
        <v>872</v>
      </c>
      <c r="I2644" s="410" t="s">
        <v>911</v>
      </c>
      <c r="J2644" s="410">
        <v>90356943</v>
      </c>
      <c r="K2644" s="410">
        <v>52946059</v>
      </c>
      <c r="L2644" s="410" t="s">
        <v>874</v>
      </c>
      <c r="M2644" s="406">
        <f t="shared" si="494"/>
        <v>0</v>
      </c>
      <c r="O2644" s="406">
        <f t="shared" si="496"/>
        <v>28.92</v>
      </c>
    </row>
    <row r="2645" spans="1:21">
      <c r="A2645" s="407">
        <v>45545</v>
      </c>
      <c r="B2645" s="408">
        <v>0</v>
      </c>
      <c r="C2645" s="409">
        <v>30</v>
      </c>
      <c r="D2645" s="409">
        <v>1.08</v>
      </c>
      <c r="E2645" s="409">
        <f t="shared" si="493"/>
        <v>28.92</v>
      </c>
      <c r="F2645" s="409">
        <v>28.92</v>
      </c>
      <c r="G2645" s="409">
        <f t="shared" si="491"/>
        <v>0</v>
      </c>
      <c r="H2645" s="410" t="s">
        <v>872</v>
      </c>
      <c r="I2645" s="410" t="s">
        <v>911</v>
      </c>
      <c r="J2645" s="410">
        <v>90356943</v>
      </c>
      <c r="K2645" s="410">
        <v>52946051</v>
      </c>
      <c r="L2645" s="410" t="s">
        <v>874</v>
      </c>
      <c r="M2645" s="406">
        <f t="shared" si="494"/>
        <v>0</v>
      </c>
      <c r="O2645" s="406">
        <f t="shared" si="496"/>
        <v>28.92</v>
      </c>
    </row>
    <row r="2646" spans="1:21">
      <c r="A2646" s="407">
        <v>45545</v>
      </c>
      <c r="B2646" s="408">
        <v>0</v>
      </c>
      <c r="C2646" s="409">
        <v>30</v>
      </c>
      <c r="D2646" s="409">
        <v>1.08</v>
      </c>
      <c r="E2646" s="409">
        <f t="shared" si="493"/>
        <v>28.92</v>
      </c>
      <c r="F2646" s="409">
        <v>28.92</v>
      </c>
      <c r="G2646" s="409">
        <f t="shared" si="491"/>
        <v>0</v>
      </c>
      <c r="H2646" s="410" t="s">
        <v>872</v>
      </c>
      <c r="I2646" s="410" t="s">
        <v>911</v>
      </c>
      <c r="J2646" s="410">
        <v>90356943</v>
      </c>
      <c r="K2646" s="410">
        <v>52946058</v>
      </c>
      <c r="L2646" s="410" t="s">
        <v>874</v>
      </c>
      <c r="M2646" s="406">
        <f t="shared" si="494"/>
        <v>0</v>
      </c>
      <c r="O2646" s="406">
        <f t="shared" si="496"/>
        <v>28.92</v>
      </c>
    </row>
    <row r="2647" spans="1:21">
      <c r="A2647" s="407">
        <v>45545</v>
      </c>
      <c r="B2647" s="408">
        <v>0</v>
      </c>
      <c r="C2647" s="409">
        <v>2</v>
      </c>
      <c r="D2647" s="409">
        <v>0.2</v>
      </c>
      <c r="E2647" s="409">
        <f t="shared" si="493"/>
        <v>1.76</v>
      </c>
      <c r="F2647" s="409">
        <v>1.8</v>
      </c>
      <c r="G2647" s="409">
        <f t="shared" si="491"/>
        <v>0.04</v>
      </c>
      <c r="H2647" s="410" t="s">
        <v>872</v>
      </c>
      <c r="I2647" s="410" t="s">
        <v>873</v>
      </c>
      <c r="J2647" s="410">
        <v>90356943</v>
      </c>
      <c r="K2647" s="410">
        <v>52946049</v>
      </c>
      <c r="L2647" s="410" t="s">
        <v>874</v>
      </c>
      <c r="M2647" s="406">
        <f t="shared" si="494"/>
        <v>0</v>
      </c>
      <c r="U2647" s="406">
        <f>E2647</f>
        <v>1.76</v>
      </c>
    </row>
    <row r="2648" spans="1:21">
      <c r="A2648" s="407">
        <v>45545</v>
      </c>
      <c r="B2648" s="408">
        <v>0</v>
      </c>
      <c r="C2648" s="409">
        <v>30</v>
      </c>
      <c r="D2648" s="409">
        <v>1.08</v>
      </c>
      <c r="E2648" s="409">
        <f t="shared" si="493"/>
        <v>28.92</v>
      </c>
      <c r="F2648" s="409">
        <v>28.92</v>
      </c>
      <c r="G2648" s="409">
        <f t="shared" si="491"/>
        <v>0</v>
      </c>
      <c r="H2648" s="410" t="s">
        <v>872</v>
      </c>
      <c r="I2648" s="410" t="s">
        <v>911</v>
      </c>
      <c r="J2648" s="410">
        <v>90356943</v>
      </c>
      <c r="K2648" s="410">
        <v>52946054</v>
      </c>
      <c r="L2648" s="410" t="s">
        <v>874</v>
      </c>
      <c r="M2648" s="406">
        <f t="shared" si="494"/>
        <v>0</v>
      </c>
      <c r="O2648" s="406">
        <f t="shared" ref="O2648:O2649" si="497">E2648</f>
        <v>28.92</v>
      </c>
    </row>
    <row r="2649" spans="1:21">
      <c r="A2649" s="407">
        <v>45545</v>
      </c>
      <c r="B2649" s="408">
        <v>0</v>
      </c>
      <c r="C2649" s="409">
        <v>30</v>
      </c>
      <c r="D2649" s="409">
        <v>1.08</v>
      </c>
      <c r="E2649" s="409">
        <f t="shared" si="493"/>
        <v>28.92</v>
      </c>
      <c r="F2649" s="409">
        <v>28.92</v>
      </c>
      <c r="G2649" s="409">
        <f t="shared" si="491"/>
        <v>0</v>
      </c>
      <c r="H2649" s="410" t="s">
        <v>872</v>
      </c>
      <c r="I2649" s="410" t="s">
        <v>911</v>
      </c>
      <c r="J2649" s="410">
        <v>90356943</v>
      </c>
      <c r="K2649" s="410">
        <v>52946055</v>
      </c>
      <c r="L2649" s="410" t="s">
        <v>874</v>
      </c>
      <c r="M2649" s="406">
        <f t="shared" si="494"/>
        <v>0</v>
      </c>
      <c r="O2649" s="406">
        <f t="shared" si="497"/>
        <v>28.92</v>
      </c>
    </row>
    <row r="2650" spans="1:21">
      <c r="A2650" s="407">
        <v>45545</v>
      </c>
      <c r="B2650" s="408">
        <v>0</v>
      </c>
      <c r="C2650" s="409">
        <v>2</v>
      </c>
      <c r="D2650" s="409">
        <v>0.2</v>
      </c>
      <c r="E2650" s="409">
        <f t="shared" si="493"/>
        <v>1.76</v>
      </c>
      <c r="F2650" s="409">
        <v>1.8</v>
      </c>
      <c r="G2650" s="409">
        <f t="shared" si="491"/>
        <v>0.04</v>
      </c>
      <c r="H2650" s="410" t="s">
        <v>872</v>
      </c>
      <c r="I2650" s="410" t="s">
        <v>873</v>
      </c>
      <c r="J2650" s="410">
        <v>90356943</v>
      </c>
      <c r="K2650" s="410">
        <v>52946062</v>
      </c>
      <c r="L2650" s="410" t="s">
        <v>874</v>
      </c>
      <c r="M2650" s="406">
        <f t="shared" si="494"/>
        <v>0</v>
      </c>
      <c r="U2650" s="406">
        <f t="shared" ref="U2650:U2651" si="498">E2650</f>
        <v>1.76</v>
      </c>
    </row>
    <row r="2651" spans="1:21">
      <c r="A2651" s="407">
        <v>45545</v>
      </c>
      <c r="B2651" s="408">
        <v>0</v>
      </c>
      <c r="C2651" s="409">
        <v>2</v>
      </c>
      <c r="D2651" s="409">
        <v>0.2</v>
      </c>
      <c r="E2651" s="409">
        <f t="shared" si="493"/>
        <v>1.76</v>
      </c>
      <c r="F2651" s="409">
        <v>1.8</v>
      </c>
      <c r="G2651" s="409">
        <f t="shared" si="491"/>
        <v>0.04</v>
      </c>
      <c r="H2651" s="410" t="s">
        <v>872</v>
      </c>
      <c r="I2651" s="410" t="s">
        <v>873</v>
      </c>
      <c r="J2651" s="410">
        <v>90356943</v>
      </c>
      <c r="K2651" s="410">
        <v>52946052</v>
      </c>
      <c r="L2651" s="410" t="s">
        <v>874</v>
      </c>
      <c r="M2651" s="406">
        <f t="shared" si="494"/>
        <v>0</v>
      </c>
      <c r="U2651" s="406">
        <f t="shared" si="498"/>
        <v>1.76</v>
      </c>
    </row>
    <row r="2652" spans="1:21">
      <c r="A2652" s="407">
        <v>45545</v>
      </c>
      <c r="B2652" s="408">
        <v>0</v>
      </c>
      <c r="C2652" s="409">
        <v>30</v>
      </c>
      <c r="D2652" s="409">
        <v>1.08</v>
      </c>
      <c r="E2652" s="409">
        <f t="shared" si="493"/>
        <v>28.92</v>
      </c>
      <c r="F2652" s="409">
        <v>28.92</v>
      </c>
      <c r="G2652" s="409">
        <f t="shared" si="491"/>
        <v>0</v>
      </c>
      <c r="H2652" s="410" t="s">
        <v>872</v>
      </c>
      <c r="I2652" s="410" t="s">
        <v>911</v>
      </c>
      <c r="J2652" s="410">
        <v>90356943</v>
      </c>
      <c r="K2652" s="410">
        <v>52946053</v>
      </c>
      <c r="L2652" s="410" t="s">
        <v>874</v>
      </c>
      <c r="M2652" s="406">
        <f t="shared" si="494"/>
        <v>0</v>
      </c>
      <c r="O2652" s="406">
        <f>E2652</f>
        <v>28.92</v>
      </c>
    </row>
    <row r="2653" spans="1:21">
      <c r="A2653" s="407">
        <v>45545</v>
      </c>
      <c r="B2653" s="408">
        <v>0</v>
      </c>
      <c r="C2653" s="409">
        <v>2</v>
      </c>
      <c r="D2653" s="409">
        <v>0.2</v>
      </c>
      <c r="E2653" s="409">
        <f t="shared" si="493"/>
        <v>1.76</v>
      </c>
      <c r="F2653" s="409">
        <v>1.8</v>
      </c>
      <c r="G2653" s="409">
        <f t="shared" si="491"/>
        <v>0.04</v>
      </c>
      <c r="H2653" s="410" t="s">
        <v>872</v>
      </c>
      <c r="I2653" s="410" t="s">
        <v>873</v>
      </c>
      <c r="J2653" s="410">
        <v>90356943</v>
      </c>
      <c r="K2653" s="410">
        <v>52946061</v>
      </c>
      <c r="L2653" s="410" t="s">
        <v>874</v>
      </c>
      <c r="M2653" s="406">
        <f t="shared" si="494"/>
        <v>0</v>
      </c>
      <c r="U2653" s="406">
        <f>E2653</f>
        <v>1.76</v>
      </c>
    </row>
    <row r="2654" spans="1:21">
      <c r="A2654" s="407">
        <v>45545</v>
      </c>
      <c r="B2654" s="408">
        <v>0</v>
      </c>
      <c r="C2654" s="409">
        <v>50</v>
      </c>
      <c r="D2654" s="409">
        <v>1.8</v>
      </c>
      <c r="E2654" s="409">
        <f t="shared" si="493"/>
        <v>48.2</v>
      </c>
      <c r="F2654" s="409">
        <v>48.2</v>
      </c>
      <c r="G2654" s="409">
        <f t="shared" si="491"/>
        <v>0</v>
      </c>
      <c r="H2654" s="410" t="s">
        <v>872</v>
      </c>
      <c r="I2654" s="410" t="s">
        <v>911</v>
      </c>
      <c r="J2654" s="410">
        <v>90356943</v>
      </c>
      <c r="K2654" s="410">
        <v>52946056</v>
      </c>
      <c r="L2654" s="410" t="s">
        <v>874</v>
      </c>
      <c r="M2654" s="406">
        <f t="shared" si="494"/>
        <v>0</v>
      </c>
      <c r="O2654" s="406">
        <f>E2654</f>
        <v>48.2</v>
      </c>
    </row>
    <row r="2655" spans="1:21">
      <c r="A2655" s="407">
        <v>45545</v>
      </c>
      <c r="B2655" s="408">
        <v>0</v>
      </c>
      <c r="C2655" s="409">
        <v>4</v>
      </c>
      <c r="D2655" s="409">
        <v>0.2</v>
      </c>
      <c r="E2655" s="409">
        <f t="shared" si="493"/>
        <v>3.76</v>
      </c>
      <c r="F2655" s="409">
        <v>3.8</v>
      </c>
      <c r="G2655" s="409">
        <f t="shared" si="491"/>
        <v>0.04</v>
      </c>
      <c r="H2655" s="410" t="s">
        <v>872</v>
      </c>
      <c r="I2655" s="410" t="s">
        <v>873</v>
      </c>
      <c r="J2655" s="410">
        <v>90356943</v>
      </c>
      <c r="K2655" s="410">
        <v>52946050</v>
      </c>
      <c r="L2655" s="410" t="s">
        <v>874</v>
      </c>
      <c r="M2655" s="406">
        <f t="shared" si="494"/>
        <v>0</v>
      </c>
      <c r="U2655" s="406">
        <f>E2655</f>
        <v>3.76</v>
      </c>
    </row>
    <row r="2656" spans="1:21">
      <c r="A2656" s="407">
        <v>45545</v>
      </c>
      <c r="B2656" s="408">
        <v>0</v>
      </c>
      <c r="C2656" s="409">
        <v>30</v>
      </c>
      <c r="D2656" s="409">
        <v>1.08</v>
      </c>
      <c r="E2656" s="409">
        <f t="shared" si="493"/>
        <v>28.92</v>
      </c>
      <c r="F2656" s="409">
        <v>28.92</v>
      </c>
      <c r="G2656" s="409">
        <f t="shared" si="491"/>
        <v>0</v>
      </c>
      <c r="H2656" s="410" t="s">
        <v>872</v>
      </c>
      <c r="I2656" s="410" t="s">
        <v>911</v>
      </c>
      <c r="J2656" s="410">
        <v>90356943</v>
      </c>
      <c r="K2656" s="410">
        <v>52946057</v>
      </c>
      <c r="L2656" s="410" t="s">
        <v>874</v>
      </c>
      <c r="M2656" s="406">
        <f t="shared" si="494"/>
        <v>0</v>
      </c>
      <c r="O2656" s="406">
        <f t="shared" ref="O2656:O2661" si="499">E2656</f>
        <v>28.92</v>
      </c>
    </row>
    <row r="2657" spans="1:21">
      <c r="A2657" s="407">
        <v>45544</v>
      </c>
      <c r="B2657" s="408">
        <v>0</v>
      </c>
      <c r="C2657" s="409">
        <v>30</v>
      </c>
      <c r="D2657" s="409">
        <v>1.08</v>
      </c>
      <c r="E2657" s="409">
        <f t="shared" si="493"/>
        <v>28.92</v>
      </c>
      <c r="F2657" s="409">
        <v>28.92</v>
      </c>
      <c r="G2657" s="409">
        <f t="shared" si="491"/>
        <v>0</v>
      </c>
      <c r="H2657" s="410" t="s">
        <v>872</v>
      </c>
      <c r="I2657" s="410" t="s">
        <v>911</v>
      </c>
      <c r="J2657" s="410">
        <v>816618915</v>
      </c>
      <c r="K2657" s="410">
        <v>52917200</v>
      </c>
      <c r="L2657" s="410" t="s">
        <v>874</v>
      </c>
      <c r="M2657" s="406">
        <f t="shared" si="494"/>
        <v>0</v>
      </c>
      <c r="O2657" s="406">
        <f t="shared" si="499"/>
        <v>28.92</v>
      </c>
    </row>
    <row r="2658" spans="1:21">
      <c r="A2658" s="407">
        <v>45544</v>
      </c>
      <c r="B2658" s="408">
        <v>0</v>
      </c>
      <c r="C2658" s="409">
        <v>80</v>
      </c>
      <c r="D2658" s="409">
        <v>2.88</v>
      </c>
      <c r="E2658" s="409">
        <f t="shared" si="493"/>
        <v>77.12</v>
      </c>
      <c r="F2658" s="409">
        <v>77.12</v>
      </c>
      <c r="G2658" s="409">
        <f t="shared" si="491"/>
        <v>0</v>
      </c>
      <c r="H2658" s="410" t="s">
        <v>872</v>
      </c>
      <c r="I2658" s="410" t="s">
        <v>911</v>
      </c>
      <c r="J2658" s="410">
        <v>816618915</v>
      </c>
      <c r="K2658" s="410">
        <v>52917199</v>
      </c>
      <c r="L2658" s="410" t="s">
        <v>874</v>
      </c>
      <c r="M2658" s="406">
        <f t="shared" si="494"/>
        <v>0</v>
      </c>
      <c r="O2658" s="406">
        <f t="shared" si="499"/>
        <v>77.12</v>
      </c>
    </row>
    <row r="2659" spans="1:21">
      <c r="A2659" s="407">
        <v>45544</v>
      </c>
      <c r="B2659" s="408">
        <v>0</v>
      </c>
      <c r="C2659" s="409">
        <v>50</v>
      </c>
      <c r="D2659" s="409">
        <v>1.8</v>
      </c>
      <c r="E2659" s="409">
        <f t="shared" si="493"/>
        <v>48.2</v>
      </c>
      <c r="F2659" s="409">
        <v>48.2</v>
      </c>
      <c r="G2659" s="409">
        <f t="shared" si="491"/>
        <v>0</v>
      </c>
      <c r="H2659" s="410" t="s">
        <v>872</v>
      </c>
      <c r="I2659" s="410" t="s">
        <v>911</v>
      </c>
      <c r="J2659" s="410">
        <v>816618915</v>
      </c>
      <c r="K2659" s="410">
        <v>52917199</v>
      </c>
      <c r="L2659" s="410" t="s">
        <v>874</v>
      </c>
      <c r="M2659" s="406">
        <f t="shared" si="494"/>
        <v>0</v>
      </c>
      <c r="O2659" s="406">
        <f t="shared" si="499"/>
        <v>48.2</v>
      </c>
    </row>
    <row r="2660" spans="1:21">
      <c r="A2660" s="407">
        <v>45544</v>
      </c>
      <c r="B2660" s="408">
        <v>0</v>
      </c>
      <c r="C2660" s="409">
        <v>50</v>
      </c>
      <c r="D2660" s="409">
        <v>1.8</v>
      </c>
      <c r="E2660" s="409">
        <f t="shared" si="493"/>
        <v>48.2</v>
      </c>
      <c r="F2660" s="409">
        <v>48.2</v>
      </c>
      <c r="G2660" s="409">
        <f t="shared" si="491"/>
        <v>0</v>
      </c>
      <c r="H2660" s="410" t="s">
        <v>872</v>
      </c>
      <c r="I2660" s="410" t="s">
        <v>911</v>
      </c>
      <c r="J2660" s="410">
        <v>816618915</v>
      </c>
      <c r="K2660" s="410">
        <v>52917201</v>
      </c>
      <c r="L2660" s="410" t="s">
        <v>874</v>
      </c>
      <c r="M2660" s="406">
        <f t="shared" si="494"/>
        <v>0</v>
      </c>
      <c r="O2660" s="406">
        <f t="shared" si="499"/>
        <v>48.2</v>
      </c>
    </row>
    <row r="2661" spans="1:21">
      <c r="A2661" s="407">
        <v>45544</v>
      </c>
      <c r="B2661" s="408">
        <v>0</v>
      </c>
      <c r="C2661" s="409">
        <v>30</v>
      </c>
      <c r="D2661" s="409">
        <v>1.08</v>
      </c>
      <c r="E2661" s="409">
        <f t="shared" si="493"/>
        <v>28.92</v>
      </c>
      <c r="F2661" s="409">
        <v>28.92</v>
      </c>
      <c r="G2661" s="409">
        <f t="shared" si="491"/>
        <v>0</v>
      </c>
      <c r="H2661" s="410" t="s">
        <v>872</v>
      </c>
      <c r="I2661" s="410" t="s">
        <v>911</v>
      </c>
      <c r="J2661" s="410">
        <v>816618915</v>
      </c>
      <c r="K2661" s="410">
        <v>52917203</v>
      </c>
      <c r="L2661" s="410" t="s">
        <v>874</v>
      </c>
      <c r="M2661" s="406">
        <f t="shared" si="494"/>
        <v>0</v>
      </c>
      <c r="O2661" s="406">
        <f t="shared" si="499"/>
        <v>28.92</v>
      </c>
    </row>
    <row r="2662" spans="1:21">
      <c r="A2662" s="407">
        <v>45541</v>
      </c>
      <c r="B2662" s="408">
        <v>0</v>
      </c>
      <c r="C2662" s="409">
        <v>3</v>
      </c>
      <c r="D2662" s="409">
        <v>0.2</v>
      </c>
      <c r="E2662" s="409">
        <f t="shared" si="493"/>
        <v>2.76</v>
      </c>
      <c r="F2662" s="409">
        <v>2.8</v>
      </c>
      <c r="G2662" s="409">
        <f t="shared" si="491"/>
        <v>0.04</v>
      </c>
      <c r="H2662" s="410" t="s">
        <v>872</v>
      </c>
      <c r="I2662" s="410" t="s">
        <v>875</v>
      </c>
      <c r="J2662" s="410">
        <v>1800107444</v>
      </c>
      <c r="K2662" s="410">
        <v>52908429</v>
      </c>
      <c r="L2662" s="410" t="s">
        <v>874</v>
      </c>
      <c r="M2662" s="406">
        <f t="shared" si="494"/>
        <v>0</v>
      </c>
      <c r="P2662" s="406">
        <f>E2662</f>
        <v>2.76</v>
      </c>
    </row>
    <row r="2663" spans="1:21">
      <c r="A2663" s="407">
        <v>45541</v>
      </c>
      <c r="B2663" s="408">
        <v>0</v>
      </c>
      <c r="C2663" s="409">
        <v>25</v>
      </c>
      <c r="D2663" s="409">
        <v>0.9</v>
      </c>
      <c r="E2663" s="409">
        <f t="shared" si="493"/>
        <v>24.1</v>
      </c>
      <c r="F2663" s="409">
        <v>24.1</v>
      </c>
      <c r="G2663" s="409">
        <f t="shared" si="491"/>
        <v>0</v>
      </c>
      <c r="H2663" s="410" t="s">
        <v>872</v>
      </c>
      <c r="I2663" s="410" t="s">
        <v>911</v>
      </c>
      <c r="J2663" s="410">
        <v>1800107444</v>
      </c>
      <c r="K2663" s="410">
        <v>52908439</v>
      </c>
      <c r="L2663" s="410" t="s">
        <v>874</v>
      </c>
      <c r="M2663" s="406">
        <f t="shared" si="494"/>
        <v>0</v>
      </c>
      <c r="O2663" s="406">
        <f t="shared" ref="O2663:O2664" si="500">E2663</f>
        <v>24.1</v>
      </c>
    </row>
    <row r="2664" spans="1:21">
      <c r="A2664" s="407">
        <v>45541</v>
      </c>
      <c r="B2664" s="408">
        <v>0</v>
      </c>
      <c r="C2664" s="409">
        <v>30</v>
      </c>
      <c r="D2664" s="409">
        <v>1.08</v>
      </c>
      <c r="E2664" s="409">
        <f t="shared" si="493"/>
        <v>28.92</v>
      </c>
      <c r="F2664" s="409">
        <v>28.92</v>
      </c>
      <c r="G2664" s="409">
        <f t="shared" si="491"/>
        <v>0</v>
      </c>
      <c r="H2664" s="410" t="s">
        <v>872</v>
      </c>
      <c r="I2664" s="410" t="s">
        <v>911</v>
      </c>
      <c r="J2664" s="410">
        <v>1800107444</v>
      </c>
      <c r="K2664" s="410">
        <v>52908434</v>
      </c>
      <c r="L2664" s="410" t="s">
        <v>874</v>
      </c>
      <c r="M2664" s="406">
        <f t="shared" si="494"/>
        <v>0</v>
      </c>
      <c r="O2664" s="406">
        <f t="shared" si="500"/>
        <v>28.92</v>
      </c>
    </row>
    <row r="2665" spans="1:21">
      <c r="A2665" s="407">
        <v>45541</v>
      </c>
      <c r="B2665" s="408">
        <v>0</v>
      </c>
      <c r="C2665" s="409">
        <v>3</v>
      </c>
      <c r="D2665" s="409">
        <v>0.2</v>
      </c>
      <c r="E2665" s="409">
        <f t="shared" si="493"/>
        <v>2.76</v>
      </c>
      <c r="F2665" s="409">
        <v>2.8</v>
      </c>
      <c r="G2665" s="409">
        <f t="shared" si="491"/>
        <v>0.04</v>
      </c>
      <c r="H2665" s="410" t="s">
        <v>872</v>
      </c>
      <c r="I2665" s="410" t="s">
        <v>875</v>
      </c>
      <c r="J2665" s="410">
        <v>1800107444</v>
      </c>
      <c r="K2665" s="410">
        <v>52908435</v>
      </c>
      <c r="L2665" s="410" t="s">
        <v>874</v>
      </c>
      <c r="M2665" s="406">
        <f t="shared" si="494"/>
        <v>0</v>
      </c>
      <c r="P2665" s="406">
        <f>E2665</f>
        <v>2.76</v>
      </c>
    </row>
    <row r="2666" spans="1:21">
      <c r="A2666" s="407">
        <v>45541</v>
      </c>
      <c r="B2666" s="408">
        <v>0</v>
      </c>
      <c r="C2666" s="409">
        <v>50</v>
      </c>
      <c r="D2666" s="409">
        <v>1.8</v>
      </c>
      <c r="E2666" s="409">
        <f t="shared" si="493"/>
        <v>48.2</v>
      </c>
      <c r="F2666" s="409">
        <v>48.2</v>
      </c>
      <c r="G2666" s="409">
        <f t="shared" si="491"/>
        <v>0</v>
      </c>
      <c r="H2666" s="410" t="s">
        <v>872</v>
      </c>
      <c r="I2666" s="410" t="s">
        <v>911</v>
      </c>
      <c r="J2666" s="410">
        <v>1800107444</v>
      </c>
      <c r="K2666" s="410">
        <v>52908430</v>
      </c>
      <c r="L2666" s="410" t="s">
        <v>874</v>
      </c>
      <c r="M2666" s="406">
        <f t="shared" si="494"/>
        <v>0</v>
      </c>
      <c r="O2666" s="406">
        <f>E2666</f>
        <v>48.2</v>
      </c>
    </row>
    <row r="2667" spans="1:21">
      <c r="A2667" s="407">
        <v>45541</v>
      </c>
      <c r="B2667" s="408">
        <v>0</v>
      </c>
      <c r="C2667" s="409">
        <v>3</v>
      </c>
      <c r="D2667" s="409">
        <v>0.2</v>
      </c>
      <c r="E2667" s="409">
        <f t="shared" si="493"/>
        <v>2.76</v>
      </c>
      <c r="F2667" s="409">
        <v>2.8</v>
      </c>
      <c r="G2667" s="409">
        <f t="shared" si="491"/>
        <v>0.04</v>
      </c>
      <c r="H2667" s="410" t="s">
        <v>872</v>
      </c>
      <c r="I2667" s="410" t="s">
        <v>875</v>
      </c>
      <c r="J2667" s="410">
        <v>1800107444</v>
      </c>
      <c r="K2667" s="410">
        <v>52908431</v>
      </c>
      <c r="L2667" s="410" t="s">
        <v>874</v>
      </c>
      <c r="M2667" s="406">
        <f t="shared" si="494"/>
        <v>0</v>
      </c>
      <c r="P2667" s="406">
        <f>E2667</f>
        <v>2.76</v>
      </c>
    </row>
    <row r="2668" spans="1:21">
      <c r="A2668" s="407">
        <v>45541</v>
      </c>
      <c r="B2668" s="408">
        <v>0</v>
      </c>
      <c r="C2668" s="409">
        <v>50</v>
      </c>
      <c r="D2668" s="409">
        <v>1.8</v>
      </c>
      <c r="E2668" s="409">
        <f t="shared" si="493"/>
        <v>48.2</v>
      </c>
      <c r="F2668" s="409">
        <v>48.2</v>
      </c>
      <c r="G2668" s="409">
        <f t="shared" si="491"/>
        <v>0</v>
      </c>
      <c r="H2668" s="410" t="s">
        <v>872</v>
      </c>
      <c r="I2668" s="410" t="s">
        <v>911</v>
      </c>
      <c r="J2668" s="410">
        <v>1800107444</v>
      </c>
      <c r="K2668" s="410">
        <v>52908433</v>
      </c>
      <c r="L2668" s="410" t="s">
        <v>874</v>
      </c>
      <c r="M2668" s="406">
        <f t="shared" si="494"/>
        <v>0</v>
      </c>
      <c r="O2668" s="406">
        <f>E2668</f>
        <v>48.2</v>
      </c>
    </row>
    <row r="2669" spans="1:21">
      <c r="A2669" s="407">
        <v>45541</v>
      </c>
      <c r="B2669" s="408">
        <v>0</v>
      </c>
      <c r="C2669" s="409">
        <v>4</v>
      </c>
      <c r="D2669" s="409">
        <v>0.2</v>
      </c>
      <c r="E2669" s="409">
        <f t="shared" si="493"/>
        <v>3.76</v>
      </c>
      <c r="F2669" s="409">
        <v>3.8</v>
      </c>
      <c r="G2669" s="409">
        <f t="shared" si="491"/>
        <v>0.04</v>
      </c>
      <c r="H2669" s="410" t="s">
        <v>872</v>
      </c>
      <c r="I2669" s="410" t="s">
        <v>873</v>
      </c>
      <c r="J2669" s="410">
        <v>1800107444</v>
      </c>
      <c r="K2669" s="410">
        <v>52908438</v>
      </c>
      <c r="L2669" s="410" t="s">
        <v>874</v>
      </c>
      <c r="M2669" s="406">
        <f t="shared" si="494"/>
        <v>0</v>
      </c>
      <c r="U2669" s="406">
        <f>E2669</f>
        <v>3.76</v>
      </c>
    </row>
    <row r="2670" spans="1:21">
      <c r="A2670" s="407">
        <v>45541</v>
      </c>
      <c r="B2670" s="408">
        <v>0</v>
      </c>
      <c r="C2670" s="409">
        <v>18</v>
      </c>
      <c r="D2670" s="409">
        <v>0.65</v>
      </c>
      <c r="E2670" s="409">
        <f t="shared" si="493"/>
        <v>17.350000000000001</v>
      </c>
      <c r="F2670" s="409">
        <v>17.350000000000001</v>
      </c>
      <c r="G2670" s="409">
        <f t="shared" si="491"/>
        <v>0</v>
      </c>
      <c r="H2670" s="410" t="s">
        <v>872</v>
      </c>
      <c r="I2670" s="410" t="s">
        <v>878</v>
      </c>
      <c r="J2670" s="410">
        <v>1800107444</v>
      </c>
      <c r="K2670" s="410">
        <v>52908436</v>
      </c>
      <c r="L2670" s="410" t="s">
        <v>874</v>
      </c>
      <c r="M2670" s="406">
        <f t="shared" si="494"/>
        <v>0</v>
      </c>
      <c r="N2670" s="406">
        <f>E2670</f>
        <v>17.350000000000001</v>
      </c>
    </row>
    <row r="2671" spans="1:21">
      <c r="A2671" s="407">
        <v>45541</v>
      </c>
      <c r="B2671" s="408">
        <v>0</v>
      </c>
      <c r="C2671" s="409">
        <v>30</v>
      </c>
      <c r="D2671" s="409">
        <v>1.08</v>
      </c>
      <c r="E2671" s="409">
        <f t="shared" si="493"/>
        <v>28.92</v>
      </c>
      <c r="F2671" s="409">
        <v>28.92</v>
      </c>
      <c r="G2671" s="409">
        <f t="shared" si="491"/>
        <v>0</v>
      </c>
      <c r="H2671" s="410" t="s">
        <v>872</v>
      </c>
      <c r="I2671" s="410" t="s">
        <v>911</v>
      </c>
      <c r="J2671" s="410">
        <v>1800107444</v>
      </c>
      <c r="K2671" s="410">
        <v>52908432</v>
      </c>
      <c r="L2671" s="410" t="s">
        <v>874</v>
      </c>
      <c r="M2671" s="406">
        <f t="shared" si="494"/>
        <v>0</v>
      </c>
      <c r="O2671" s="406">
        <f t="shared" ref="O2671:O2672" si="501">E2671</f>
        <v>28.92</v>
      </c>
    </row>
    <row r="2672" spans="1:21">
      <c r="A2672" s="407">
        <v>45541</v>
      </c>
      <c r="B2672" s="408">
        <v>0</v>
      </c>
      <c r="C2672" s="409">
        <v>30</v>
      </c>
      <c r="D2672" s="409">
        <v>1.08</v>
      </c>
      <c r="E2672" s="409">
        <f t="shared" si="493"/>
        <v>28.92</v>
      </c>
      <c r="F2672" s="409">
        <v>28.92</v>
      </c>
      <c r="G2672" s="409">
        <f t="shared" si="491"/>
        <v>0</v>
      </c>
      <c r="H2672" s="410" t="s">
        <v>872</v>
      </c>
      <c r="I2672" s="410" t="s">
        <v>911</v>
      </c>
      <c r="J2672" s="410">
        <v>1800107444</v>
      </c>
      <c r="K2672" s="410">
        <v>52908432</v>
      </c>
      <c r="L2672" s="410" t="s">
        <v>874</v>
      </c>
      <c r="M2672" s="406">
        <f t="shared" si="494"/>
        <v>0</v>
      </c>
      <c r="O2672" s="406">
        <f t="shared" si="501"/>
        <v>28.92</v>
      </c>
    </row>
    <row r="2673" spans="1:21">
      <c r="A2673" s="407">
        <v>45541</v>
      </c>
      <c r="B2673" s="408">
        <v>0</v>
      </c>
      <c r="C2673" s="409">
        <v>12</v>
      </c>
      <c r="D2673" s="409">
        <v>0.43</v>
      </c>
      <c r="E2673" s="409">
        <f t="shared" si="493"/>
        <v>11.57</v>
      </c>
      <c r="F2673" s="409">
        <v>11.57</v>
      </c>
      <c r="G2673" s="409">
        <f t="shared" si="491"/>
        <v>0</v>
      </c>
      <c r="H2673" s="410" t="s">
        <v>872</v>
      </c>
      <c r="I2673" s="410" t="s">
        <v>875</v>
      </c>
      <c r="J2673" s="410">
        <v>1800107444</v>
      </c>
      <c r="K2673" s="410">
        <v>52908437</v>
      </c>
      <c r="L2673" s="410" t="s">
        <v>874</v>
      </c>
      <c r="M2673" s="406">
        <f t="shared" si="494"/>
        <v>0</v>
      </c>
      <c r="P2673" s="406">
        <f>E2673</f>
        <v>11.57</v>
      </c>
    </row>
    <row r="2674" spans="1:21">
      <c r="A2674" s="407">
        <v>45540</v>
      </c>
      <c r="B2674" s="408">
        <v>0</v>
      </c>
      <c r="C2674" s="409">
        <v>30</v>
      </c>
      <c r="D2674" s="409">
        <v>1.08</v>
      </c>
      <c r="E2674" s="409">
        <f t="shared" si="493"/>
        <v>28.92</v>
      </c>
      <c r="F2674" s="409">
        <v>28.92</v>
      </c>
      <c r="G2674" s="409">
        <f t="shared" si="491"/>
        <v>0</v>
      </c>
      <c r="H2674" s="410" t="s">
        <v>872</v>
      </c>
      <c r="I2674" s="410" t="s">
        <v>911</v>
      </c>
      <c r="J2674" s="410">
        <v>999743844</v>
      </c>
      <c r="K2674" s="410">
        <v>52891372</v>
      </c>
      <c r="L2674" s="410" t="s">
        <v>874</v>
      </c>
      <c r="M2674" s="406">
        <f t="shared" si="494"/>
        <v>0</v>
      </c>
      <c r="O2674" s="406">
        <f>E2674</f>
        <v>28.92</v>
      </c>
    </row>
    <row r="2675" spans="1:21">
      <c r="A2675" s="407">
        <v>45540</v>
      </c>
      <c r="B2675" s="408">
        <v>0</v>
      </c>
      <c r="C2675" s="409">
        <v>18</v>
      </c>
      <c r="D2675" s="409">
        <v>0.65</v>
      </c>
      <c r="E2675" s="409">
        <f t="shared" si="493"/>
        <v>17.350000000000001</v>
      </c>
      <c r="F2675" s="409">
        <v>17.350000000000001</v>
      </c>
      <c r="G2675" s="409">
        <f t="shared" si="491"/>
        <v>0</v>
      </c>
      <c r="H2675" s="410" t="s">
        <v>872</v>
      </c>
      <c r="I2675" s="410" t="s">
        <v>878</v>
      </c>
      <c r="J2675" s="410">
        <v>999743844</v>
      </c>
      <c r="K2675" s="410">
        <v>52891385</v>
      </c>
      <c r="L2675" s="410" t="s">
        <v>874</v>
      </c>
      <c r="M2675" s="406">
        <f t="shared" si="494"/>
        <v>0</v>
      </c>
      <c r="N2675" s="406">
        <f>E2675</f>
        <v>17.350000000000001</v>
      </c>
    </row>
    <row r="2676" spans="1:21">
      <c r="A2676" s="407">
        <v>45540</v>
      </c>
      <c r="B2676" s="408">
        <v>0</v>
      </c>
      <c r="C2676" s="409">
        <v>30</v>
      </c>
      <c r="D2676" s="409">
        <v>1.08</v>
      </c>
      <c r="E2676" s="409">
        <f t="shared" si="493"/>
        <v>28.92</v>
      </c>
      <c r="F2676" s="409">
        <v>28.92</v>
      </c>
      <c r="G2676" s="409">
        <f t="shared" si="491"/>
        <v>0</v>
      </c>
      <c r="H2676" s="410" t="s">
        <v>872</v>
      </c>
      <c r="I2676" s="410" t="s">
        <v>911</v>
      </c>
      <c r="J2676" s="410">
        <v>999743844</v>
      </c>
      <c r="K2676" s="410">
        <v>52891381</v>
      </c>
      <c r="L2676" s="410" t="s">
        <v>874</v>
      </c>
      <c r="M2676" s="406">
        <f t="shared" si="494"/>
        <v>0</v>
      </c>
      <c r="O2676" s="406">
        <f t="shared" ref="O2676:O2677" si="502">E2676</f>
        <v>28.92</v>
      </c>
    </row>
    <row r="2677" spans="1:21">
      <c r="A2677" s="407">
        <v>45540</v>
      </c>
      <c r="B2677" s="408">
        <v>0</v>
      </c>
      <c r="C2677" s="409">
        <v>30</v>
      </c>
      <c r="D2677" s="409">
        <v>1.08</v>
      </c>
      <c r="E2677" s="409">
        <f t="shared" si="493"/>
        <v>28.92</v>
      </c>
      <c r="F2677" s="409">
        <v>28.92</v>
      </c>
      <c r="G2677" s="409">
        <f t="shared" si="491"/>
        <v>0</v>
      </c>
      <c r="H2677" s="410" t="s">
        <v>872</v>
      </c>
      <c r="I2677" s="410" t="s">
        <v>911</v>
      </c>
      <c r="J2677" s="410">
        <v>999743844</v>
      </c>
      <c r="K2677" s="410">
        <v>52891382</v>
      </c>
      <c r="L2677" s="410" t="s">
        <v>874</v>
      </c>
      <c r="M2677" s="406">
        <f t="shared" si="494"/>
        <v>0</v>
      </c>
      <c r="O2677" s="406">
        <f t="shared" si="502"/>
        <v>28.92</v>
      </c>
    </row>
    <row r="2678" spans="1:21">
      <c r="A2678" s="407">
        <v>45540</v>
      </c>
      <c r="B2678" s="408">
        <v>0</v>
      </c>
      <c r="C2678" s="409">
        <v>2</v>
      </c>
      <c r="D2678" s="409">
        <v>0.2</v>
      </c>
      <c r="E2678" s="409">
        <f t="shared" si="493"/>
        <v>1.76</v>
      </c>
      <c r="F2678" s="409">
        <v>1.8</v>
      </c>
      <c r="G2678" s="409">
        <f t="shared" si="491"/>
        <v>0.04</v>
      </c>
      <c r="H2678" s="410" t="s">
        <v>872</v>
      </c>
      <c r="I2678" s="410" t="s">
        <v>873</v>
      </c>
      <c r="J2678" s="410">
        <v>999743844</v>
      </c>
      <c r="K2678" s="410">
        <v>52891367</v>
      </c>
      <c r="L2678" s="410" t="s">
        <v>874</v>
      </c>
      <c r="M2678" s="406">
        <f t="shared" si="494"/>
        <v>0</v>
      </c>
      <c r="U2678" s="406">
        <f>E2678</f>
        <v>1.76</v>
      </c>
    </row>
    <row r="2679" spans="1:21">
      <c r="A2679" s="407">
        <v>45540</v>
      </c>
      <c r="B2679" s="408">
        <v>0</v>
      </c>
      <c r="C2679" s="409">
        <v>30</v>
      </c>
      <c r="D2679" s="409">
        <v>1.08</v>
      </c>
      <c r="E2679" s="409">
        <f t="shared" si="493"/>
        <v>28.92</v>
      </c>
      <c r="F2679" s="409">
        <v>28.92</v>
      </c>
      <c r="G2679" s="409">
        <f t="shared" si="491"/>
        <v>0</v>
      </c>
      <c r="H2679" s="410" t="s">
        <v>872</v>
      </c>
      <c r="I2679" s="410" t="s">
        <v>911</v>
      </c>
      <c r="J2679" s="410">
        <v>999743844</v>
      </c>
      <c r="K2679" s="410">
        <v>52891376</v>
      </c>
      <c r="L2679" s="410" t="s">
        <v>874</v>
      </c>
      <c r="M2679" s="406">
        <f t="shared" si="494"/>
        <v>0</v>
      </c>
      <c r="O2679" s="406">
        <f>E2679</f>
        <v>28.92</v>
      </c>
    </row>
    <row r="2680" spans="1:21">
      <c r="A2680" s="407">
        <v>45540</v>
      </c>
      <c r="B2680" s="408">
        <v>0</v>
      </c>
      <c r="C2680" s="409">
        <v>10</v>
      </c>
      <c r="D2680" s="409">
        <v>0.36</v>
      </c>
      <c r="E2680" s="409">
        <f t="shared" si="493"/>
        <v>9.64</v>
      </c>
      <c r="F2680" s="409">
        <v>9.64</v>
      </c>
      <c r="G2680" s="409">
        <f t="shared" si="491"/>
        <v>0</v>
      </c>
      <c r="H2680" s="410" t="s">
        <v>872</v>
      </c>
      <c r="I2680" s="410" t="s">
        <v>873</v>
      </c>
      <c r="J2680" s="410">
        <v>999743844</v>
      </c>
      <c r="K2680" s="410">
        <v>52891386</v>
      </c>
      <c r="L2680" s="410" t="s">
        <v>874</v>
      </c>
      <c r="M2680" s="406">
        <f t="shared" si="494"/>
        <v>0</v>
      </c>
      <c r="U2680" s="406">
        <f t="shared" ref="U2680:U2681" si="503">E2680</f>
        <v>9.64</v>
      </c>
    </row>
    <row r="2681" spans="1:21">
      <c r="A2681" s="407">
        <v>45540</v>
      </c>
      <c r="B2681" s="408">
        <v>0</v>
      </c>
      <c r="C2681" s="409">
        <v>4</v>
      </c>
      <c r="D2681" s="409">
        <v>0.2</v>
      </c>
      <c r="E2681" s="409">
        <f t="shared" si="493"/>
        <v>3.76</v>
      </c>
      <c r="F2681" s="409">
        <v>3.8</v>
      </c>
      <c r="G2681" s="409">
        <f t="shared" si="491"/>
        <v>0.04</v>
      </c>
      <c r="H2681" s="410" t="s">
        <v>872</v>
      </c>
      <c r="I2681" s="410" t="s">
        <v>873</v>
      </c>
      <c r="J2681" s="410">
        <v>999743844</v>
      </c>
      <c r="K2681" s="410">
        <v>52891370</v>
      </c>
      <c r="L2681" s="410" t="s">
        <v>874</v>
      </c>
      <c r="M2681" s="406">
        <f t="shared" si="494"/>
        <v>0</v>
      </c>
      <c r="U2681" s="406">
        <f t="shared" si="503"/>
        <v>3.76</v>
      </c>
    </row>
    <row r="2682" spans="1:21">
      <c r="A2682" s="407">
        <v>45540</v>
      </c>
      <c r="B2682" s="408">
        <v>0</v>
      </c>
      <c r="C2682" s="409">
        <v>80</v>
      </c>
      <c r="D2682" s="409">
        <v>2.88</v>
      </c>
      <c r="E2682" s="409">
        <f t="shared" si="493"/>
        <v>77.12</v>
      </c>
      <c r="F2682" s="409">
        <v>77.12</v>
      </c>
      <c r="G2682" s="409">
        <f t="shared" si="491"/>
        <v>0</v>
      </c>
      <c r="H2682" s="410" t="s">
        <v>872</v>
      </c>
      <c r="I2682" s="410" t="s">
        <v>911</v>
      </c>
      <c r="J2682" s="410">
        <v>999743844</v>
      </c>
      <c r="K2682" s="410">
        <v>52891373</v>
      </c>
      <c r="L2682" s="410" t="s">
        <v>874</v>
      </c>
      <c r="M2682" s="406">
        <f t="shared" si="494"/>
        <v>0</v>
      </c>
      <c r="O2682" s="406">
        <f t="shared" ref="O2682:O2684" si="504">E2682</f>
        <v>77.12</v>
      </c>
    </row>
    <row r="2683" spans="1:21">
      <c r="A2683" s="407">
        <v>45540</v>
      </c>
      <c r="B2683" s="408">
        <v>0</v>
      </c>
      <c r="C2683" s="409">
        <v>30</v>
      </c>
      <c r="D2683" s="409">
        <v>1.08</v>
      </c>
      <c r="E2683" s="409">
        <f t="shared" si="493"/>
        <v>28.92</v>
      </c>
      <c r="F2683" s="409">
        <v>28.92</v>
      </c>
      <c r="G2683" s="409">
        <f t="shared" si="491"/>
        <v>0</v>
      </c>
      <c r="H2683" s="410" t="s">
        <v>872</v>
      </c>
      <c r="I2683" s="410" t="s">
        <v>911</v>
      </c>
      <c r="J2683" s="410">
        <v>999743844</v>
      </c>
      <c r="K2683" s="410">
        <v>52891373</v>
      </c>
      <c r="L2683" s="410" t="s">
        <v>874</v>
      </c>
      <c r="M2683" s="406">
        <f t="shared" si="494"/>
        <v>0</v>
      </c>
      <c r="O2683" s="406">
        <f t="shared" si="504"/>
        <v>28.92</v>
      </c>
    </row>
    <row r="2684" spans="1:21">
      <c r="A2684" s="407">
        <v>45540</v>
      </c>
      <c r="B2684" s="408">
        <v>0</v>
      </c>
      <c r="C2684" s="409">
        <v>30</v>
      </c>
      <c r="D2684" s="409">
        <v>1.08</v>
      </c>
      <c r="E2684" s="409">
        <f t="shared" si="493"/>
        <v>28.92</v>
      </c>
      <c r="F2684" s="409">
        <v>28.92</v>
      </c>
      <c r="G2684" s="409">
        <f t="shared" si="491"/>
        <v>0</v>
      </c>
      <c r="H2684" s="410" t="s">
        <v>872</v>
      </c>
      <c r="I2684" s="410" t="s">
        <v>911</v>
      </c>
      <c r="J2684" s="410">
        <v>999743844</v>
      </c>
      <c r="K2684" s="410">
        <v>52891379</v>
      </c>
      <c r="L2684" s="410" t="s">
        <v>874</v>
      </c>
      <c r="M2684" s="406">
        <f t="shared" si="494"/>
        <v>0</v>
      </c>
      <c r="O2684" s="406">
        <f t="shared" si="504"/>
        <v>28.92</v>
      </c>
    </row>
    <row r="2685" spans="1:21">
      <c r="A2685" s="407">
        <v>45540</v>
      </c>
      <c r="B2685" s="408">
        <v>0</v>
      </c>
      <c r="C2685" s="409">
        <v>25</v>
      </c>
      <c r="D2685" s="409">
        <v>0.9</v>
      </c>
      <c r="E2685" s="409">
        <f t="shared" si="493"/>
        <v>24.1</v>
      </c>
      <c r="F2685" s="409">
        <v>24.1</v>
      </c>
      <c r="G2685" s="409">
        <f t="shared" si="491"/>
        <v>0</v>
      </c>
      <c r="H2685" s="410" t="s">
        <v>872</v>
      </c>
      <c r="I2685" s="410" t="s">
        <v>876</v>
      </c>
      <c r="J2685" s="410">
        <v>999743844</v>
      </c>
      <c r="K2685" s="410">
        <v>52891383</v>
      </c>
      <c r="L2685" s="410" t="s">
        <v>874</v>
      </c>
      <c r="M2685" s="406">
        <f t="shared" si="494"/>
        <v>0</v>
      </c>
      <c r="T2685" s="406">
        <f>E2685</f>
        <v>24.1</v>
      </c>
    </row>
    <row r="2686" spans="1:21">
      <c r="A2686" s="407">
        <v>45540</v>
      </c>
      <c r="B2686" s="408">
        <v>0</v>
      </c>
      <c r="C2686" s="409">
        <v>18</v>
      </c>
      <c r="D2686" s="409">
        <v>0.65</v>
      </c>
      <c r="E2686" s="409">
        <f t="shared" si="493"/>
        <v>17.350000000000001</v>
      </c>
      <c r="F2686" s="409">
        <v>17.350000000000001</v>
      </c>
      <c r="G2686" s="409">
        <f t="shared" si="491"/>
        <v>0</v>
      </c>
      <c r="H2686" s="410" t="s">
        <v>872</v>
      </c>
      <c r="I2686" s="410" t="s">
        <v>878</v>
      </c>
      <c r="J2686" s="410">
        <v>999743844</v>
      </c>
      <c r="K2686" s="410">
        <v>52891383</v>
      </c>
      <c r="L2686" s="410" t="s">
        <v>874</v>
      </c>
      <c r="M2686" s="406">
        <f t="shared" si="494"/>
        <v>0</v>
      </c>
      <c r="N2686" s="406">
        <f>E2686</f>
        <v>17.350000000000001</v>
      </c>
    </row>
    <row r="2687" spans="1:21">
      <c r="A2687" s="407">
        <v>45540</v>
      </c>
      <c r="B2687" s="408">
        <v>0</v>
      </c>
      <c r="C2687" s="409">
        <v>12.5</v>
      </c>
      <c r="D2687" s="409">
        <v>0.45</v>
      </c>
      <c r="E2687" s="409">
        <f t="shared" si="493"/>
        <v>12.05</v>
      </c>
      <c r="F2687" s="409">
        <v>12.05</v>
      </c>
      <c r="G2687" s="409">
        <f t="shared" si="491"/>
        <v>0</v>
      </c>
      <c r="H2687" s="410" t="s">
        <v>872</v>
      </c>
      <c r="I2687" s="410" t="s">
        <v>876</v>
      </c>
      <c r="J2687" s="410">
        <v>999743844</v>
      </c>
      <c r="K2687" s="410">
        <v>52891368</v>
      </c>
      <c r="L2687" s="410" t="s">
        <v>874</v>
      </c>
      <c r="M2687" s="406">
        <f t="shared" si="494"/>
        <v>0</v>
      </c>
      <c r="T2687" s="406">
        <f>E2687</f>
        <v>12.05</v>
      </c>
    </row>
    <row r="2688" spans="1:21">
      <c r="A2688" s="407">
        <v>45540</v>
      </c>
      <c r="B2688" s="408">
        <v>0</v>
      </c>
      <c r="C2688" s="409">
        <v>3</v>
      </c>
      <c r="D2688" s="409">
        <v>0.2</v>
      </c>
      <c r="E2688" s="409">
        <f t="shared" si="493"/>
        <v>2.76</v>
      </c>
      <c r="F2688" s="409">
        <v>2.8</v>
      </c>
      <c r="G2688" s="409">
        <f t="shared" si="491"/>
        <v>0.04</v>
      </c>
      <c r="H2688" s="410" t="s">
        <v>872</v>
      </c>
      <c r="I2688" s="410" t="s">
        <v>875</v>
      </c>
      <c r="J2688" s="410">
        <v>999743844</v>
      </c>
      <c r="K2688" s="410">
        <v>52891371</v>
      </c>
      <c r="L2688" s="410" t="s">
        <v>874</v>
      </c>
      <c r="M2688" s="406">
        <f t="shared" si="494"/>
        <v>0</v>
      </c>
      <c r="P2688" s="406">
        <f>E2688</f>
        <v>2.76</v>
      </c>
    </row>
    <row r="2689" spans="1:21">
      <c r="A2689" s="407">
        <v>45540</v>
      </c>
      <c r="B2689" s="408">
        <v>0</v>
      </c>
      <c r="C2689" s="409">
        <v>2</v>
      </c>
      <c r="D2689" s="409">
        <v>0.2</v>
      </c>
      <c r="E2689" s="409">
        <f t="shared" si="493"/>
        <v>1.76</v>
      </c>
      <c r="F2689" s="409">
        <v>1.8</v>
      </c>
      <c r="G2689" s="409">
        <f t="shared" si="491"/>
        <v>0.04</v>
      </c>
      <c r="H2689" s="410" t="s">
        <v>872</v>
      </c>
      <c r="I2689" s="410" t="s">
        <v>873</v>
      </c>
      <c r="J2689" s="410">
        <v>999743844</v>
      </c>
      <c r="K2689" s="410">
        <v>52891389</v>
      </c>
      <c r="L2689" s="410" t="s">
        <v>874</v>
      </c>
      <c r="M2689" s="406">
        <f t="shared" si="494"/>
        <v>0</v>
      </c>
      <c r="U2689" s="406">
        <f>E2689</f>
        <v>1.76</v>
      </c>
    </row>
    <row r="2690" spans="1:21">
      <c r="A2690" s="407">
        <v>45540</v>
      </c>
      <c r="B2690" s="408">
        <v>0</v>
      </c>
      <c r="C2690" s="409">
        <v>3</v>
      </c>
      <c r="D2690" s="409">
        <v>0.2</v>
      </c>
      <c r="E2690" s="409">
        <f t="shared" si="493"/>
        <v>2.76</v>
      </c>
      <c r="F2690" s="409">
        <v>2.8</v>
      </c>
      <c r="G2690" s="409">
        <f t="shared" si="491"/>
        <v>0.04</v>
      </c>
      <c r="H2690" s="410" t="s">
        <v>872</v>
      </c>
      <c r="I2690" s="410" t="s">
        <v>875</v>
      </c>
      <c r="J2690" s="410">
        <v>999743844</v>
      </c>
      <c r="K2690" s="410">
        <v>52891378</v>
      </c>
      <c r="L2690" s="410" t="s">
        <v>874</v>
      </c>
      <c r="M2690" s="406">
        <f t="shared" si="494"/>
        <v>0</v>
      </c>
      <c r="P2690" s="406">
        <f>E2690</f>
        <v>2.76</v>
      </c>
    </row>
    <row r="2691" spans="1:21">
      <c r="A2691" s="407">
        <v>45540</v>
      </c>
      <c r="B2691" s="408">
        <v>0</v>
      </c>
      <c r="C2691" s="409">
        <v>30</v>
      </c>
      <c r="D2691" s="409">
        <v>1.08</v>
      </c>
      <c r="E2691" s="409">
        <f t="shared" si="493"/>
        <v>28.92</v>
      </c>
      <c r="F2691" s="409">
        <v>28.92</v>
      </c>
      <c r="G2691" s="409">
        <f t="shared" ref="G2691:G2754" si="505">IF(D2691&gt;0.2,0,0.04)</f>
        <v>0</v>
      </c>
      <c r="H2691" s="410" t="s">
        <v>872</v>
      </c>
      <c r="I2691" s="410" t="s">
        <v>911</v>
      </c>
      <c r="J2691" s="410">
        <v>999743844</v>
      </c>
      <c r="K2691" s="410">
        <v>52891380</v>
      </c>
      <c r="L2691" s="410" t="s">
        <v>874</v>
      </c>
      <c r="M2691" s="406">
        <f t="shared" si="494"/>
        <v>0</v>
      </c>
      <c r="O2691" s="406">
        <f t="shared" ref="O2691:O2694" si="506">E2691</f>
        <v>28.92</v>
      </c>
    </row>
    <row r="2692" spans="1:21">
      <c r="A2692" s="407">
        <v>45540</v>
      </c>
      <c r="B2692" s="408">
        <v>0</v>
      </c>
      <c r="C2692" s="409">
        <v>55</v>
      </c>
      <c r="D2692" s="409">
        <v>1.98</v>
      </c>
      <c r="E2692" s="409">
        <f t="shared" ref="E2692:E2755" si="507">C2692-D2692-G2692</f>
        <v>53.02</v>
      </c>
      <c r="F2692" s="409">
        <v>53.02</v>
      </c>
      <c r="G2692" s="409">
        <f t="shared" si="505"/>
        <v>0</v>
      </c>
      <c r="H2692" s="410" t="s">
        <v>872</v>
      </c>
      <c r="I2692" s="410" t="s">
        <v>911</v>
      </c>
      <c r="J2692" s="410">
        <v>999743844</v>
      </c>
      <c r="K2692" s="410">
        <v>52891369</v>
      </c>
      <c r="L2692" s="410" t="s">
        <v>874</v>
      </c>
      <c r="M2692" s="406">
        <f t="shared" ref="M2692:M2755" si="508">SUM(N2692:AA2692)-E2692</f>
        <v>0</v>
      </c>
      <c r="O2692" s="406">
        <f t="shared" si="506"/>
        <v>53.02</v>
      </c>
    </row>
    <row r="2693" spans="1:21">
      <c r="A2693" s="407">
        <v>45540</v>
      </c>
      <c r="B2693" s="408">
        <v>0</v>
      </c>
      <c r="C2693" s="409">
        <v>50</v>
      </c>
      <c r="D2693" s="409">
        <v>1.8</v>
      </c>
      <c r="E2693" s="409">
        <f t="shared" si="507"/>
        <v>48.2</v>
      </c>
      <c r="F2693" s="409">
        <v>48.2</v>
      </c>
      <c r="G2693" s="409">
        <f t="shared" si="505"/>
        <v>0</v>
      </c>
      <c r="H2693" s="410" t="s">
        <v>872</v>
      </c>
      <c r="I2693" s="410" t="s">
        <v>911</v>
      </c>
      <c r="J2693" s="410">
        <v>999743844</v>
      </c>
      <c r="K2693" s="410">
        <v>52891388</v>
      </c>
      <c r="L2693" s="410" t="s">
        <v>874</v>
      </c>
      <c r="M2693" s="406">
        <f t="shared" si="508"/>
        <v>0</v>
      </c>
      <c r="O2693" s="406">
        <f t="shared" si="506"/>
        <v>48.2</v>
      </c>
    </row>
    <row r="2694" spans="1:21">
      <c r="A2694" s="407">
        <v>45540</v>
      </c>
      <c r="B2694" s="408">
        <v>0</v>
      </c>
      <c r="C2694" s="409">
        <v>30</v>
      </c>
      <c r="D2694" s="409">
        <v>1.08</v>
      </c>
      <c r="E2694" s="409">
        <f t="shared" si="507"/>
        <v>28.92</v>
      </c>
      <c r="F2694" s="409">
        <v>28.92</v>
      </c>
      <c r="G2694" s="409">
        <f t="shared" si="505"/>
        <v>0</v>
      </c>
      <c r="H2694" s="410" t="s">
        <v>872</v>
      </c>
      <c r="I2694" s="410" t="s">
        <v>911</v>
      </c>
      <c r="J2694" s="410">
        <v>999743844</v>
      </c>
      <c r="K2694" s="410">
        <v>52891375</v>
      </c>
      <c r="L2694" s="410" t="s">
        <v>874</v>
      </c>
      <c r="M2694" s="406">
        <f t="shared" si="508"/>
        <v>0</v>
      </c>
      <c r="O2694" s="406">
        <f t="shared" si="506"/>
        <v>28.92</v>
      </c>
    </row>
    <row r="2695" spans="1:21">
      <c r="A2695" s="407">
        <v>45540</v>
      </c>
      <c r="B2695" s="408">
        <v>0</v>
      </c>
      <c r="C2695" s="409">
        <v>3</v>
      </c>
      <c r="D2695" s="409">
        <v>0.2</v>
      </c>
      <c r="E2695" s="409">
        <f t="shared" si="507"/>
        <v>2.76</v>
      </c>
      <c r="F2695" s="409">
        <v>2.8</v>
      </c>
      <c r="G2695" s="409">
        <f t="shared" si="505"/>
        <v>0.04</v>
      </c>
      <c r="H2695" s="410" t="s">
        <v>872</v>
      </c>
      <c r="I2695" s="410" t="s">
        <v>875</v>
      </c>
      <c r="J2695" s="410">
        <v>999743844</v>
      </c>
      <c r="K2695" s="410">
        <v>52891374</v>
      </c>
      <c r="L2695" s="410" t="s">
        <v>874</v>
      </c>
      <c r="M2695" s="406">
        <f t="shared" si="508"/>
        <v>0</v>
      </c>
      <c r="P2695" s="406">
        <f t="shared" ref="P2695:P2696" si="509">E2695</f>
        <v>2.76</v>
      </c>
    </row>
    <row r="2696" spans="1:21">
      <c r="A2696" s="407">
        <v>45540</v>
      </c>
      <c r="B2696" s="408">
        <v>0</v>
      </c>
      <c r="C2696" s="409">
        <v>3</v>
      </c>
      <c r="D2696" s="409">
        <v>0.2</v>
      </c>
      <c r="E2696" s="409">
        <f t="shared" si="507"/>
        <v>2.76</v>
      </c>
      <c r="F2696" s="409">
        <v>2.8</v>
      </c>
      <c r="G2696" s="409">
        <f t="shared" si="505"/>
        <v>0.04</v>
      </c>
      <c r="H2696" s="410" t="s">
        <v>872</v>
      </c>
      <c r="I2696" s="410" t="s">
        <v>875</v>
      </c>
      <c r="J2696" s="410">
        <v>999743844</v>
      </c>
      <c r="K2696" s="410">
        <v>52891377</v>
      </c>
      <c r="L2696" s="410" t="s">
        <v>874</v>
      </c>
      <c r="M2696" s="406">
        <f t="shared" si="508"/>
        <v>0</v>
      </c>
      <c r="P2696" s="406">
        <f t="shared" si="509"/>
        <v>2.76</v>
      </c>
    </row>
    <row r="2697" spans="1:21">
      <c r="A2697" s="407">
        <v>45540</v>
      </c>
      <c r="B2697" s="408">
        <v>0</v>
      </c>
      <c r="C2697" s="409">
        <v>55</v>
      </c>
      <c r="D2697" s="409">
        <v>1.98</v>
      </c>
      <c r="E2697" s="409">
        <f t="shared" si="507"/>
        <v>53.02</v>
      </c>
      <c r="F2697" s="409">
        <v>53.02</v>
      </c>
      <c r="G2697" s="409">
        <f t="shared" si="505"/>
        <v>0</v>
      </c>
      <c r="H2697" s="410" t="s">
        <v>872</v>
      </c>
      <c r="I2697" s="410" t="s">
        <v>911</v>
      </c>
      <c r="J2697" s="410">
        <v>999743844</v>
      </c>
      <c r="K2697" s="410">
        <v>52891387</v>
      </c>
      <c r="L2697" s="410" t="s">
        <v>874</v>
      </c>
      <c r="M2697" s="406">
        <f t="shared" si="508"/>
        <v>0</v>
      </c>
      <c r="O2697" s="406">
        <f t="shared" ref="O2697:O2722" si="510">E2697</f>
        <v>53.02</v>
      </c>
    </row>
    <row r="2698" spans="1:21">
      <c r="A2698" s="407">
        <v>45540</v>
      </c>
      <c r="B2698" s="408">
        <v>0</v>
      </c>
      <c r="C2698" s="409">
        <v>30</v>
      </c>
      <c r="D2698" s="409">
        <v>1.08</v>
      </c>
      <c r="E2698" s="409">
        <f t="shared" si="507"/>
        <v>28.92</v>
      </c>
      <c r="F2698" s="409">
        <v>28.92</v>
      </c>
      <c r="G2698" s="409">
        <f t="shared" si="505"/>
        <v>0</v>
      </c>
      <c r="H2698" s="410" t="s">
        <v>872</v>
      </c>
      <c r="I2698" s="410" t="s">
        <v>911</v>
      </c>
      <c r="J2698" s="410">
        <v>999743844</v>
      </c>
      <c r="K2698" s="410">
        <v>52891387</v>
      </c>
      <c r="L2698" s="410" t="s">
        <v>874</v>
      </c>
      <c r="M2698" s="406">
        <f t="shared" si="508"/>
        <v>0</v>
      </c>
      <c r="O2698" s="406">
        <f t="shared" si="510"/>
        <v>28.92</v>
      </c>
    </row>
    <row r="2699" spans="1:21">
      <c r="A2699" s="407">
        <v>45539</v>
      </c>
      <c r="B2699" s="408">
        <v>0</v>
      </c>
      <c r="C2699" s="409">
        <v>30</v>
      </c>
      <c r="D2699" s="409">
        <v>1.08</v>
      </c>
      <c r="E2699" s="409">
        <f t="shared" si="507"/>
        <v>28.92</v>
      </c>
      <c r="F2699" s="409">
        <v>28.92</v>
      </c>
      <c r="G2699" s="409">
        <f t="shared" si="505"/>
        <v>0</v>
      </c>
      <c r="H2699" s="410" t="s">
        <v>872</v>
      </c>
      <c r="I2699" s="410" t="s">
        <v>911</v>
      </c>
      <c r="J2699" s="410">
        <v>1358258540</v>
      </c>
      <c r="K2699" s="410">
        <v>52686128</v>
      </c>
      <c r="L2699" s="410" t="s">
        <v>874</v>
      </c>
      <c r="M2699" s="406">
        <f t="shared" si="508"/>
        <v>0</v>
      </c>
      <c r="O2699" s="406">
        <f t="shared" si="510"/>
        <v>28.92</v>
      </c>
    </row>
    <row r="2700" spans="1:21">
      <c r="A2700" s="407">
        <v>45539</v>
      </c>
      <c r="B2700" s="408">
        <v>0</v>
      </c>
      <c r="C2700" s="409">
        <v>25</v>
      </c>
      <c r="D2700" s="409">
        <v>0.9</v>
      </c>
      <c r="E2700" s="409">
        <f t="shared" si="507"/>
        <v>24.1</v>
      </c>
      <c r="F2700" s="409">
        <v>24.1</v>
      </c>
      <c r="G2700" s="409">
        <f t="shared" si="505"/>
        <v>0</v>
      </c>
      <c r="H2700" s="410" t="s">
        <v>872</v>
      </c>
      <c r="I2700" s="410" t="s">
        <v>911</v>
      </c>
      <c r="J2700" s="410">
        <v>1358258540</v>
      </c>
      <c r="K2700" s="410">
        <v>52686130</v>
      </c>
      <c r="L2700" s="410" t="s">
        <v>874</v>
      </c>
      <c r="M2700" s="406">
        <f t="shared" si="508"/>
        <v>0</v>
      </c>
      <c r="O2700" s="406">
        <f t="shared" si="510"/>
        <v>24.1</v>
      </c>
    </row>
    <row r="2701" spans="1:21">
      <c r="A2701" s="407">
        <v>45539</v>
      </c>
      <c r="B2701" s="408">
        <v>0</v>
      </c>
      <c r="C2701" s="409">
        <v>20</v>
      </c>
      <c r="D2701" s="409">
        <v>0.72</v>
      </c>
      <c r="E2701" s="409">
        <f t="shared" si="507"/>
        <v>19.28</v>
      </c>
      <c r="F2701" s="409">
        <v>19.28</v>
      </c>
      <c r="G2701" s="409">
        <f t="shared" si="505"/>
        <v>0</v>
      </c>
      <c r="H2701" s="410" t="s">
        <v>872</v>
      </c>
      <c r="I2701" s="410" t="s">
        <v>911</v>
      </c>
      <c r="J2701" s="410">
        <v>1358258540</v>
      </c>
      <c r="K2701" s="410">
        <v>52686145</v>
      </c>
      <c r="L2701" s="410" t="s">
        <v>874</v>
      </c>
      <c r="M2701" s="406">
        <f t="shared" si="508"/>
        <v>0</v>
      </c>
      <c r="O2701" s="406">
        <f t="shared" si="510"/>
        <v>19.28</v>
      </c>
    </row>
    <row r="2702" spans="1:21">
      <c r="A2702" s="407">
        <v>45539</v>
      </c>
      <c r="B2702" s="408">
        <v>0</v>
      </c>
      <c r="C2702" s="409">
        <v>30</v>
      </c>
      <c r="D2702" s="409">
        <v>1.08</v>
      </c>
      <c r="E2702" s="409">
        <f t="shared" si="507"/>
        <v>28.92</v>
      </c>
      <c r="F2702" s="409">
        <v>28.92</v>
      </c>
      <c r="G2702" s="409">
        <f t="shared" si="505"/>
        <v>0</v>
      </c>
      <c r="H2702" s="410" t="s">
        <v>872</v>
      </c>
      <c r="I2702" s="410" t="s">
        <v>911</v>
      </c>
      <c r="J2702" s="410">
        <v>1358258540</v>
      </c>
      <c r="K2702" s="410">
        <v>52686154</v>
      </c>
      <c r="L2702" s="410" t="s">
        <v>874</v>
      </c>
      <c r="M2702" s="406">
        <f t="shared" si="508"/>
        <v>0</v>
      </c>
      <c r="O2702" s="406">
        <f t="shared" si="510"/>
        <v>28.92</v>
      </c>
    </row>
    <row r="2703" spans="1:21">
      <c r="A2703" s="407">
        <v>45539</v>
      </c>
      <c r="B2703" s="408">
        <v>0</v>
      </c>
      <c r="C2703" s="409">
        <v>30</v>
      </c>
      <c r="D2703" s="409">
        <v>1.08</v>
      </c>
      <c r="E2703" s="409">
        <f t="shared" si="507"/>
        <v>28.92</v>
      </c>
      <c r="F2703" s="409">
        <v>28.92</v>
      </c>
      <c r="G2703" s="409">
        <f t="shared" si="505"/>
        <v>0</v>
      </c>
      <c r="H2703" s="410" t="s">
        <v>872</v>
      </c>
      <c r="I2703" s="410" t="s">
        <v>911</v>
      </c>
      <c r="J2703" s="410">
        <v>1358258540</v>
      </c>
      <c r="K2703" s="410">
        <v>52686157</v>
      </c>
      <c r="L2703" s="410" t="s">
        <v>874</v>
      </c>
      <c r="M2703" s="406">
        <f t="shared" si="508"/>
        <v>0</v>
      </c>
      <c r="O2703" s="406">
        <f t="shared" si="510"/>
        <v>28.92</v>
      </c>
    </row>
    <row r="2704" spans="1:21">
      <c r="A2704" s="407">
        <v>45539</v>
      </c>
      <c r="B2704" s="408">
        <v>0</v>
      </c>
      <c r="C2704" s="409">
        <v>74</v>
      </c>
      <c r="D2704" s="409">
        <v>2.66</v>
      </c>
      <c r="E2704" s="409">
        <f t="shared" si="507"/>
        <v>71.34</v>
      </c>
      <c r="F2704" s="409">
        <v>71.34</v>
      </c>
      <c r="G2704" s="409">
        <f t="shared" si="505"/>
        <v>0</v>
      </c>
      <c r="H2704" s="410" t="s">
        <v>872</v>
      </c>
      <c r="I2704" s="410" t="s">
        <v>911</v>
      </c>
      <c r="J2704" s="410">
        <v>1358258540</v>
      </c>
      <c r="K2704" s="410">
        <v>52686198</v>
      </c>
      <c r="L2704" s="410" t="s">
        <v>874</v>
      </c>
      <c r="M2704" s="406">
        <f t="shared" si="508"/>
        <v>0</v>
      </c>
      <c r="O2704" s="406">
        <f t="shared" si="510"/>
        <v>71.34</v>
      </c>
    </row>
    <row r="2705" spans="1:15">
      <c r="A2705" s="407">
        <v>45539</v>
      </c>
      <c r="B2705" s="408">
        <v>0</v>
      </c>
      <c r="C2705" s="409">
        <v>30</v>
      </c>
      <c r="D2705" s="409">
        <v>1.08</v>
      </c>
      <c r="E2705" s="409">
        <f t="shared" si="507"/>
        <v>28.92</v>
      </c>
      <c r="F2705" s="409">
        <v>28.92</v>
      </c>
      <c r="G2705" s="409">
        <f t="shared" si="505"/>
        <v>0</v>
      </c>
      <c r="H2705" s="410" t="s">
        <v>872</v>
      </c>
      <c r="I2705" s="410" t="s">
        <v>911</v>
      </c>
      <c r="J2705" s="410">
        <v>1358258540</v>
      </c>
      <c r="K2705" s="410">
        <v>52686200</v>
      </c>
      <c r="L2705" s="410" t="s">
        <v>874</v>
      </c>
      <c r="M2705" s="406">
        <f t="shared" si="508"/>
        <v>0</v>
      </c>
      <c r="O2705" s="406">
        <f t="shared" si="510"/>
        <v>28.92</v>
      </c>
    </row>
    <row r="2706" spans="1:15">
      <c r="A2706" s="407">
        <v>45539</v>
      </c>
      <c r="B2706" s="408">
        <v>0</v>
      </c>
      <c r="C2706" s="409">
        <v>50</v>
      </c>
      <c r="D2706" s="409">
        <v>1.8</v>
      </c>
      <c r="E2706" s="409">
        <f t="shared" si="507"/>
        <v>48.2</v>
      </c>
      <c r="F2706" s="409">
        <v>48.2</v>
      </c>
      <c r="G2706" s="409">
        <f t="shared" si="505"/>
        <v>0</v>
      </c>
      <c r="H2706" s="410" t="s">
        <v>872</v>
      </c>
      <c r="I2706" s="410" t="s">
        <v>911</v>
      </c>
      <c r="J2706" s="410">
        <v>1358258540</v>
      </c>
      <c r="K2706" s="410">
        <v>52686205</v>
      </c>
      <c r="L2706" s="410" t="s">
        <v>874</v>
      </c>
      <c r="M2706" s="406">
        <f t="shared" si="508"/>
        <v>0</v>
      </c>
      <c r="O2706" s="406">
        <f t="shared" si="510"/>
        <v>48.2</v>
      </c>
    </row>
    <row r="2707" spans="1:15">
      <c r="A2707" s="407">
        <v>45539</v>
      </c>
      <c r="B2707" s="408">
        <v>0</v>
      </c>
      <c r="C2707" s="409">
        <v>50</v>
      </c>
      <c r="D2707" s="409">
        <v>1.8</v>
      </c>
      <c r="E2707" s="409">
        <f t="shared" si="507"/>
        <v>48.2</v>
      </c>
      <c r="F2707" s="409">
        <v>48.2</v>
      </c>
      <c r="G2707" s="409">
        <f t="shared" si="505"/>
        <v>0</v>
      </c>
      <c r="H2707" s="410" t="s">
        <v>872</v>
      </c>
      <c r="I2707" s="410" t="s">
        <v>911</v>
      </c>
      <c r="J2707" s="410">
        <v>1358258540</v>
      </c>
      <c r="K2707" s="410">
        <v>52686217</v>
      </c>
      <c r="L2707" s="410" t="s">
        <v>874</v>
      </c>
      <c r="M2707" s="406">
        <f t="shared" si="508"/>
        <v>0</v>
      </c>
      <c r="O2707" s="406">
        <f t="shared" si="510"/>
        <v>48.2</v>
      </c>
    </row>
    <row r="2708" spans="1:15">
      <c r="A2708" s="407">
        <v>45539</v>
      </c>
      <c r="B2708" s="408">
        <v>0</v>
      </c>
      <c r="C2708" s="409">
        <v>50</v>
      </c>
      <c r="D2708" s="409">
        <v>1.8</v>
      </c>
      <c r="E2708" s="409">
        <f t="shared" si="507"/>
        <v>48.2</v>
      </c>
      <c r="F2708" s="409">
        <v>48.2</v>
      </c>
      <c r="G2708" s="409">
        <f t="shared" si="505"/>
        <v>0</v>
      </c>
      <c r="H2708" s="410" t="s">
        <v>872</v>
      </c>
      <c r="I2708" s="410" t="s">
        <v>911</v>
      </c>
      <c r="J2708" s="410">
        <v>1358258540</v>
      </c>
      <c r="K2708" s="410">
        <v>52686219</v>
      </c>
      <c r="L2708" s="410" t="s">
        <v>874</v>
      </c>
      <c r="M2708" s="406">
        <f t="shared" si="508"/>
        <v>0</v>
      </c>
      <c r="O2708" s="406">
        <f t="shared" si="510"/>
        <v>48.2</v>
      </c>
    </row>
    <row r="2709" spans="1:15">
      <c r="A2709" s="407">
        <v>45539</v>
      </c>
      <c r="B2709" s="408">
        <v>0</v>
      </c>
      <c r="C2709" s="409">
        <v>74</v>
      </c>
      <c r="D2709" s="409">
        <v>2.66</v>
      </c>
      <c r="E2709" s="409">
        <f t="shared" si="507"/>
        <v>71.34</v>
      </c>
      <c r="F2709" s="409">
        <v>71.34</v>
      </c>
      <c r="G2709" s="409">
        <f t="shared" si="505"/>
        <v>0</v>
      </c>
      <c r="H2709" s="410" t="s">
        <v>872</v>
      </c>
      <c r="I2709" s="410" t="s">
        <v>911</v>
      </c>
      <c r="J2709" s="410">
        <v>1358258540</v>
      </c>
      <c r="K2709" s="410">
        <v>52686096</v>
      </c>
      <c r="L2709" s="410" t="s">
        <v>874</v>
      </c>
      <c r="M2709" s="406">
        <f t="shared" si="508"/>
        <v>0</v>
      </c>
      <c r="O2709" s="406">
        <f t="shared" si="510"/>
        <v>71.34</v>
      </c>
    </row>
    <row r="2710" spans="1:15">
      <c r="A2710" s="407">
        <v>45539</v>
      </c>
      <c r="B2710" s="408">
        <v>0</v>
      </c>
      <c r="C2710" s="409">
        <v>50</v>
      </c>
      <c r="D2710" s="409">
        <v>1.8</v>
      </c>
      <c r="E2710" s="409">
        <f t="shared" si="507"/>
        <v>48.2</v>
      </c>
      <c r="F2710" s="409">
        <v>48.2</v>
      </c>
      <c r="G2710" s="409">
        <f t="shared" si="505"/>
        <v>0</v>
      </c>
      <c r="H2710" s="410" t="s">
        <v>872</v>
      </c>
      <c r="I2710" s="410" t="s">
        <v>911</v>
      </c>
      <c r="J2710" s="410">
        <v>1358258540</v>
      </c>
      <c r="K2710" s="410">
        <v>52686104</v>
      </c>
      <c r="L2710" s="410" t="s">
        <v>874</v>
      </c>
      <c r="M2710" s="406">
        <f t="shared" si="508"/>
        <v>0</v>
      </c>
      <c r="O2710" s="406">
        <f t="shared" si="510"/>
        <v>48.2</v>
      </c>
    </row>
    <row r="2711" spans="1:15">
      <c r="A2711" s="407">
        <v>45539</v>
      </c>
      <c r="B2711" s="408">
        <v>0</v>
      </c>
      <c r="C2711" s="409">
        <v>55</v>
      </c>
      <c r="D2711" s="409">
        <v>1.98</v>
      </c>
      <c r="E2711" s="409">
        <f t="shared" si="507"/>
        <v>53.02</v>
      </c>
      <c r="F2711" s="409">
        <v>53.02</v>
      </c>
      <c r="G2711" s="409">
        <f t="shared" si="505"/>
        <v>0</v>
      </c>
      <c r="H2711" s="410" t="s">
        <v>872</v>
      </c>
      <c r="I2711" s="410" t="s">
        <v>911</v>
      </c>
      <c r="J2711" s="410">
        <v>1358258540</v>
      </c>
      <c r="K2711" s="410">
        <v>52686113</v>
      </c>
      <c r="L2711" s="410" t="s">
        <v>874</v>
      </c>
      <c r="M2711" s="406">
        <f t="shared" si="508"/>
        <v>0</v>
      </c>
      <c r="O2711" s="406">
        <f t="shared" si="510"/>
        <v>53.02</v>
      </c>
    </row>
    <row r="2712" spans="1:15">
      <c r="A2712" s="407">
        <v>45539</v>
      </c>
      <c r="B2712" s="408">
        <v>0</v>
      </c>
      <c r="C2712" s="409">
        <v>50</v>
      </c>
      <c r="D2712" s="409">
        <v>1.8</v>
      </c>
      <c r="E2712" s="409">
        <f t="shared" si="507"/>
        <v>48.2</v>
      </c>
      <c r="F2712" s="409">
        <v>48.2</v>
      </c>
      <c r="G2712" s="409">
        <f t="shared" si="505"/>
        <v>0</v>
      </c>
      <c r="H2712" s="410" t="s">
        <v>872</v>
      </c>
      <c r="I2712" s="410" t="s">
        <v>911</v>
      </c>
      <c r="J2712" s="410">
        <v>1358258540</v>
      </c>
      <c r="K2712" s="410">
        <v>52686115</v>
      </c>
      <c r="L2712" s="410" t="s">
        <v>874</v>
      </c>
      <c r="M2712" s="406">
        <f t="shared" si="508"/>
        <v>0</v>
      </c>
      <c r="O2712" s="406">
        <f t="shared" si="510"/>
        <v>48.2</v>
      </c>
    </row>
    <row r="2713" spans="1:15">
      <c r="A2713" s="407">
        <v>45539</v>
      </c>
      <c r="B2713" s="408">
        <v>0</v>
      </c>
      <c r="C2713" s="409">
        <v>30</v>
      </c>
      <c r="D2713" s="409">
        <v>1.08</v>
      </c>
      <c r="E2713" s="409">
        <f t="shared" si="507"/>
        <v>28.92</v>
      </c>
      <c r="F2713" s="409">
        <v>28.92</v>
      </c>
      <c r="G2713" s="409">
        <f t="shared" si="505"/>
        <v>0</v>
      </c>
      <c r="H2713" s="410" t="s">
        <v>872</v>
      </c>
      <c r="I2713" s="410" t="s">
        <v>911</v>
      </c>
      <c r="J2713" s="410">
        <v>1358258540</v>
      </c>
      <c r="K2713" s="410">
        <v>52686162</v>
      </c>
      <c r="L2713" s="410" t="s">
        <v>874</v>
      </c>
      <c r="M2713" s="406">
        <f t="shared" si="508"/>
        <v>0</v>
      </c>
      <c r="O2713" s="406">
        <f t="shared" si="510"/>
        <v>28.92</v>
      </c>
    </row>
    <row r="2714" spans="1:15">
      <c r="A2714" s="407">
        <v>45539</v>
      </c>
      <c r="B2714" s="408">
        <v>0</v>
      </c>
      <c r="C2714" s="409">
        <v>30</v>
      </c>
      <c r="D2714" s="409">
        <v>1.08</v>
      </c>
      <c r="E2714" s="409">
        <f t="shared" si="507"/>
        <v>28.92</v>
      </c>
      <c r="F2714" s="409">
        <v>28.92</v>
      </c>
      <c r="G2714" s="409">
        <f t="shared" si="505"/>
        <v>0</v>
      </c>
      <c r="H2714" s="410" t="s">
        <v>872</v>
      </c>
      <c r="I2714" s="410" t="s">
        <v>911</v>
      </c>
      <c r="J2714" s="410">
        <v>1358258540</v>
      </c>
      <c r="K2714" s="410">
        <v>52686168</v>
      </c>
      <c r="L2714" s="410" t="s">
        <v>874</v>
      </c>
      <c r="M2714" s="406">
        <f t="shared" si="508"/>
        <v>0</v>
      </c>
      <c r="O2714" s="406">
        <f t="shared" si="510"/>
        <v>28.92</v>
      </c>
    </row>
    <row r="2715" spans="1:15">
      <c r="A2715" s="407">
        <v>45539</v>
      </c>
      <c r="B2715" s="408">
        <v>0</v>
      </c>
      <c r="C2715" s="409">
        <v>30</v>
      </c>
      <c r="D2715" s="409">
        <v>1.08</v>
      </c>
      <c r="E2715" s="409">
        <f t="shared" si="507"/>
        <v>28.92</v>
      </c>
      <c r="F2715" s="409">
        <v>28.92</v>
      </c>
      <c r="G2715" s="409">
        <f t="shared" si="505"/>
        <v>0</v>
      </c>
      <c r="H2715" s="410" t="s">
        <v>872</v>
      </c>
      <c r="I2715" s="410" t="s">
        <v>911</v>
      </c>
      <c r="J2715" s="410">
        <v>1358258540</v>
      </c>
      <c r="K2715" s="410">
        <v>52686179</v>
      </c>
      <c r="L2715" s="410" t="s">
        <v>874</v>
      </c>
      <c r="M2715" s="406">
        <f t="shared" si="508"/>
        <v>0</v>
      </c>
      <c r="O2715" s="406">
        <f t="shared" si="510"/>
        <v>28.92</v>
      </c>
    </row>
    <row r="2716" spans="1:15">
      <c r="A2716" s="407">
        <v>45539</v>
      </c>
      <c r="B2716" s="408">
        <v>0</v>
      </c>
      <c r="C2716" s="409">
        <v>30</v>
      </c>
      <c r="D2716" s="409">
        <v>1.08</v>
      </c>
      <c r="E2716" s="409">
        <f t="shared" si="507"/>
        <v>28.92</v>
      </c>
      <c r="F2716" s="409">
        <v>28.92</v>
      </c>
      <c r="G2716" s="409">
        <f t="shared" si="505"/>
        <v>0</v>
      </c>
      <c r="H2716" s="410" t="s">
        <v>872</v>
      </c>
      <c r="I2716" s="410" t="s">
        <v>911</v>
      </c>
      <c r="J2716" s="410">
        <v>1358258540</v>
      </c>
      <c r="K2716" s="410">
        <v>52686182</v>
      </c>
      <c r="L2716" s="410" t="s">
        <v>874</v>
      </c>
      <c r="M2716" s="406">
        <f t="shared" si="508"/>
        <v>0</v>
      </c>
      <c r="O2716" s="406">
        <f t="shared" si="510"/>
        <v>28.92</v>
      </c>
    </row>
    <row r="2717" spans="1:15">
      <c r="A2717" s="407">
        <v>45539</v>
      </c>
      <c r="B2717" s="408">
        <v>0</v>
      </c>
      <c r="C2717" s="409">
        <v>80</v>
      </c>
      <c r="D2717" s="409">
        <v>2.88</v>
      </c>
      <c r="E2717" s="409">
        <f t="shared" si="507"/>
        <v>77.12</v>
      </c>
      <c r="F2717" s="409">
        <v>77.12</v>
      </c>
      <c r="G2717" s="409">
        <f t="shared" si="505"/>
        <v>0</v>
      </c>
      <c r="H2717" s="410" t="s">
        <v>872</v>
      </c>
      <c r="I2717" s="410" t="s">
        <v>911</v>
      </c>
      <c r="J2717" s="410">
        <v>1358258540</v>
      </c>
      <c r="K2717" s="410">
        <v>52686195</v>
      </c>
      <c r="L2717" s="410" t="s">
        <v>874</v>
      </c>
      <c r="M2717" s="406">
        <f t="shared" si="508"/>
        <v>0</v>
      </c>
      <c r="O2717" s="406">
        <f t="shared" si="510"/>
        <v>77.12</v>
      </c>
    </row>
    <row r="2718" spans="1:15">
      <c r="A2718" s="407">
        <v>45539</v>
      </c>
      <c r="B2718" s="408">
        <v>0</v>
      </c>
      <c r="C2718" s="409">
        <v>50</v>
      </c>
      <c r="D2718" s="409">
        <v>1.8</v>
      </c>
      <c r="E2718" s="409">
        <f t="shared" si="507"/>
        <v>48.2</v>
      </c>
      <c r="F2718" s="409">
        <v>48.2</v>
      </c>
      <c r="G2718" s="409">
        <f t="shared" si="505"/>
        <v>0</v>
      </c>
      <c r="H2718" s="410" t="s">
        <v>872</v>
      </c>
      <c r="I2718" s="410" t="s">
        <v>911</v>
      </c>
      <c r="J2718" s="410">
        <v>1358258540</v>
      </c>
      <c r="K2718" s="410">
        <v>52686132</v>
      </c>
      <c r="L2718" s="410" t="s">
        <v>874</v>
      </c>
      <c r="M2718" s="406">
        <f t="shared" si="508"/>
        <v>0</v>
      </c>
      <c r="O2718" s="406">
        <f t="shared" si="510"/>
        <v>48.2</v>
      </c>
    </row>
    <row r="2719" spans="1:15">
      <c r="A2719" s="407">
        <v>45539</v>
      </c>
      <c r="B2719" s="408">
        <v>0</v>
      </c>
      <c r="C2719" s="409">
        <v>50</v>
      </c>
      <c r="D2719" s="409">
        <v>1.8</v>
      </c>
      <c r="E2719" s="409">
        <f t="shared" si="507"/>
        <v>48.2</v>
      </c>
      <c r="F2719" s="409">
        <v>48.2</v>
      </c>
      <c r="G2719" s="409">
        <f t="shared" si="505"/>
        <v>0</v>
      </c>
      <c r="H2719" s="410" t="s">
        <v>872</v>
      </c>
      <c r="I2719" s="410" t="s">
        <v>911</v>
      </c>
      <c r="J2719" s="410">
        <v>1358258540</v>
      </c>
      <c r="K2719" s="410">
        <v>52686135</v>
      </c>
      <c r="L2719" s="410" t="s">
        <v>874</v>
      </c>
      <c r="M2719" s="406">
        <f t="shared" si="508"/>
        <v>0</v>
      </c>
      <c r="O2719" s="406">
        <f t="shared" si="510"/>
        <v>48.2</v>
      </c>
    </row>
    <row r="2720" spans="1:15">
      <c r="A2720" s="407">
        <v>45539</v>
      </c>
      <c r="B2720" s="408">
        <v>0</v>
      </c>
      <c r="C2720" s="409">
        <v>30</v>
      </c>
      <c r="D2720" s="409">
        <v>1.08</v>
      </c>
      <c r="E2720" s="409">
        <f t="shared" si="507"/>
        <v>28.92</v>
      </c>
      <c r="F2720" s="409">
        <v>28.92</v>
      </c>
      <c r="G2720" s="409">
        <f t="shared" si="505"/>
        <v>0</v>
      </c>
      <c r="H2720" s="410" t="s">
        <v>872</v>
      </c>
      <c r="I2720" s="410" t="s">
        <v>911</v>
      </c>
      <c r="J2720" s="410">
        <v>1358258540</v>
      </c>
      <c r="K2720" s="410">
        <v>52686146</v>
      </c>
      <c r="L2720" s="410" t="s">
        <v>874</v>
      </c>
      <c r="M2720" s="406">
        <f t="shared" si="508"/>
        <v>0</v>
      </c>
      <c r="O2720" s="406">
        <f t="shared" si="510"/>
        <v>28.92</v>
      </c>
    </row>
    <row r="2721" spans="1:21">
      <c r="A2721" s="407">
        <v>45539</v>
      </c>
      <c r="B2721" s="408">
        <v>0</v>
      </c>
      <c r="C2721" s="409">
        <v>30</v>
      </c>
      <c r="D2721" s="409">
        <v>1.08</v>
      </c>
      <c r="E2721" s="409">
        <f t="shared" si="507"/>
        <v>28.92</v>
      </c>
      <c r="F2721" s="409">
        <v>28.92</v>
      </c>
      <c r="G2721" s="409">
        <f t="shared" si="505"/>
        <v>0</v>
      </c>
      <c r="H2721" s="410" t="s">
        <v>872</v>
      </c>
      <c r="I2721" s="410" t="s">
        <v>911</v>
      </c>
      <c r="J2721" s="410">
        <v>1358258540</v>
      </c>
      <c r="K2721" s="410">
        <v>52686184</v>
      </c>
      <c r="L2721" s="410" t="s">
        <v>874</v>
      </c>
      <c r="M2721" s="406">
        <f t="shared" si="508"/>
        <v>0</v>
      </c>
      <c r="O2721" s="406">
        <f t="shared" si="510"/>
        <v>28.92</v>
      </c>
    </row>
    <row r="2722" spans="1:21">
      <c r="A2722" s="407">
        <v>45539</v>
      </c>
      <c r="B2722" s="408">
        <v>0</v>
      </c>
      <c r="C2722" s="409">
        <v>20</v>
      </c>
      <c r="D2722" s="409">
        <v>0.72</v>
      </c>
      <c r="E2722" s="409">
        <f t="shared" si="507"/>
        <v>19.28</v>
      </c>
      <c r="F2722" s="409">
        <v>19.28</v>
      </c>
      <c r="G2722" s="409">
        <f t="shared" si="505"/>
        <v>0</v>
      </c>
      <c r="H2722" s="410" t="s">
        <v>872</v>
      </c>
      <c r="I2722" s="410" t="s">
        <v>911</v>
      </c>
      <c r="J2722" s="410">
        <v>1358258540</v>
      </c>
      <c r="K2722" s="410">
        <v>52686203</v>
      </c>
      <c r="L2722" s="410" t="s">
        <v>874</v>
      </c>
      <c r="M2722" s="406">
        <f t="shared" si="508"/>
        <v>0</v>
      </c>
      <c r="O2722" s="406">
        <f t="shared" si="510"/>
        <v>19.28</v>
      </c>
    </row>
    <row r="2723" spans="1:21">
      <c r="A2723" s="407">
        <v>45539</v>
      </c>
      <c r="B2723" s="408">
        <v>0</v>
      </c>
      <c r="C2723" s="409">
        <v>2</v>
      </c>
      <c r="D2723" s="409">
        <v>0.2</v>
      </c>
      <c r="E2723" s="409">
        <f t="shared" si="507"/>
        <v>1.76</v>
      </c>
      <c r="F2723" s="409">
        <v>1.8</v>
      </c>
      <c r="G2723" s="409">
        <f t="shared" si="505"/>
        <v>0.04</v>
      </c>
      <c r="H2723" s="410" t="s">
        <v>872</v>
      </c>
      <c r="I2723" s="410" t="s">
        <v>873</v>
      </c>
      <c r="J2723" s="410">
        <v>1358258540</v>
      </c>
      <c r="K2723" s="410">
        <v>52686095</v>
      </c>
      <c r="L2723" s="410" t="s">
        <v>874</v>
      </c>
      <c r="M2723" s="406">
        <f t="shared" si="508"/>
        <v>0</v>
      </c>
      <c r="U2723" s="406">
        <f>E2723</f>
        <v>1.76</v>
      </c>
    </row>
    <row r="2724" spans="1:21">
      <c r="A2724" s="407">
        <v>45539</v>
      </c>
      <c r="B2724" s="408">
        <v>0</v>
      </c>
      <c r="C2724" s="409">
        <v>25</v>
      </c>
      <c r="D2724" s="409">
        <v>0.9</v>
      </c>
      <c r="E2724" s="409">
        <f t="shared" si="507"/>
        <v>24.1</v>
      </c>
      <c r="F2724" s="409">
        <v>24.1</v>
      </c>
      <c r="G2724" s="409">
        <f t="shared" si="505"/>
        <v>0</v>
      </c>
      <c r="H2724" s="410" t="s">
        <v>872</v>
      </c>
      <c r="I2724" s="410" t="s">
        <v>911</v>
      </c>
      <c r="J2724" s="410">
        <v>1358258540</v>
      </c>
      <c r="K2724" s="410">
        <v>52686106</v>
      </c>
      <c r="L2724" s="410" t="s">
        <v>874</v>
      </c>
      <c r="M2724" s="406">
        <f t="shared" si="508"/>
        <v>0</v>
      </c>
      <c r="O2724" s="406">
        <f t="shared" ref="O2724:O2754" si="511">E2724</f>
        <v>24.1</v>
      </c>
    </row>
    <row r="2725" spans="1:21">
      <c r="A2725" s="407">
        <v>45539</v>
      </c>
      <c r="B2725" s="408">
        <v>0</v>
      </c>
      <c r="C2725" s="409">
        <v>50</v>
      </c>
      <c r="D2725" s="409">
        <v>1.8</v>
      </c>
      <c r="E2725" s="409">
        <f t="shared" si="507"/>
        <v>48.2</v>
      </c>
      <c r="F2725" s="409">
        <v>48.2</v>
      </c>
      <c r="G2725" s="409">
        <f t="shared" si="505"/>
        <v>0</v>
      </c>
      <c r="H2725" s="410" t="s">
        <v>872</v>
      </c>
      <c r="I2725" s="410" t="s">
        <v>911</v>
      </c>
      <c r="J2725" s="410">
        <v>1358258540</v>
      </c>
      <c r="K2725" s="410">
        <v>52686122</v>
      </c>
      <c r="L2725" s="410" t="s">
        <v>874</v>
      </c>
      <c r="M2725" s="406">
        <f t="shared" si="508"/>
        <v>0</v>
      </c>
      <c r="O2725" s="406">
        <f t="shared" si="511"/>
        <v>48.2</v>
      </c>
    </row>
    <row r="2726" spans="1:21">
      <c r="A2726" s="407">
        <v>45539</v>
      </c>
      <c r="B2726" s="408">
        <v>0</v>
      </c>
      <c r="C2726" s="409">
        <v>50</v>
      </c>
      <c r="D2726" s="409">
        <v>1.8</v>
      </c>
      <c r="E2726" s="409">
        <f t="shared" si="507"/>
        <v>48.2</v>
      </c>
      <c r="F2726" s="409">
        <v>48.2</v>
      </c>
      <c r="G2726" s="409">
        <f t="shared" si="505"/>
        <v>0</v>
      </c>
      <c r="H2726" s="410" t="s">
        <v>872</v>
      </c>
      <c r="I2726" s="410" t="s">
        <v>911</v>
      </c>
      <c r="J2726" s="410">
        <v>1358258540</v>
      </c>
      <c r="K2726" s="410">
        <v>52686127</v>
      </c>
      <c r="L2726" s="410" t="s">
        <v>874</v>
      </c>
      <c r="M2726" s="406">
        <f t="shared" si="508"/>
        <v>0</v>
      </c>
      <c r="O2726" s="406">
        <f t="shared" si="511"/>
        <v>48.2</v>
      </c>
    </row>
    <row r="2727" spans="1:21">
      <c r="A2727" s="407">
        <v>45539</v>
      </c>
      <c r="B2727" s="408">
        <v>0</v>
      </c>
      <c r="C2727" s="409">
        <v>80</v>
      </c>
      <c r="D2727" s="409">
        <v>2.88</v>
      </c>
      <c r="E2727" s="409">
        <f t="shared" si="507"/>
        <v>77.12</v>
      </c>
      <c r="F2727" s="409">
        <v>77.12</v>
      </c>
      <c r="G2727" s="409">
        <f t="shared" si="505"/>
        <v>0</v>
      </c>
      <c r="H2727" s="410" t="s">
        <v>872</v>
      </c>
      <c r="I2727" s="410" t="s">
        <v>911</v>
      </c>
      <c r="J2727" s="410">
        <v>1358258540</v>
      </c>
      <c r="K2727" s="410">
        <v>52686155</v>
      </c>
      <c r="L2727" s="410" t="s">
        <v>874</v>
      </c>
      <c r="M2727" s="406">
        <f t="shared" si="508"/>
        <v>0</v>
      </c>
      <c r="O2727" s="406">
        <f t="shared" si="511"/>
        <v>77.12</v>
      </c>
    </row>
    <row r="2728" spans="1:21">
      <c r="A2728" s="407">
        <v>45539</v>
      </c>
      <c r="B2728" s="408">
        <v>0</v>
      </c>
      <c r="C2728" s="409">
        <v>30</v>
      </c>
      <c r="D2728" s="409">
        <v>1.08</v>
      </c>
      <c r="E2728" s="409">
        <f t="shared" si="507"/>
        <v>28.92</v>
      </c>
      <c r="F2728" s="409">
        <v>28.92</v>
      </c>
      <c r="G2728" s="409">
        <f t="shared" si="505"/>
        <v>0</v>
      </c>
      <c r="H2728" s="410" t="s">
        <v>872</v>
      </c>
      <c r="I2728" s="410" t="s">
        <v>911</v>
      </c>
      <c r="J2728" s="410">
        <v>1358258540</v>
      </c>
      <c r="K2728" s="410">
        <v>52686156</v>
      </c>
      <c r="L2728" s="410" t="s">
        <v>874</v>
      </c>
      <c r="M2728" s="406">
        <f t="shared" si="508"/>
        <v>0</v>
      </c>
      <c r="O2728" s="406">
        <f t="shared" si="511"/>
        <v>28.92</v>
      </c>
    </row>
    <row r="2729" spans="1:21">
      <c r="A2729" s="407">
        <v>45539</v>
      </c>
      <c r="B2729" s="408">
        <v>0</v>
      </c>
      <c r="C2729" s="409">
        <v>50</v>
      </c>
      <c r="D2729" s="409">
        <v>1.8</v>
      </c>
      <c r="E2729" s="409">
        <f t="shared" si="507"/>
        <v>48.2</v>
      </c>
      <c r="F2729" s="409">
        <v>48.2</v>
      </c>
      <c r="G2729" s="409">
        <f t="shared" si="505"/>
        <v>0</v>
      </c>
      <c r="H2729" s="410" t="s">
        <v>872</v>
      </c>
      <c r="I2729" s="410" t="s">
        <v>911</v>
      </c>
      <c r="J2729" s="410">
        <v>1358258540</v>
      </c>
      <c r="K2729" s="410">
        <v>52686176</v>
      </c>
      <c r="L2729" s="410" t="s">
        <v>874</v>
      </c>
      <c r="M2729" s="406">
        <f t="shared" si="508"/>
        <v>0</v>
      </c>
      <c r="O2729" s="406">
        <f t="shared" si="511"/>
        <v>48.2</v>
      </c>
    </row>
    <row r="2730" spans="1:21">
      <c r="A2730" s="407">
        <v>45539</v>
      </c>
      <c r="B2730" s="408">
        <v>0</v>
      </c>
      <c r="C2730" s="409">
        <v>74</v>
      </c>
      <c r="D2730" s="409">
        <v>2.66</v>
      </c>
      <c r="E2730" s="409">
        <f t="shared" si="507"/>
        <v>71.34</v>
      </c>
      <c r="F2730" s="409">
        <v>71.34</v>
      </c>
      <c r="G2730" s="409">
        <f t="shared" si="505"/>
        <v>0</v>
      </c>
      <c r="H2730" s="410" t="s">
        <v>872</v>
      </c>
      <c r="I2730" s="410" t="s">
        <v>911</v>
      </c>
      <c r="J2730" s="410">
        <v>1358258540</v>
      </c>
      <c r="K2730" s="410">
        <v>52686206</v>
      </c>
      <c r="L2730" s="410" t="s">
        <v>874</v>
      </c>
      <c r="M2730" s="406">
        <f t="shared" si="508"/>
        <v>0</v>
      </c>
      <c r="O2730" s="406">
        <f t="shared" si="511"/>
        <v>71.34</v>
      </c>
    </row>
    <row r="2731" spans="1:21">
      <c r="A2731" s="407">
        <v>45539</v>
      </c>
      <c r="B2731" s="408">
        <v>0</v>
      </c>
      <c r="C2731" s="409">
        <v>30</v>
      </c>
      <c r="D2731" s="409">
        <v>1.08</v>
      </c>
      <c r="E2731" s="409">
        <f t="shared" si="507"/>
        <v>28.92</v>
      </c>
      <c r="F2731" s="409">
        <v>28.92</v>
      </c>
      <c r="G2731" s="409">
        <f t="shared" si="505"/>
        <v>0</v>
      </c>
      <c r="H2731" s="410" t="s">
        <v>872</v>
      </c>
      <c r="I2731" s="410" t="s">
        <v>911</v>
      </c>
      <c r="J2731" s="410">
        <v>1358258540</v>
      </c>
      <c r="K2731" s="410">
        <v>52686211</v>
      </c>
      <c r="L2731" s="410" t="s">
        <v>874</v>
      </c>
      <c r="M2731" s="406">
        <f t="shared" si="508"/>
        <v>0</v>
      </c>
      <c r="O2731" s="406">
        <f t="shared" si="511"/>
        <v>28.92</v>
      </c>
    </row>
    <row r="2732" spans="1:21">
      <c r="A2732" s="407">
        <v>45539</v>
      </c>
      <c r="B2732" s="408">
        <v>0</v>
      </c>
      <c r="C2732" s="409">
        <v>80</v>
      </c>
      <c r="D2732" s="409">
        <v>2.88</v>
      </c>
      <c r="E2732" s="409">
        <f t="shared" si="507"/>
        <v>77.12</v>
      </c>
      <c r="F2732" s="409">
        <v>77.12</v>
      </c>
      <c r="G2732" s="409">
        <f t="shared" si="505"/>
        <v>0</v>
      </c>
      <c r="H2732" s="410" t="s">
        <v>872</v>
      </c>
      <c r="I2732" s="410" t="s">
        <v>911</v>
      </c>
      <c r="J2732" s="410">
        <v>1358258540</v>
      </c>
      <c r="K2732" s="410">
        <v>52686121</v>
      </c>
      <c r="L2732" s="410" t="s">
        <v>874</v>
      </c>
      <c r="M2732" s="406">
        <f t="shared" si="508"/>
        <v>0</v>
      </c>
      <c r="O2732" s="406">
        <f t="shared" si="511"/>
        <v>77.12</v>
      </c>
    </row>
    <row r="2733" spans="1:21">
      <c r="A2733" s="407">
        <v>45539</v>
      </c>
      <c r="B2733" s="408">
        <v>0</v>
      </c>
      <c r="C2733" s="409">
        <v>30</v>
      </c>
      <c r="D2733" s="409">
        <v>1.08</v>
      </c>
      <c r="E2733" s="409">
        <f t="shared" si="507"/>
        <v>28.92</v>
      </c>
      <c r="F2733" s="409">
        <v>28.92</v>
      </c>
      <c r="G2733" s="409">
        <f t="shared" si="505"/>
        <v>0</v>
      </c>
      <c r="H2733" s="410" t="s">
        <v>872</v>
      </c>
      <c r="I2733" s="410" t="s">
        <v>911</v>
      </c>
      <c r="J2733" s="410">
        <v>1358258540</v>
      </c>
      <c r="K2733" s="410">
        <v>52686147</v>
      </c>
      <c r="L2733" s="410" t="s">
        <v>874</v>
      </c>
      <c r="M2733" s="406">
        <f t="shared" si="508"/>
        <v>0</v>
      </c>
      <c r="O2733" s="406">
        <f t="shared" si="511"/>
        <v>28.92</v>
      </c>
    </row>
    <row r="2734" spans="1:21">
      <c r="A2734" s="407">
        <v>45539</v>
      </c>
      <c r="B2734" s="408">
        <v>0</v>
      </c>
      <c r="C2734" s="409">
        <v>30</v>
      </c>
      <c r="D2734" s="409">
        <v>1.08</v>
      </c>
      <c r="E2734" s="409">
        <f t="shared" si="507"/>
        <v>28.92</v>
      </c>
      <c r="F2734" s="409">
        <v>28.92</v>
      </c>
      <c r="G2734" s="409">
        <f t="shared" si="505"/>
        <v>0</v>
      </c>
      <c r="H2734" s="410" t="s">
        <v>872</v>
      </c>
      <c r="I2734" s="410" t="s">
        <v>911</v>
      </c>
      <c r="J2734" s="410">
        <v>1358258540</v>
      </c>
      <c r="K2734" s="410">
        <v>52686153</v>
      </c>
      <c r="L2734" s="410" t="s">
        <v>874</v>
      </c>
      <c r="M2734" s="406">
        <f t="shared" si="508"/>
        <v>0</v>
      </c>
      <c r="O2734" s="406">
        <f t="shared" si="511"/>
        <v>28.92</v>
      </c>
    </row>
    <row r="2735" spans="1:21">
      <c r="A2735" s="407">
        <v>45539</v>
      </c>
      <c r="B2735" s="408">
        <v>0</v>
      </c>
      <c r="C2735" s="409">
        <v>30</v>
      </c>
      <c r="D2735" s="409">
        <v>1.08</v>
      </c>
      <c r="E2735" s="409">
        <f t="shared" si="507"/>
        <v>28.92</v>
      </c>
      <c r="F2735" s="409">
        <v>28.92</v>
      </c>
      <c r="G2735" s="409">
        <f t="shared" si="505"/>
        <v>0</v>
      </c>
      <c r="H2735" s="410" t="s">
        <v>872</v>
      </c>
      <c r="I2735" s="410" t="s">
        <v>911</v>
      </c>
      <c r="J2735" s="410">
        <v>1358258540</v>
      </c>
      <c r="K2735" s="410">
        <v>52686189</v>
      </c>
      <c r="L2735" s="410" t="s">
        <v>874</v>
      </c>
      <c r="M2735" s="406">
        <f t="shared" si="508"/>
        <v>0</v>
      </c>
      <c r="O2735" s="406">
        <f t="shared" si="511"/>
        <v>28.92</v>
      </c>
    </row>
    <row r="2736" spans="1:21">
      <c r="A2736" s="407">
        <v>45539</v>
      </c>
      <c r="B2736" s="408">
        <v>0</v>
      </c>
      <c r="C2736" s="409">
        <v>74</v>
      </c>
      <c r="D2736" s="409">
        <v>2.66</v>
      </c>
      <c r="E2736" s="409">
        <f t="shared" si="507"/>
        <v>71.34</v>
      </c>
      <c r="F2736" s="409">
        <v>71.34</v>
      </c>
      <c r="G2736" s="409">
        <f t="shared" si="505"/>
        <v>0</v>
      </c>
      <c r="H2736" s="410" t="s">
        <v>872</v>
      </c>
      <c r="I2736" s="410" t="s">
        <v>911</v>
      </c>
      <c r="J2736" s="410">
        <v>1358258540</v>
      </c>
      <c r="K2736" s="410">
        <v>52686204</v>
      </c>
      <c r="L2736" s="410" t="s">
        <v>874</v>
      </c>
      <c r="M2736" s="406">
        <f t="shared" si="508"/>
        <v>0</v>
      </c>
      <c r="O2736" s="406">
        <f t="shared" si="511"/>
        <v>71.34</v>
      </c>
    </row>
    <row r="2737" spans="1:15">
      <c r="A2737" s="407">
        <v>45539</v>
      </c>
      <c r="B2737" s="408">
        <v>0</v>
      </c>
      <c r="C2737" s="409">
        <v>50</v>
      </c>
      <c r="D2737" s="409">
        <v>1.8</v>
      </c>
      <c r="E2737" s="409">
        <f t="shared" si="507"/>
        <v>48.2</v>
      </c>
      <c r="F2737" s="409">
        <v>48.2</v>
      </c>
      <c r="G2737" s="409">
        <f t="shared" si="505"/>
        <v>0</v>
      </c>
      <c r="H2737" s="410" t="s">
        <v>872</v>
      </c>
      <c r="I2737" s="410" t="s">
        <v>911</v>
      </c>
      <c r="J2737" s="410">
        <v>1358258540</v>
      </c>
      <c r="K2737" s="410">
        <v>52686099</v>
      </c>
      <c r="L2737" s="410" t="s">
        <v>874</v>
      </c>
      <c r="M2737" s="406">
        <f t="shared" si="508"/>
        <v>0</v>
      </c>
      <c r="O2737" s="406">
        <f t="shared" si="511"/>
        <v>48.2</v>
      </c>
    </row>
    <row r="2738" spans="1:15">
      <c r="A2738" s="407">
        <v>45539</v>
      </c>
      <c r="B2738" s="408">
        <v>0</v>
      </c>
      <c r="C2738" s="409">
        <v>50</v>
      </c>
      <c r="D2738" s="409">
        <v>1.8</v>
      </c>
      <c r="E2738" s="409">
        <f t="shared" si="507"/>
        <v>48.2</v>
      </c>
      <c r="F2738" s="409">
        <v>48.2</v>
      </c>
      <c r="G2738" s="409">
        <f t="shared" si="505"/>
        <v>0</v>
      </c>
      <c r="H2738" s="410" t="s">
        <v>872</v>
      </c>
      <c r="I2738" s="410" t="s">
        <v>911</v>
      </c>
      <c r="J2738" s="410">
        <v>1358258540</v>
      </c>
      <c r="K2738" s="410">
        <v>52686109</v>
      </c>
      <c r="L2738" s="410" t="s">
        <v>874</v>
      </c>
      <c r="M2738" s="406">
        <f t="shared" si="508"/>
        <v>0</v>
      </c>
      <c r="O2738" s="406">
        <f t="shared" si="511"/>
        <v>48.2</v>
      </c>
    </row>
    <row r="2739" spans="1:15">
      <c r="A2739" s="407">
        <v>45539</v>
      </c>
      <c r="B2739" s="408">
        <v>0</v>
      </c>
      <c r="C2739" s="409">
        <v>30</v>
      </c>
      <c r="D2739" s="409">
        <v>1.08</v>
      </c>
      <c r="E2739" s="409">
        <f t="shared" si="507"/>
        <v>28.92</v>
      </c>
      <c r="F2739" s="409">
        <v>28.92</v>
      </c>
      <c r="G2739" s="409">
        <f t="shared" si="505"/>
        <v>0</v>
      </c>
      <c r="H2739" s="410" t="s">
        <v>872</v>
      </c>
      <c r="I2739" s="410" t="s">
        <v>911</v>
      </c>
      <c r="J2739" s="410">
        <v>1358258540</v>
      </c>
      <c r="K2739" s="410">
        <v>52686125</v>
      </c>
      <c r="L2739" s="410" t="s">
        <v>874</v>
      </c>
      <c r="M2739" s="406">
        <f t="shared" si="508"/>
        <v>0</v>
      </c>
      <c r="O2739" s="406">
        <f t="shared" si="511"/>
        <v>28.92</v>
      </c>
    </row>
    <row r="2740" spans="1:15">
      <c r="A2740" s="407">
        <v>45539</v>
      </c>
      <c r="B2740" s="408">
        <v>0</v>
      </c>
      <c r="C2740" s="409">
        <v>50</v>
      </c>
      <c r="D2740" s="409">
        <v>1.8</v>
      </c>
      <c r="E2740" s="409">
        <f t="shared" si="507"/>
        <v>48.2</v>
      </c>
      <c r="F2740" s="409">
        <v>48.2</v>
      </c>
      <c r="G2740" s="409">
        <f t="shared" si="505"/>
        <v>0</v>
      </c>
      <c r="H2740" s="410" t="s">
        <v>872</v>
      </c>
      <c r="I2740" s="410" t="s">
        <v>911</v>
      </c>
      <c r="J2740" s="410">
        <v>1358258540</v>
      </c>
      <c r="K2740" s="410">
        <v>52686131</v>
      </c>
      <c r="L2740" s="410" t="s">
        <v>874</v>
      </c>
      <c r="M2740" s="406">
        <f t="shared" si="508"/>
        <v>0</v>
      </c>
      <c r="O2740" s="406">
        <f t="shared" si="511"/>
        <v>48.2</v>
      </c>
    </row>
    <row r="2741" spans="1:15">
      <c r="A2741" s="407">
        <v>45539</v>
      </c>
      <c r="B2741" s="408">
        <v>0</v>
      </c>
      <c r="C2741" s="409">
        <v>25</v>
      </c>
      <c r="D2741" s="409">
        <v>0.9</v>
      </c>
      <c r="E2741" s="409">
        <f t="shared" si="507"/>
        <v>24.1</v>
      </c>
      <c r="F2741" s="409">
        <v>24.1</v>
      </c>
      <c r="G2741" s="409">
        <f t="shared" si="505"/>
        <v>0</v>
      </c>
      <c r="H2741" s="410" t="s">
        <v>872</v>
      </c>
      <c r="I2741" s="410" t="s">
        <v>911</v>
      </c>
      <c r="J2741" s="410">
        <v>1358258540</v>
      </c>
      <c r="K2741" s="410">
        <v>52686165</v>
      </c>
      <c r="L2741" s="410" t="s">
        <v>874</v>
      </c>
      <c r="M2741" s="406">
        <f t="shared" si="508"/>
        <v>0</v>
      </c>
      <c r="O2741" s="406">
        <f t="shared" si="511"/>
        <v>24.1</v>
      </c>
    </row>
    <row r="2742" spans="1:15">
      <c r="A2742" s="407">
        <v>45539</v>
      </c>
      <c r="B2742" s="408">
        <v>0</v>
      </c>
      <c r="C2742" s="409">
        <v>80</v>
      </c>
      <c r="D2742" s="409">
        <v>2.88</v>
      </c>
      <c r="E2742" s="409">
        <f t="shared" si="507"/>
        <v>77.12</v>
      </c>
      <c r="F2742" s="409">
        <v>77.12</v>
      </c>
      <c r="G2742" s="409">
        <f t="shared" si="505"/>
        <v>0</v>
      </c>
      <c r="H2742" s="410" t="s">
        <v>872</v>
      </c>
      <c r="I2742" s="410" t="s">
        <v>911</v>
      </c>
      <c r="J2742" s="410">
        <v>1358258540</v>
      </c>
      <c r="K2742" s="410">
        <v>52686190</v>
      </c>
      <c r="L2742" s="410" t="s">
        <v>874</v>
      </c>
      <c r="M2742" s="406">
        <f t="shared" si="508"/>
        <v>0</v>
      </c>
      <c r="O2742" s="406">
        <f t="shared" si="511"/>
        <v>77.12</v>
      </c>
    </row>
    <row r="2743" spans="1:15">
      <c r="A2743" s="407">
        <v>45539</v>
      </c>
      <c r="B2743" s="408">
        <v>0</v>
      </c>
      <c r="C2743" s="409">
        <v>30</v>
      </c>
      <c r="D2743" s="409">
        <v>1.08</v>
      </c>
      <c r="E2743" s="409">
        <f t="shared" si="507"/>
        <v>28.92</v>
      </c>
      <c r="F2743" s="409">
        <v>28.92</v>
      </c>
      <c r="G2743" s="409">
        <f t="shared" si="505"/>
        <v>0</v>
      </c>
      <c r="H2743" s="410" t="s">
        <v>872</v>
      </c>
      <c r="I2743" s="410" t="s">
        <v>911</v>
      </c>
      <c r="J2743" s="410">
        <v>1358258540</v>
      </c>
      <c r="K2743" s="410">
        <v>52686208</v>
      </c>
      <c r="L2743" s="410" t="s">
        <v>874</v>
      </c>
      <c r="M2743" s="406">
        <f t="shared" si="508"/>
        <v>0</v>
      </c>
      <c r="O2743" s="406">
        <f t="shared" si="511"/>
        <v>28.92</v>
      </c>
    </row>
    <row r="2744" spans="1:15">
      <c r="A2744" s="407">
        <v>45539</v>
      </c>
      <c r="B2744" s="408">
        <v>0</v>
      </c>
      <c r="C2744" s="409">
        <v>80</v>
      </c>
      <c r="D2744" s="409">
        <v>2.88</v>
      </c>
      <c r="E2744" s="409">
        <f t="shared" si="507"/>
        <v>77.12</v>
      </c>
      <c r="F2744" s="409">
        <v>77.12</v>
      </c>
      <c r="G2744" s="409">
        <f t="shared" si="505"/>
        <v>0</v>
      </c>
      <c r="H2744" s="410" t="s">
        <v>872</v>
      </c>
      <c r="I2744" s="410" t="s">
        <v>911</v>
      </c>
      <c r="J2744" s="410">
        <v>1358258540</v>
      </c>
      <c r="K2744" s="410">
        <v>52686107</v>
      </c>
      <c r="L2744" s="410" t="s">
        <v>874</v>
      </c>
      <c r="M2744" s="406">
        <f t="shared" si="508"/>
        <v>0</v>
      </c>
      <c r="O2744" s="406">
        <f t="shared" si="511"/>
        <v>77.12</v>
      </c>
    </row>
    <row r="2745" spans="1:15">
      <c r="A2745" s="407">
        <v>45539</v>
      </c>
      <c r="B2745" s="408">
        <v>0</v>
      </c>
      <c r="C2745" s="409">
        <v>74</v>
      </c>
      <c r="D2745" s="409">
        <v>2.66</v>
      </c>
      <c r="E2745" s="409">
        <f t="shared" si="507"/>
        <v>71.34</v>
      </c>
      <c r="F2745" s="409">
        <v>71.34</v>
      </c>
      <c r="G2745" s="409">
        <f t="shared" si="505"/>
        <v>0</v>
      </c>
      <c r="H2745" s="410" t="s">
        <v>872</v>
      </c>
      <c r="I2745" s="410" t="s">
        <v>911</v>
      </c>
      <c r="J2745" s="410">
        <v>1358258540</v>
      </c>
      <c r="K2745" s="410">
        <v>52686118</v>
      </c>
      <c r="L2745" s="410" t="s">
        <v>874</v>
      </c>
      <c r="M2745" s="406">
        <f t="shared" si="508"/>
        <v>0</v>
      </c>
      <c r="O2745" s="406">
        <f t="shared" si="511"/>
        <v>71.34</v>
      </c>
    </row>
    <row r="2746" spans="1:15">
      <c r="A2746" s="407">
        <v>45539</v>
      </c>
      <c r="B2746" s="408">
        <v>0</v>
      </c>
      <c r="C2746" s="409">
        <v>30</v>
      </c>
      <c r="D2746" s="409">
        <v>1.08</v>
      </c>
      <c r="E2746" s="409">
        <f t="shared" si="507"/>
        <v>28.92</v>
      </c>
      <c r="F2746" s="409">
        <v>28.92</v>
      </c>
      <c r="G2746" s="409">
        <f t="shared" si="505"/>
        <v>0</v>
      </c>
      <c r="H2746" s="410" t="s">
        <v>872</v>
      </c>
      <c r="I2746" s="410" t="s">
        <v>911</v>
      </c>
      <c r="J2746" s="410">
        <v>1358258540</v>
      </c>
      <c r="K2746" s="410">
        <v>52686139</v>
      </c>
      <c r="L2746" s="410" t="s">
        <v>874</v>
      </c>
      <c r="M2746" s="406">
        <f t="shared" si="508"/>
        <v>0</v>
      </c>
      <c r="O2746" s="406">
        <f t="shared" si="511"/>
        <v>28.92</v>
      </c>
    </row>
    <row r="2747" spans="1:15">
      <c r="A2747" s="407">
        <v>45539</v>
      </c>
      <c r="B2747" s="408">
        <v>0</v>
      </c>
      <c r="C2747" s="409">
        <v>30</v>
      </c>
      <c r="D2747" s="409">
        <v>1.08</v>
      </c>
      <c r="E2747" s="409">
        <f t="shared" si="507"/>
        <v>28.92</v>
      </c>
      <c r="F2747" s="409">
        <v>28.92</v>
      </c>
      <c r="G2747" s="409">
        <f t="shared" si="505"/>
        <v>0</v>
      </c>
      <c r="H2747" s="410" t="s">
        <v>872</v>
      </c>
      <c r="I2747" s="410" t="s">
        <v>911</v>
      </c>
      <c r="J2747" s="410">
        <v>1358258540</v>
      </c>
      <c r="K2747" s="410">
        <v>52686173</v>
      </c>
      <c r="L2747" s="410" t="s">
        <v>874</v>
      </c>
      <c r="M2747" s="406">
        <f t="shared" si="508"/>
        <v>0</v>
      </c>
      <c r="O2747" s="406">
        <f t="shared" si="511"/>
        <v>28.92</v>
      </c>
    </row>
    <row r="2748" spans="1:15">
      <c r="A2748" s="407">
        <v>45539</v>
      </c>
      <c r="B2748" s="408">
        <v>0</v>
      </c>
      <c r="C2748" s="409">
        <v>30</v>
      </c>
      <c r="D2748" s="409">
        <v>1.08</v>
      </c>
      <c r="E2748" s="409">
        <f t="shared" si="507"/>
        <v>28.92</v>
      </c>
      <c r="F2748" s="409">
        <v>28.92</v>
      </c>
      <c r="G2748" s="409">
        <f t="shared" si="505"/>
        <v>0</v>
      </c>
      <c r="H2748" s="410" t="s">
        <v>872</v>
      </c>
      <c r="I2748" s="410" t="s">
        <v>911</v>
      </c>
      <c r="J2748" s="410">
        <v>1358258540</v>
      </c>
      <c r="K2748" s="410">
        <v>52686185</v>
      </c>
      <c r="L2748" s="410" t="s">
        <v>874</v>
      </c>
      <c r="M2748" s="406">
        <f t="shared" si="508"/>
        <v>0</v>
      </c>
      <c r="O2748" s="406">
        <f t="shared" si="511"/>
        <v>28.92</v>
      </c>
    </row>
    <row r="2749" spans="1:15">
      <c r="A2749" s="407">
        <v>45539</v>
      </c>
      <c r="B2749" s="408">
        <v>0</v>
      </c>
      <c r="C2749" s="409">
        <v>80</v>
      </c>
      <c r="D2749" s="409">
        <v>2.88</v>
      </c>
      <c r="E2749" s="409">
        <f t="shared" si="507"/>
        <v>77.12</v>
      </c>
      <c r="F2749" s="409">
        <v>77.12</v>
      </c>
      <c r="G2749" s="409">
        <f t="shared" si="505"/>
        <v>0</v>
      </c>
      <c r="H2749" s="410" t="s">
        <v>872</v>
      </c>
      <c r="I2749" s="410" t="s">
        <v>911</v>
      </c>
      <c r="J2749" s="410">
        <v>1358258540</v>
      </c>
      <c r="K2749" s="410">
        <v>52686210</v>
      </c>
      <c r="L2749" s="410" t="s">
        <v>874</v>
      </c>
      <c r="M2749" s="406">
        <f t="shared" si="508"/>
        <v>0</v>
      </c>
      <c r="O2749" s="406">
        <f t="shared" si="511"/>
        <v>77.12</v>
      </c>
    </row>
    <row r="2750" spans="1:15">
      <c r="A2750" s="407">
        <v>45539</v>
      </c>
      <c r="B2750" s="408">
        <v>0</v>
      </c>
      <c r="C2750" s="409">
        <v>50</v>
      </c>
      <c r="D2750" s="409">
        <v>1.8</v>
      </c>
      <c r="E2750" s="409">
        <f t="shared" si="507"/>
        <v>48.2</v>
      </c>
      <c r="F2750" s="409">
        <v>48.2</v>
      </c>
      <c r="G2750" s="409">
        <f t="shared" si="505"/>
        <v>0</v>
      </c>
      <c r="H2750" s="410" t="s">
        <v>872</v>
      </c>
      <c r="I2750" s="410" t="s">
        <v>911</v>
      </c>
      <c r="J2750" s="410">
        <v>1358258540</v>
      </c>
      <c r="K2750" s="410">
        <v>52686212</v>
      </c>
      <c r="L2750" s="410" t="s">
        <v>874</v>
      </c>
      <c r="M2750" s="406">
        <f t="shared" si="508"/>
        <v>0</v>
      </c>
      <c r="O2750" s="406">
        <f t="shared" si="511"/>
        <v>48.2</v>
      </c>
    </row>
    <row r="2751" spans="1:15">
      <c r="A2751" s="407">
        <v>45539</v>
      </c>
      <c r="B2751" s="408">
        <v>0</v>
      </c>
      <c r="C2751" s="409">
        <v>50</v>
      </c>
      <c r="D2751" s="409">
        <v>1.8</v>
      </c>
      <c r="E2751" s="409">
        <f t="shared" si="507"/>
        <v>48.2</v>
      </c>
      <c r="F2751" s="409">
        <v>48.2</v>
      </c>
      <c r="G2751" s="409">
        <f t="shared" si="505"/>
        <v>0</v>
      </c>
      <c r="H2751" s="410" t="s">
        <v>872</v>
      </c>
      <c r="I2751" s="410" t="s">
        <v>911</v>
      </c>
      <c r="J2751" s="410">
        <v>1358258540</v>
      </c>
      <c r="K2751" s="410">
        <v>52686103</v>
      </c>
      <c r="L2751" s="410" t="s">
        <v>874</v>
      </c>
      <c r="M2751" s="406">
        <f t="shared" si="508"/>
        <v>0</v>
      </c>
      <c r="O2751" s="406">
        <f t="shared" si="511"/>
        <v>48.2</v>
      </c>
    </row>
    <row r="2752" spans="1:15">
      <c r="A2752" s="407">
        <v>45539</v>
      </c>
      <c r="B2752" s="408">
        <v>0</v>
      </c>
      <c r="C2752" s="409">
        <v>50</v>
      </c>
      <c r="D2752" s="409">
        <v>1.8</v>
      </c>
      <c r="E2752" s="409">
        <f t="shared" si="507"/>
        <v>48.2</v>
      </c>
      <c r="F2752" s="409">
        <v>48.2</v>
      </c>
      <c r="G2752" s="409">
        <f t="shared" si="505"/>
        <v>0</v>
      </c>
      <c r="H2752" s="410" t="s">
        <v>872</v>
      </c>
      <c r="I2752" s="410" t="s">
        <v>911</v>
      </c>
      <c r="J2752" s="410">
        <v>1358258540</v>
      </c>
      <c r="K2752" s="410">
        <v>52686114</v>
      </c>
      <c r="L2752" s="410" t="s">
        <v>874</v>
      </c>
      <c r="M2752" s="406">
        <f t="shared" si="508"/>
        <v>0</v>
      </c>
      <c r="O2752" s="406">
        <f t="shared" si="511"/>
        <v>48.2</v>
      </c>
    </row>
    <row r="2753" spans="1:20">
      <c r="A2753" s="407">
        <v>45539</v>
      </c>
      <c r="B2753" s="408">
        <v>0</v>
      </c>
      <c r="C2753" s="409">
        <v>50</v>
      </c>
      <c r="D2753" s="409">
        <v>1.8</v>
      </c>
      <c r="E2753" s="409">
        <f t="shared" si="507"/>
        <v>48.2</v>
      </c>
      <c r="F2753" s="409">
        <v>48.2</v>
      </c>
      <c r="G2753" s="409">
        <f t="shared" si="505"/>
        <v>0</v>
      </c>
      <c r="H2753" s="410" t="s">
        <v>872</v>
      </c>
      <c r="I2753" s="410" t="s">
        <v>911</v>
      </c>
      <c r="J2753" s="410">
        <v>1358258540</v>
      </c>
      <c r="K2753" s="410">
        <v>52686169</v>
      </c>
      <c r="L2753" s="410" t="s">
        <v>874</v>
      </c>
      <c r="M2753" s="406">
        <f t="shared" si="508"/>
        <v>0</v>
      </c>
      <c r="O2753" s="406">
        <f t="shared" si="511"/>
        <v>48.2</v>
      </c>
    </row>
    <row r="2754" spans="1:20">
      <c r="A2754" s="407">
        <v>45539</v>
      </c>
      <c r="B2754" s="408">
        <v>0</v>
      </c>
      <c r="C2754" s="409">
        <v>30</v>
      </c>
      <c r="D2754" s="409">
        <v>1.08</v>
      </c>
      <c r="E2754" s="409">
        <f t="shared" si="507"/>
        <v>28.92</v>
      </c>
      <c r="F2754" s="409">
        <v>28.92</v>
      </c>
      <c r="G2754" s="409">
        <f t="shared" si="505"/>
        <v>0</v>
      </c>
      <c r="H2754" s="410" t="s">
        <v>872</v>
      </c>
      <c r="I2754" s="410" t="s">
        <v>911</v>
      </c>
      <c r="J2754" s="410">
        <v>1358258540</v>
      </c>
      <c r="K2754" s="410">
        <v>52686181</v>
      </c>
      <c r="L2754" s="410" t="s">
        <v>874</v>
      </c>
      <c r="M2754" s="406">
        <f t="shared" si="508"/>
        <v>0</v>
      </c>
      <c r="O2754" s="406">
        <f t="shared" si="511"/>
        <v>28.92</v>
      </c>
    </row>
    <row r="2755" spans="1:20">
      <c r="A2755" s="407">
        <v>45539</v>
      </c>
      <c r="B2755" s="408">
        <v>0</v>
      </c>
      <c r="C2755" s="409">
        <v>12.5</v>
      </c>
      <c r="D2755" s="409">
        <v>0.45</v>
      </c>
      <c r="E2755" s="409">
        <f t="shared" si="507"/>
        <v>12.05</v>
      </c>
      <c r="F2755" s="409">
        <v>12.05</v>
      </c>
      <c r="G2755" s="409">
        <f t="shared" ref="G2755:G2818" si="512">IF(D2755&gt;0.2,0,0.04)</f>
        <v>0</v>
      </c>
      <c r="H2755" s="410" t="s">
        <v>872</v>
      </c>
      <c r="I2755" s="410" t="s">
        <v>876</v>
      </c>
      <c r="J2755" s="410">
        <v>1358258540</v>
      </c>
      <c r="K2755" s="410">
        <v>52686194</v>
      </c>
      <c r="L2755" s="410" t="s">
        <v>874</v>
      </c>
      <c r="M2755" s="406">
        <f t="shared" si="508"/>
        <v>0</v>
      </c>
      <c r="T2755" s="406">
        <f>E2755</f>
        <v>12.05</v>
      </c>
    </row>
    <row r="2756" spans="1:20">
      <c r="A2756" s="407">
        <v>45539</v>
      </c>
      <c r="B2756" s="408">
        <v>0</v>
      </c>
      <c r="C2756" s="409">
        <v>50</v>
      </c>
      <c r="D2756" s="409">
        <v>1.8</v>
      </c>
      <c r="E2756" s="409">
        <f t="shared" ref="E2756:E2819" si="513">C2756-D2756-G2756</f>
        <v>48.2</v>
      </c>
      <c r="F2756" s="409">
        <v>48.2</v>
      </c>
      <c r="G2756" s="409">
        <f t="shared" si="512"/>
        <v>0</v>
      </c>
      <c r="H2756" s="410" t="s">
        <v>872</v>
      </c>
      <c r="I2756" s="410" t="s">
        <v>911</v>
      </c>
      <c r="J2756" s="410">
        <v>1358258540</v>
      </c>
      <c r="K2756" s="410">
        <v>52686197</v>
      </c>
      <c r="L2756" s="410" t="s">
        <v>874</v>
      </c>
      <c r="M2756" s="406">
        <f t="shared" ref="M2756:M2819" si="514">SUM(N2756:AA2756)-E2756</f>
        <v>0</v>
      </c>
      <c r="O2756" s="406">
        <f t="shared" ref="O2756:O2798" si="515">E2756</f>
        <v>48.2</v>
      </c>
    </row>
    <row r="2757" spans="1:20">
      <c r="A2757" s="407">
        <v>45539</v>
      </c>
      <c r="B2757" s="408">
        <v>0</v>
      </c>
      <c r="C2757" s="409">
        <v>50</v>
      </c>
      <c r="D2757" s="409">
        <v>1.8</v>
      </c>
      <c r="E2757" s="409">
        <f t="shared" si="513"/>
        <v>48.2</v>
      </c>
      <c r="F2757" s="409">
        <v>48.2</v>
      </c>
      <c r="G2757" s="409">
        <f t="shared" si="512"/>
        <v>0</v>
      </c>
      <c r="H2757" s="410" t="s">
        <v>872</v>
      </c>
      <c r="I2757" s="410" t="s">
        <v>911</v>
      </c>
      <c r="J2757" s="410">
        <v>1358258540</v>
      </c>
      <c r="K2757" s="410">
        <v>52686216</v>
      </c>
      <c r="L2757" s="410" t="s">
        <v>874</v>
      </c>
      <c r="M2757" s="406">
        <f t="shared" si="514"/>
        <v>0</v>
      </c>
      <c r="O2757" s="406">
        <f t="shared" si="515"/>
        <v>48.2</v>
      </c>
    </row>
    <row r="2758" spans="1:20">
      <c r="A2758" s="407">
        <v>45539</v>
      </c>
      <c r="B2758" s="408">
        <v>0</v>
      </c>
      <c r="C2758" s="409">
        <v>80</v>
      </c>
      <c r="D2758" s="409">
        <v>2.88</v>
      </c>
      <c r="E2758" s="409">
        <f t="shared" si="513"/>
        <v>77.12</v>
      </c>
      <c r="F2758" s="409">
        <v>77.12</v>
      </c>
      <c r="G2758" s="409">
        <f t="shared" si="512"/>
        <v>0</v>
      </c>
      <c r="H2758" s="410" t="s">
        <v>872</v>
      </c>
      <c r="I2758" s="410" t="s">
        <v>911</v>
      </c>
      <c r="J2758" s="410">
        <v>1358258540</v>
      </c>
      <c r="K2758" s="410">
        <v>52686098</v>
      </c>
      <c r="L2758" s="410" t="s">
        <v>874</v>
      </c>
      <c r="M2758" s="406">
        <f t="shared" si="514"/>
        <v>0</v>
      </c>
      <c r="O2758" s="406">
        <f t="shared" si="515"/>
        <v>77.12</v>
      </c>
    </row>
    <row r="2759" spans="1:20">
      <c r="A2759" s="407">
        <v>45539</v>
      </c>
      <c r="B2759" s="408">
        <v>0</v>
      </c>
      <c r="C2759" s="409">
        <v>50</v>
      </c>
      <c r="D2759" s="409">
        <v>1.8</v>
      </c>
      <c r="E2759" s="409">
        <f t="shared" si="513"/>
        <v>48.2</v>
      </c>
      <c r="F2759" s="409">
        <v>48.2</v>
      </c>
      <c r="G2759" s="409">
        <f t="shared" si="512"/>
        <v>0</v>
      </c>
      <c r="H2759" s="410" t="s">
        <v>872</v>
      </c>
      <c r="I2759" s="410" t="s">
        <v>911</v>
      </c>
      <c r="J2759" s="410">
        <v>1358258540</v>
      </c>
      <c r="K2759" s="410">
        <v>52686100</v>
      </c>
      <c r="L2759" s="410" t="s">
        <v>874</v>
      </c>
      <c r="M2759" s="406">
        <f t="shared" si="514"/>
        <v>0</v>
      </c>
      <c r="O2759" s="406">
        <f t="shared" si="515"/>
        <v>48.2</v>
      </c>
    </row>
    <row r="2760" spans="1:20">
      <c r="A2760" s="407">
        <v>45539</v>
      </c>
      <c r="B2760" s="408">
        <v>0</v>
      </c>
      <c r="C2760" s="409">
        <v>30</v>
      </c>
      <c r="D2760" s="409">
        <v>1.08</v>
      </c>
      <c r="E2760" s="409">
        <f t="shared" si="513"/>
        <v>28.92</v>
      </c>
      <c r="F2760" s="409">
        <v>28.92</v>
      </c>
      <c r="G2760" s="409">
        <f t="shared" si="512"/>
        <v>0</v>
      </c>
      <c r="H2760" s="410" t="s">
        <v>872</v>
      </c>
      <c r="I2760" s="410" t="s">
        <v>911</v>
      </c>
      <c r="J2760" s="410">
        <v>1358258540</v>
      </c>
      <c r="K2760" s="410">
        <v>52686111</v>
      </c>
      <c r="L2760" s="410" t="s">
        <v>874</v>
      </c>
      <c r="M2760" s="406">
        <f t="shared" si="514"/>
        <v>0</v>
      </c>
      <c r="O2760" s="406">
        <f t="shared" si="515"/>
        <v>28.92</v>
      </c>
    </row>
    <row r="2761" spans="1:20">
      <c r="A2761" s="407">
        <v>45539</v>
      </c>
      <c r="B2761" s="408">
        <v>0</v>
      </c>
      <c r="C2761" s="409">
        <v>50</v>
      </c>
      <c r="D2761" s="409">
        <v>1.8</v>
      </c>
      <c r="E2761" s="409">
        <f t="shared" si="513"/>
        <v>48.2</v>
      </c>
      <c r="F2761" s="409">
        <v>48.2</v>
      </c>
      <c r="G2761" s="409">
        <f t="shared" si="512"/>
        <v>0</v>
      </c>
      <c r="H2761" s="410" t="s">
        <v>872</v>
      </c>
      <c r="I2761" s="410" t="s">
        <v>911</v>
      </c>
      <c r="J2761" s="410">
        <v>1358258540</v>
      </c>
      <c r="K2761" s="410">
        <v>52686143</v>
      </c>
      <c r="L2761" s="410" t="s">
        <v>874</v>
      </c>
      <c r="M2761" s="406">
        <f t="shared" si="514"/>
        <v>0</v>
      </c>
      <c r="O2761" s="406">
        <f t="shared" si="515"/>
        <v>48.2</v>
      </c>
    </row>
    <row r="2762" spans="1:20">
      <c r="A2762" s="407">
        <v>45539</v>
      </c>
      <c r="B2762" s="408">
        <v>0</v>
      </c>
      <c r="C2762" s="409">
        <v>30</v>
      </c>
      <c r="D2762" s="409">
        <v>1.08</v>
      </c>
      <c r="E2762" s="409">
        <f t="shared" si="513"/>
        <v>28.92</v>
      </c>
      <c r="F2762" s="409">
        <v>28.92</v>
      </c>
      <c r="G2762" s="409">
        <f t="shared" si="512"/>
        <v>0</v>
      </c>
      <c r="H2762" s="410" t="s">
        <v>872</v>
      </c>
      <c r="I2762" s="410" t="s">
        <v>911</v>
      </c>
      <c r="J2762" s="410">
        <v>1358258540</v>
      </c>
      <c r="K2762" s="410">
        <v>52686164</v>
      </c>
      <c r="L2762" s="410" t="s">
        <v>874</v>
      </c>
      <c r="M2762" s="406">
        <f t="shared" si="514"/>
        <v>0</v>
      </c>
      <c r="O2762" s="406">
        <f t="shared" si="515"/>
        <v>28.92</v>
      </c>
    </row>
    <row r="2763" spans="1:20">
      <c r="A2763" s="407">
        <v>45539</v>
      </c>
      <c r="B2763" s="408">
        <v>0</v>
      </c>
      <c r="C2763" s="409">
        <v>30</v>
      </c>
      <c r="D2763" s="409">
        <v>1.08</v>
      </c>
      <c r="E2763" s="409">
        <f t="shared" si="513"/>
        <v>28.92</v>
      </c>
      <c r="F2763" s="409">
        <v>28.92</v>
      </c>
      <c r="G2763" s="409">
        <f t="shared" si="512"/>
        <v>0</v>
      </c>
      <c r="H2763" s="410" t="s">
        <v>872</v>
      </c>
      <c r="I2763" s="410" t="s">
        <v>911</v>
      </c>
      <c r="J2763" s="410">
        <v>1358258540</v>
      </c>
      <c r="K2763" s="410">
        <v>52686188</v>
      </c>
      <c r="L2763" s="410" t="s">
        <v>874</v>
      </c>
      <c r="M2763" s="406">
        <f t="shared" si="514"/>
        <v>0</v>
      </c>
      <c r="O2763" s="406">
        <f t="shared" si="515"/>
        <v>28.92</v>
      </c>
    </row>
    <row r="2764" spans="1:20">
      <c r="A2764" s="407">
        <v>45539</v>
      </c>
      <c r="B2764" s="408">
        <v>0</v>
      </c>
      <c r="C2764" s="409">
        <v>30</v>
      </c>
      <c r="D2764" s="409">
        <v>1.08</v>
      </c>
      <c r="E2764" s="409">
        <f t="shared" si="513"/>
        <v>28.92</v>
      </c>
      <c r="F2764" s="409">
        <v>28.92</v>
      </c>
      <c r="G2764" s="409">
        <f t="shared" si="512"/>
        <v>0</v>
      </c>
      <c r="H2764" s="410" t="s">
        <v>872</v>
      </c>
      <c r="I2764" s="410" t="s">
        <v>911</v>
      </c>
      <c r="J2764" s="410">
        <v>1358258540</v>
      </c>
      <c r="K2764" s="410">
        <v>52686191</v>
      </c>
      <c r="L2764" s="410" t="s">
        <v>874</v>
      </c>
      <c r="M2764" s="406">
        <f t="shared" si="514"/>
        <v>0</v>
      </c>
      <c r="O2764" s="406">
        <f t="shared" si="515"/>
        <v>28.92</v>
      </c>
    </row>
    <row r="2765" spans="1:20">
      <c r="A2765" s="407">
        <v>45539</v>
      </c>
      <c r="B2765" s="408">
        <v>0</v>
      </c>
      <c r="C2765" s="409">
        <v>42</v>
      </c>
      <c r="D2765" s="409">
        <v>1.51</v>
      </c>
      <c r="E2765" s="409">
        <f t="shared" si="513"/>
        <v>40.49</v>
      </c>
      <c r="F2765" s="409">
        <v>40.49</v>
      </c>
      <c r="G2765" s="409">
        <f t="shared" si="512"/>
        <v>0</v>
      </c>
      <c r="H2765" s="410" t="s">
        <v>872</v>
      </c>
      <c r="I2765" s="410" t="s">
        <v>911</v>
      </c>
      <c r="J2765" s="410">
        <v>1358258540</v>
      </c>
      <c r="K2765" s="410">
        <v>52686193</v>
      </c>
      <c r="L2765" s="410" t="s">
        <v>874</v>
      </c>
      <c r="M2765" s="406">
        <f t="shared" si="514"/>
        <v>0</v>
      </c>
      <c r="O2765" s="406">
        <f t="shared" si="515"/>
        <v>40.49</v>
      </c>
    </row>
    <row r="2766" spans="1:20">
      <c r="A2766" s="407">
        <v>45539</v>
      </c>
      <c r="B2766" s="408">
        <v>0</v>
      </c>
      <c r="C2766" s="409">
        <v>74</v>
      </c>
      <c r="D2766" s="409">
        <v>2.66</v>
      </c>
      <c r="E2766" s="409">
        <f t="shared" si="513"/>
        <v>71.34</v>
      </c>
      <c r="F2766" s="409">
        <v>71.34</v>
      </c>
      <c r="G2766" s="409">
        <f t="shared" si="512"/>
        <v>0</v>
      </c>
      <c r="H2766" s="410" t="s">
        <v>872</v>
      </c>
      <c r="I2766" s="410" t="s">
        <v>911</v>
      </c>
      <c r="J2766" s="410">
        <v>1358258540</v>
      </c>
      <c r="K2766" s="410">
        <v>52686207</v>
      </c>
      <c r="L2766" s="410" t="s">
        <v>874</v>
      </c>
      <c r="M2766" s="406">
        <f t="shared" si="514"/>
        <v>0</v>
      </c>
      <c r="O2766" s="406">
        <f t="shared" si="515"/>
        <v>71.34</v>
      </c>
    </row>
    <row r="2767" spans="1:20">
      <c r="A2767" s="407">
        <v>45539</v>
      </c>
      <c r="B2767" s="408">
        <v>0</v>
      </c>
      <c r="C2767" s="409">
        <v>25</v>
      </c>
      <c r="D2767" s="409">
        <v>0.9</v>
      </c>
      <c r="E2767" s="409">
        <f t="shared" si="513"/>
        <v>24.1</v>
      </c>
      <c r="F2767" s="409">
        <v>24.1</v>
      </c>
      <c r="G2767" s="409">
        <f t="shared" si="512"/>
        <v>0</v>
      </c>
      <c r="H2767" s="410" t="s">
        <v>872</v>
      </c>
      <c r="I2767" s="410" t="s">
        <v>911</v>
      </c>
      <c r="J2767" s="410">
        <v>1358258540</v>
      </c>
      <c r="K2767" s="410">
        <v>52686102</v>
      </c>
      <c r="L2767" s="410" t="s">
        <v>874</v>
      </c>
      <c r="M2767" s="406">
        <f t="shared" si="514"/>
        <v>0</v>
      </c>
      <c r="O2767" s="406">
        <f t="shared" si="515"/>
        <v>24.1</v>
      </c>
    </row>
    <row r="2768" spans="1:20">
      <c r="A2768" s="407">
        <v>45539</v>
      </c>
      <c r="B2768" s="408">
        <v>0</v>
      </c>
      <c r="C2768" s="409">
        <v>30</v>
      </c>
      <c r="D2768" s="409">
        <v>1.08</v>
      </c>
      <c r="E2768" s="409">
        <f t="shared" si="513"/>
        <v>28.92</v>
      </c>
      <c r="F2768" s="409">
        <v>28.92</v>
      </c>
      <c r="G2768" s="409">
        <f t="shared" si="512"/>
        <v>0</v>
      </c>
      <c r="H2768" s="410" t="s">
        <v>872</v>
      </c>
      <c r="I2768" s="410" t="s">
        <v>911</v>
      </c>
      <c r="J2768" s="410">
        <v>1358258540</v>
      </c>
      <c r="K2768" s="410">
        <v>52686151</v>
      </c>
      <c r="L2768" s="410" t="s">
        <v>874</v>
      </c>
      <c r="M2768" s="406">
        <f t="shared" si="514"/>
        <v>0</v>
      </c>
      <c r="O2768" s="406">
        <f t="shared" si="515"/>
        <v>28.92</v>
      </c>
    </row>
    <row r="2769" spans="1:15">
      <c r="A2769" s="407">
        <v>45539</v>
      </c>
      <c r="B2769" s="408">
        <v>0</v>
      </c>
      <c r="C2769" s="409">
        <v>50</v>
      </c>
      <c r="D2769" s="409">
        <v>1.8</v>
      </c>
      <c r="E2769" s="409">
        <f t="shared" si="513"/>
        <v>48.2</v>
      </c>
      <c r="F2769" s="409">
        <v>48.2</v>
      </c>
      <c r="G2769" s="409">
        <f t="shared" si="512"/>
        <v>0</v>
      </c>
      <c r="H2769" s="410" t="s">
        <v>872</v>
      </c>
      <c r="I2769" s="410" t="s">
        <v>911</v>
      </c>
      <c r="J2769" s="410">
        <v>1358258540</v>
      </c>
      <c r="K2769" s="410">
        <v>52686166</v>
      </c>
      <c r="L2769" s="410" t="s">
        <v>874</v>
      </c>
      <c r="M2769" s="406">
        <f t="shared" si="514"/>
        <v>0</v>
      </c>
      <c r="O2769" s="406">
        <f t="shared" si="515"/>
        <v>48.2</v>
      </c>
    </row>
    <row r="2770" spans="1:15">
      <c r="A2770" s="407">
        <v>45539</v>
      </c>
      <c r="B2770" s="408">
        <v>0</v>
      </c>
      <c r="C2770" s="409">
        <v>50</v>
      </c>
      <c r="D2770" s="409">
        <v>1.8</v>
      </c>
      <c r="E2770" s="409">
        <f t="shared" si="513"/>
        <v>48.2</v>
      </c>
      <c r="F2770" s="409">
        <v>48.2</v>
      </c>
      <c r="G2770" s="409">
        <f t="shared" si="512"/>
        <v>0</v>
      </c>
      <c r="H2770" s="410" t="s">
        <v>872</v>
      </c>
      <c r="I2770" s="410" t="s">
        <v>911</v>
      </c>
      <c r="J2770" s="410">
        <v>1358258540</v>
      </c>
      <c r="K2770" s="410">
        <v>52686174</v>
      </c>
      <c r="L2770" s="410" t="s">
        <v>874</v>
      </c>
      <c r="M2770" s="406">
        <f t="shared" si="514"/>
        <v>0</v>
      </c>
      <c r="O2770" s="406">
        <f t="shared" si="515"/>
        <v>48.2</v>
      </c>
    </row>
    <row r="2771" spans="1:15">
      <c r="A2771" s="407">
        <v>45539</v>
      </c>
      <c r="B2771" s="408">
        <v>0</v>
      </c>
      <c r="C2771" s="409">
        <v>80</v>
      </c>
      <c r="D2771" s="409">
        <v>2.88</v>
      </c>
      <c r="E2771" s="409">
        <f t="shared" si="513"/>
        <v>77.12</v>
      </c>
      <c r="F2771" s="409">
        <v>77.12</v>
      </c>
      <c r="G2771" s="409">
        <f t="shared" si="512"/>
        <v>0</v>
      </c>
      <c r="H2771" s="410" t="s">
        <v>872</v>
      </c>
      <c r="I2771" s="410" t="s">
        <v>911</v>
      </c>
      <c r="J2771" s="410">
        <v>1358258540</v>
      </c>
      <c r="K2771" s="410">
        <v>52686209</v>
      </c>
      <c r="L2771" s="410" t="s">
        <v>874</v>
      </c>
      <c r="M2771" s="406">
        <f t="shared" si="514"/>
        <v>0</v>
      </c>
      <c r="O2771" s="406">
        <f t="shared" si="515"/>
        <v>77.12</v>
      </c>
    </row>
    <row r="2772" spans="1:15">
      <c r="A2772" s="407">
        <v>45539</v>
      </c>
      <c r="B2772" s="408">
        <v>0</v>
      </c>
      <c r="C2772" s="409">
        <v>50</v>
      </c>
      <c r="D2772" s="409">
        <v>1.8</v>
      </c>
      <c r="E2772" s="409">
        <f t="shared" si="513"/>
        <v>48.2</v>
      </c>
      <c r="F2772" s="409">
        <v>48.2</v>
      </c>
      <c r="G2772" s="409">
        <f t="shared" si="512"/>
        <v>0</v>
      </c>
      <c r="H2772" s="410" t="s">
        <v>872</v>
      </c>
      <c r="I2772" s="410" t="s">
        <v>911</v>
      </c>
      <c r="J2772" s="410">
        <v>1358258540</v>
      </c>
      <c r="K2772" s="410">
        <v>52686213</v>
      </c>
      <c r="L2772" s="410" t="s">
        <v>874</v>
      </c>
      <c r="M2772" s="406">
        <f t="shared" si="514"/>
        <v>0</v>
      </c>
      <c r="O2772" s="406">
        <f t="shared" si="515"/>
        <v>48.2</v>
      </c>
    </row>
    <row r="2773" spans="1:15">
      <c r="A2773" s="407">
        <v>45539</v>
      </c>
      <c r="B2773" s="408">
        <v>0</v>
      </c>
      <c r="C2773" s="409">
        <v>50</v>
      </c>
      <c r="D2773" s="409">
        <v>1.8</v>
      </c>
      <c r="E2773" s="409">
        <f t="shared" si="513"/>
        <v>48.2</v>
      </c>
      <c r="F2773" s="409">
        <v>48.2</v>
      </c>
      <c r="G2773" s="409">
        <f t="shared" si="512"/>
        <v>0</v>
      </c>
      <c r="H2773" s="410" t="s">
        <v>872</v>
      </c>
      <c r="I2773" s="410" t="s">
        <v>911</v>
      </c>
      <c r="J2773" s="410">
        <v>1358258540</v>
      </c>
      <c r="K2773" s="410">
        <v>52686215</v>
      </c>
      <c r="L2773" s="410" t="s">
        <v>874</v>
      </c>
      <c r="M2773" s="406">
        <f t="shared" si="514"/>
        <v>0</v>
      </c>
      <c r="O2773" s="406">
        <f t="shared" si="515"/>
        <v>48.2</v>
      </c>
    </row>
    <row r="2774" spans="1:15">
      <c r="A2774" s="407">
        <v>45539</v>
      </c>
      <c r="B2774" s="408">
        <v>0</v>
      </c>
      <c r="C2774" s="409">
        <v>55</v>
      </c>
      <c r="D2774" s="409">
        <v>1.98</v>
      </c>
      <c r="E2774" s="409">
        <f t="shared" si="513"/>
        <v>53.02</v>
      </c>
      <c r="F2774" s="409">
        <v>53.02</v>
      </c>
      <c r="G2774" s="409">
        <f t="shared" si="512"/>
        <v>0</v>
      </c>
      <c r="H2774" s="410" t="s">
        <v>872</v>
      </c>
      <c r="I2774" s="410" t="s">
        <v>911</v>
      </c>
      <c r="J2774" s="410">
        <v>1358258540</v>
      </c>
      <c r="K2774" s="410">
        <v>52686123</v>
      </c>
      <c r="L2774" s="410" t="s">
        <v>874</v>
      </c>
      <c r="M2774" s="406">
        <f t="shared" si="514"/>
        <v>0</v>
      </c>
      <c r="O2774" s="406">
        <f t="shared" si="515"/>
        <v>53.02</v>
      </c>
    </row>
    <row r="2775" spans="1:15">
      <c r="A2775" s="407">
        <v>45539</v>
      </c>
      <c r="B2775" s="408">
        <v>0</v>
      </c>
      <c r="C2775" s="409">
        <v>30</v>
      </c>
      <c r="D2775" s="409">
        <v>1.08</v>
      </c>
      <c r="E2775" s="409">
        <f t="shared" si="513"/>
        <v>28.92</v>
      </c>
      <c r="F2775" s="409">
        <v>28.92</v>
      </c>
      <c r="G2775" s="409">
        <f t="shared" si="512"/>
        <v>0</v>
      </c>
      <c r="H2775" s="410" t="s">
        <v>872</v>
      </c>
      <c r="I2775" s="410" t="s">
        <v>911</v>
      </c>
      <c r="J2775" s="410">
        <v>1358258540</v>
      </c>
      <c r="K2775" s="410">
        <v>52686126</v>
      </c>
      <c r="L2775" s="410" t="s">
        <v>874</v>
      </c>
      <c r="M2775" s="406">
        <f t="shared" si="514"/>
        <v>0</v>
      </c>
      <c r="O2775" s="406">
        <f t="shared" si="515"/>
        <v>28.92</v>
      </c>
    </row>
    <row r="2776" spans="1:15">
      <c r="A2776" s="407">
        <v>45539</v>
      </c>
      <c r="B2776" s="408">
        <v>0</v>
      </c>
      <c r="C2776" s="409">
        <v>50</v>
      </c>
      <c r="D2776" s="409">
        <v>1.8</v>
      </c>
      <c r="E2776" s="409">
        <f t="shared" si="513"/>
        <v>48.2</v>
      </c>
      <c r="F2776" s="409">
        <v>48.2</v>
      </c>
      <c r="G2776" s="409">
        <f t="shared" si="512"/>
        <v>0</v>
      </c>
      <c r="H2776" s="410" t="s">
        <v>872</v>
      </c>
      <c r="I2776" s="410" t="s">
        <v>911</v>
      </c>
      <c r="J2776" s="410">
        <v>1358258540</v>
      </c>
      <c r="K2776" s="410">
        <v>52686149</v>
      </c>
      <c r="L2776" s="410" t="s">
        <v>874</v>
      </c>
      <c r="M2776" s="406">
        <f t="shared" si="514"/>
        <v>0</v>
      </c>
      <c r="O2776" s="406">
        <f t="shared" si="515"/>
        <v>48.2</v>
      </c>
    </row>
    <row r="2777" spans="1:15">
      <c r="A2777" s="407">
        <v>45539</v>
      </c>
      <c r="B2777" s="408">
        <v>0</v>
      </c>
      <c r="C2777" s="409">
        <v>30</v>
      </c>
      <c r="D2777" s="409">
        <v>1.08</v>
      </c>
      <c r="E2777" s="409">
        <f t="shared" si="513"/>
        <v>28.92</v>
      </c>
      <c r="F2777" s="409">
        <v>28.92</v>
      </c>
      <c r="G2777" s="409">
        <f t="shared" si="512"/>
        <v>0</v>
      </c>
      <c r="H2777" s="410" t="s">
        <v>872</v>
      </c>
      <c r="I2777" s="410" t="s">
        <v>911</v>
      </c>
      <c r="J2777" s="410">
        <v>1358258540</v>
      </c>
      <c r="K2777" s="410">
        <v>52686152</v>
      </c>
      <c r="L2777" s="410" t="s">
        <v>874</v>
      </c>
      <c r="M2777" s="406">
        <f t="shared" si="514"/>
        <v>0</v>
      </c>
      <c r="O2777" s="406">
        <f t="shared" si="515"/>
        <v>28.92</v>
      </c>
    </row>
    <row r="2778" spans="1:15">
      <c r="A2778" s="407">
        <v>45539</v>
      </c>
      <c r="B2778" s="408">
        <v>0</v>
      </c>
      <c r="C2778" s="409">
        <v>25</v>
      </c>
      <c r="D2778" s="409">
        <v>0.9</v>
      </c>
      <c r="E2778" s="409">
        <f t="shared" si="513"/>
        <v>24.1</v>
      </c>
      <c r="F2778" s="409">
        <v>24.1</v>
      </c>
      <c r="G2778" s="409">
        <f t="shared" si="512"/>
        <v>0</v>
      </c>
      <c r="H2778" s="410" t="s">
        <v>872</v>
      </c>
      <c r="I2778" s="410" t="s">
        <v>911</v>
      </c>
      <c r="J2778" s="410">
        <v>1358258540</v>
      </c>
      <c r="K2778" s="410">
        <v>52686159</v>
      </c>
      <c r="L2778" s="410" t="s">
        <v>874</v>
      </c>
      <c r="M2778" s="406">
        <f t="shared" si="514"/>
        <v>0</v>
      </c>
      <c r="O2778" s="406">
        <f t="shared" si="515"/>
        <v>24.1</v>
      </c>
    </row>
    <row r="2779" spans="1:15">
      <c r="A2779" s="407">
        <v>45539</v>
      </c>
      <c r="B2779" s="408">
        <v>0</v>
      </c>
      <c r="C2779" s="409">
        <v>30</v>
      </c>
      <c r="D2779" s="409">
        <v>1.08</v>
      </c>
      <c r="E2779" s="409">
        <f t="shared" si="513"/>
        <v>28.92</v>
      </c>
      <c r="F2779" s="409">
        <v>28.92</v>
      </c>
      <c r="G2779" s="409">
        <f t="shared" si="512"/>
        <v>0</v>
      </c>
      <c r="H2779" s="410" t="s">
        <v>872</v>
      </c>
      <c r="I2779" s="410" t="s">
        <v>911</v>
      </c>
      <c r="J2779" s="410">
        <v>1358258540</v>
      </c>
      <c r="K2779" s="410">
        <v>52686161</v>
      </c>
      <c r="L2779" s="410" t="s">
        <v>874</v>
      </c>
      <c r="M2779" s="406">
        <f t="shared" si="514"/>
        <v>0</v>
      </c>
      <c r="O2779" s="406">
        <f t="shared" si="515"/>
        <v>28.92</v>
      </c>
    </row>
    <row r="2780" spans="1:15">
      <c r="A2780" s="407">
        <v>45539</v>
      </c>
      <c r="B2780" s="408">
        <v>0</v>
      </c>
      <c r="C2780" s="409">
        <v>30</v>
      </c>
      <c r="D2780" s="409">
        <v>1.08</v>
      </c>
      <c r="E2780" s="409">
        <f t="shared" si="513"/>
        <v>28.92</v>
      </c>
      <c r="F2780" s="409">
        <v>28.92</v>
      </c>
      <c r="G2780" s="409">
        <f t="shared" si="512"/>
        <v>0</v>
      </c>
      <c r="H2780" s="410" t="s">
        <v>872</v>
      </c>
      <c r="I2780" s="410" t="s">
        <v>911</v>
      </c>
      <c r="J2780" s="410">
        <v>1358258540</v>
      </c>
      <c r="K2780" s="410">
        <v>52686172</v>
      </c>
      <c r="L2780" s="410" t="s">
        <v>874</v>
      </c>
      <c r="M2780" s="406">
        <f t="shared" si="514"/>
        <v>0</v>
      </c>
      <c r="O2780" s="406">
        <f t="shared" si="515"/>
        <v>28.92</v>
      </c>
    </row>
    <row r="2781" spans="1:15">
      <c r="A2781" s="407">
        <v>45539</v>
      </c>
      <c r="B2781" s="408">
        <v>0</v>
      </c>
      <c r="C2781" s="409">
        <v>74</v>
      </c>
      <c r="D2781" s="409">
        <v>2.66</v>
      </c>
      <c r="E2781" s="409">
        <f t="shared" si="513"/>
        <v>71.34</v>
      </c>
      <c r="F2781" s="409">
        <v>71.34</v>
      </c>
      <c r="G2781" s="409">
        <f t="shared" si="512"/>
        <v>0</v>
      </c>
      <c r="H2781" s="410" t="s">
        <v>872</v>
      </c>
      <c r="I2781" s="410" t="s">
        <v>911</v>
      </c>
      <c r="J2781" s="410">
        <v>1358258540</v>
      </c>
      <c r="K2781" s="410">
        <v>52686202</v>
      </c>
      <c r="L2781" s="410" t="s">
        <v>874</v>
      </c>
      <c r="M2781" s="406">
        <f t="shared" si="514"/>
        <v>0</v>
      </c>
      <c r="O2781" s="406">
        <f t="shared" si="515"/>
        <v>71.34</v>
      </c>
    </row>
    <row r="2782" spans="1:15">
      <c r="A2782" s="407">
        <v>45539</v>
      </c>
      <c r="B2782" s="408">
        <v>0</v>
      </c>
      <c r="C2782" s="409">
        <v>50</v>
      </c>
      <c r="D2782" s="409">
        <v>1.8</v>
      </c>
      <c r="E2782" s="409">
        <f t="shared" si="513"/>
        <v>48.2</v>
      </c>
      <c r="F2782" s="409">
        <v>48.2</v>
      </c>
      <c r="G2782" s="409">
        <f t="shared" si="512"/>
        <v>0</v>
      </c>
      <c r="H2782" s="410" t="s">
        <v>872</v>
      </c>
      <c r="I2782" s="410" t="s">
        <v>911</v>
      </c>
      <c r="J2782" s="410">
        <v>1358258540</v>
      </c>
      <c r="K2782" s="410">
        <v>52686110</v>
      </c>
      <c r="L2782" s="410" t="s">
        <v>874</v>
      </c>
      <c r="M2782" s="406">
        <f t="shared" si="514"/>
        <v>0</v>
      </c>
      <c r="O2782" s="406">
        <f t="shared" si="515"/>
        <v>48.2</v>
      </c>
    </row>
    <row r="2783" spans="1:15">
      <c r="A2783" s="407">
        <v>45539</v>
      </c>
      <c r="B2783" s="408">
        <v>0</v>
      </c>
      <c r="C2783" s="409">
        <v>50</v>
      </c>
      <c r="D2783" s="409">
        <v>1.8</v>
      </c>
      <c r="E2783" s="409">
        <f t="shared" si="513"/>
        <v>48.2</v>
      </c>
      <c r="F2783" s="409">
        <v>48.2</v>
      </c>
      <c r="G2783" s="409">
        <f t="shared" si="512"/>
        <v>0</v>
      </c>
      <c r="H2783" s="410" t="s">
        <v>872</v>
      </c>
      <c r="I2783" s="410" t="s">
        <v>911</v>
      </c>
      <c r="J2783" s="410">
        <v>1358258540</v>
      </c>
      <c r="K2783" s="410">
        <v>52686117</v>
      </c>
      <c r="L2783" s="410" t="s">
        <v>874</v>
      </c>
      <c r="M2783" s="406">
        <f t="shared" si="514"/>
        <v>0</v>
      </c>
      <c r="O2783" s="406">
        <f t="shared" si="515"/>
        <v>48.2</v>
      </c>
    </row>
    <row r="2784" spans="1:15">
      <c r="A2784" s="407">
        <v>45539</v>
      </c>
      <c r="B2784" s="408">
        <v>0</v>
      </c>
      <c r="C2784" s="409">
        <v>50</v>
      </c>
      <c r="D2784" s="409">
        <v>1.8</v>
      </c>
      <c r="E2784" s="409">
        <f t="shared" si="513"/>
        <v>48.2</v>
      </c>
      <c r="F2784" s="409">
        <v>48.2</v>
      </c>
      <c r="G2784" s="409">
        <f t="shared" si="512"/>
        <v>0</v>
      </c>
      <c r="H2784" s="410" t="s">
        <v>872</v>
      </c>
      <c r="I2784" s="410" t="s">
        <v>911</v>
      </c>
      <c r="J2784" s="410">
        <v>1358258540</v>
      </c>
      <c r="K2784" s="410">
        <v>52686136</v>
      </c>
      <c r="L2784" s="410" t="s">
        <v>874</v>
      </c>
      <c r="M2784" s="406">
        <f t="shared" si="514"/>
        <v>0</v>
      </c>
      <c r="O2784" s="406">
        <f t="shared" si="515"/>
        <v>48.2</v>
      </c>
    </row>
    <row r="2785" spans="1:21">
      <c r="A2785" s="407">
        <v>45539</v>
      </c>
      <c r="B2785" s="408">
        <v>0</v>
      </c>
      <c r="C2785" s="409">
        <v>30</v>
      </c>
      <c r="D2785" s="409">
        <v>1.08</v>
      </c>
      <c r="E2785" s="409">
        <f t="shared" si="513"/>
        <v>28.92</v>
      </c>
      <c r="F2785" s="409">
        <v>28.92</v>
      </c>
      <c r="G2785" s="409">
        <f t="shared" si="512"/>
        <v>0</v>
      </c>
      <c r="H2785" s="410" t="s">
        <v>872</v>
      </c>
      <c r="I2785" s="410" t="s">
        <v>911</v>
      </c>
      <c r="J2785" s="410">
        <v>1358258540</v>
      </c>
      <c r="K2785" s="410">
        <v>52686142</v>
      </c>
      <c r="L2785" s="410" t="s">
        <v>874</v>
      </c>
      <c r="M2785" s="406">
        <f t="shared" si="514"/>
        <v>0</v>
      </c>
      <c r="O2785" s="406">
        <f t="shared" si="515"/>
        <v>28.92</v>
      </c>
    </row>
    <row r="2786" spans="1:21">
      <c r="A2786" s="407">
        <v>45539</v>
      </c>
      <c r="B2786" s="408">
        <v>0</v>
      </c>
      <c r="C2786" s="409">
        <v>30</v>
      </c>
      <c r="D2786" s="409">
        <v>1.08</v>
      </c>
      <c r="E2786" s="409">
        <f t="shared" si="513"/>
        <v>28.92</v>
      </c>
      <c r="F2786" s="409">
        <v>28.92</v>
      </c>
      <c r="G2786" s="409">
        <f t="shared" si="512"/>
        <v>0</v>
      </c>
      <c r="H2786" s="410" t="s">
        <v>872</v>
      </c>
      <c r="I2786" s="410" t="s">
        <v>911</v>
      </c>
      <c r="J2786" s="410">
        <v>1358258540</v>
      </c>
      <c r="K2786" s="410">
        <v>52686177</v>
      </c>
      <c r="L2786" s="410" t="s">
        <v>874</v>
      </c>
      <c r="M2786" s="406">
        <f t="shared" si="514"/>
        <v>0</v>
      </c>
      <c r="O2786" s="406">
        <f t="shared" si="515"/>
        <v>28.92</v>
      </c>
    </row>
    <row r="2787" spans="1:21">
      <c r="A2787" s="407">
        <v>45539</v>
      </c>
      <c r="B2787" s="408">
        <v>0</v>
      </c>
      <c r="C2787" s="409">
        <v>30</v>
      </c>
      <c r="D2787" s="409">
        <v>1.08</v>
      </c>
      <c r="E2787" s="409">
        <f t="shared" si="513"/>
        <v>28.92</v>
      </c>
      <c r="F2787" s="409">
        <v>28.92</v>
      </c>
      <c r="G2787" s="409">
        <f t="shared" si="512"/>
        <v>0</v>
      </c>
      <c r="H2787" s="410" t="s">
        <v>872</v>
      </c>
      <c r="I2787" s="410" t="s">
        <v>911</v>
      </c>
      <c r="J2787" s="410">
        <v>1358258540</v>
      </c>
      <c r="K2787" s="410">
        <v>52686180</v>
      </c>
      <c r="L2787" s="410" t="s">
        <v>874</v>
      </c>
      <c r="M2787" s="406">
        <f t="shared" si="514"/>
        <v>0</v>
      </c>
      <c r="O2787" s="406">
        <f t="shared" si="515"/>
        <v>28.92</v>
      </c>
    </row>
    <row r="2788" spans="1:21">
      <c r="A2788" s="407">
        <v>45539</v>
      </c>
      <c r="B2788" s="408">
        <v>0</v>
      </c>
      <c r="C2788" s="409">
        <v>30</v>
      </c>
      <c r="D2788" s="409">
        <v>1.08</v>
      </c>
      <c r="E2788" s="409">
        <f t="shared" si="513"/>
        <v>28.92</v>
      </c>
      <c r="F2788" s="409">
        <v>28.92</v>
      </c>
      <c r="G2788" s="409">
        <f t="shared" si="512"/>
        <v>0</v>
      </c>
      <c r="H2788" s="410" t="s">
        <v>872</v>
      </c>
      <c r="I2788" s="410" t="s">
        <v>911</v>
      </c>
      <c r="J2788" s="410">
        <v>1358258540</v>
      </c>
      <c r="K2788" s="410">
        <v>52686187</v>
      </c>
      <c r="L2788" s="410" t="s">
        <v>874</v>
      </c>
      <c r="M2788" s="406">
        <f t="shared" si="514"/>
        <v>0</v>
      </c>
      <c r="O2788" s="406">
        <f t="shared" si="515"/>
        <v>28.92</v>
      </c>
    </row>
    <row r="2789" spans="1:21">
      <c r="A2789" s="407">
        <v>45539</v>
      </c>
      <c r="B2789" s="408">
        <v>0</v>
      </c>
      <c r="C2789" s="409">
        <v>50</v>
      </c>
      <c r="D2789" s="409">
        <v>1.8</v>
      </c>
      <c r="E2789" s="409">
        <f t="shared" si="513"/>
        <v>48.2</v>
      </c>
      <c r="F2789" s="409">
        <v>48.2</v>
      </c>
      <c r="G2789" s="409">
        <f t="shared" si="512"/>
        <v>0</v>
      </c>
      <c r="H2789" s="410" t="s">
        <v>872</v>
      </c>
      <c r="I2789" s="410" t="s">
        <v>911</v>
      </c>
      <c r="J2789" s="410">
        <v>1358258540</v>
      </c>
      <c r="K2789" s="410">
        <v>52686192</v>
      </c>
      <c r="L2789" s="410" t="s">
        <v>874</v>
      </c>
      <c r="M2789" s="406">
        <f t="shared" si="514"/>
        <v>0</v>
      </c>
      <c r="O2789" s="406">
        <f t="shared" si="515"/>
        <v>48.2</v>
      </c>
    </row>
    <row r="2790" spans="1:21">
      <c r="A2790" s="407">
        <v>45539</v>
      </c>
      <c r="B2790" s="408">
        <v>0</v>
      </c>
      <c r="C2790" s="409">
        <v>80</v>
      </c>
      <c r="D2790" s="409">
        <v>2.88</v>
      </c>
      <c r="E2790" s="409">
        <f t="shared" si="513"/>
        <v>77.12</v>
      </c>
      <c r="F2790" s="409">
        <v>77.12</v>
      </c>
      <c r="G2790" s="409">
        <f t="shared" si="512"/>
        <v>0</v>
      </c>
      <c r="H2790" s="410" t="s">
        <v>872</v>
      </c>
      <c r="I2790" s="410" t="s">
        <v>911</v>
      </c>
      <c r="J2790" s="410">
        <v>1358258540</v>
      </c>
      <c r="K2790" s="410">
        <v>52686097</v>
      </c>
      <c r="L2790" s="410" t="s">
        <v>874</v>
      </c>
      <c r="M2790" s="406">
        <f t="shared" si="514"/>
        <v>0</v>
      </c>
      <c r="O2790" s="406">
        <f t="shared" si="515"/>
        <v>77.12</v>
      </c>
    </row>
    <row r="2791" spans="1:21">
      <c r="A2791" s="407">
        <v>45539</v>
      </c>
      <c r="B2791" s="408">
        <v>0</v>
      </c>
      <c r="C2791" s="409">
        <v>50</v>
      </c>
      <c r="D2791" s="409">
        <v>1.8</v>
      </c>
      <c r="E2791" s="409">
        <f t="shared" si="513"/>
        <v>48.2</v>
      </c>
      <c r="F2791" s="409">
        <v>48.2</v>
      </c>
      <c r="G2791" s="409">
        <f t="shared" si="512"/>
        <v>0</v>
      </c>
      <c r="H2791" s="410" t="s">
        <v>872</v>
      </c>
      <c r="I2791" s="410" t="s">
        <v>911</v>
      </c>
      <c r="J2791" s="410">
        <v>1358258540</v>
      </c>
      <c r="K2791" s="410">
        <v>52686101</v>
      </c>
      <c r="L2791" s="410" t="s">
        <v>874</v>
      </c>
      <c r="M2791" s="406">
        <f t="shared" si="514"/>
        <v>0</v>
      </c>
      <c r="O2791" s="406">
        <f t="shared" si="515"/>
        <v>48.2</v>
      </c>
    </row>
    <row r="2792" spans="1:21">
      <c r="A2792" s="407">
        <v>45539</v>
      </c>
      <c r="B2792" s="408">
        <v>0</v>
      </c>
      <c r="C2792" s="409">
        <v>50</v>
      </c>
      <c r="D2792" s="409">
        <v>1.8</v>
      </c>
      <c r="E2792" s="409">
        <f t="shared" si="513"/>
        <v>48.2</v>
      </c>
      <c r="F2792" s="409">
        <v>48.2</v>
      </c>
      <c r="G2792" s="409">
        <f t="shared" si="512"/>
        <v>0</v>
      </c>
      <c r="H2792" s="410" t="s">
        <v>872</v>
      </c>
      <c r="I2792" s="410" t="s">
        <v>911</v>
      </c>
      <c r="J2792" s="410">
        <v>1358258540</v>
      </c>
      <c r="K2792" s="410">
        <v>52686116</v>
      </c>
      <c r="L2792" s="410" t="s">
        <v>874</v>
      </c>
      <c r="M2792" s="406">
        <f t="shared" si="514"/>
        <v>0</v>
      </c>
      <c r="O2792" s="406">
        <f t="shared" si="515"/>
        <v>48.2</v>
      </c>
    </row>
    <row r="2793" spans="1:21">
      <c r="A2793" s="407">
        <v>45539</v>
      </c>
      <c r="B2793" s="408">
        <v>0</v>
      </c>
      <c r="C2793" s="409">
        <v>50</v>
      </c>
      <c r="D2793" s="409">
        <v>1.8</v>
      </c>
      <c r="E2793" s="409">
        <f t="shared" si="513"/>
        <v>48.2</v>
      </c>
      <c r="F2793" s="409">
        <v>48.2</v>
      </c>
      <c r="G2793" s="409">
        <f t="shared" si="512"/>
        <v>0</v>
      </c>
      <c r="H2793" s="410" t="s">
        <v>872</v>
      </c>
      <c r="I2793" s="410" t="s">
        <v>911</v>
      </c>
      <c r="J2793" s="410">
        <v>1358258540</v>
      </c>
      <c r="K2793" s="410">
        <v>52686129</v>
      </c>
      <c r="L2793" s="410" t="s">
        <v>874</v>
      </c>
      <c r="M2793" s="406">
        <f t="shared" si="514"/>
        <v>0</v>
      </c>
      <c r="O2793" s="406">
        <f t="shared" si="515"/>
        <v>48.2</v>
      </c>
    </row>
    <row r="2794" spans="1:21">
      <c r="A2794" s="407">
        <v>45539</v>
      </c>
      <c r="B2794" s="408">
        <v>0</v>
      </c>
      <c r="C2794" s="409">
        <v>30</v>
      </c>
      <c r="D2794" s="409">
        <v>1.08</v>
      </c>
      <c r="E2794" s="409">
        <f t="shared" si="513"/>
        <v>28.92</v>
      </c>
      <c r="F2794" s="409">
        <v>28.92</v>
      </c>
      <c r="G2794" s="409">
        <f t="shared" si="512"/>
        <v>0</v>
      </c>
      <c r="H2794" s="410" t="s">
        <v>872</v>
      </c>
      <c r="I2794" s="410" t="s">
        <v>911</v>
      </c>
      <c r="J2794" s="410">
        <v>1358258540</v>
      </c>
      <c r="K2794" s="410">
        <v>52686141</v>
      </c>
      <c r="L2794" s="410" t="s">
        <v>874</v>
      </c>
      <c r="M2794" s="406">
        <f t="shared" si="514"/>
        <v>0</v>
      </c>
      <c r="O2794" s="406">
        <f t="shared" si="515"/>
        <v>28.92</v>
      </c>
    </row>
    <row r="2795" spans="1:21">
      <c r="A2795" s="407">
        <v>45539</v>
      </c>
      <c r="B2795" s="408">
        <v>0</v>
      </c>
      <c r="C2795" s="409">
        <v>50</v>
      </c>
      <c r="D2795" s="409">
        <v>1.8</v>
      </c>
      <c r="E2795" s="409">
        <f t="shared" si="513"/>
        <v>48.2</v>
      </c>
      <c r="F2795" s="409">
        <v>48.2</v>
      </c>
      <c r="G2795" s="409">
        <f t="shared" si="512"/>
        <v>0</v>
      </c>
      <c r="H2795" s="410" t="s">
        <v>872</v>
      </c>
      <c r="I2795" s="410" t="s">
        <v>911</v>
      </c>
      <c r="J2795" s="410">
        <v>1358258540</v>
      </c>
      <c r="K2795" s="410">
        <v>52686150</v>
      </c>
      <c r="L2795" s="410" t="s">
        <v>874</v>
      </c>
      <c r="M2795" s="406">
        <f t="shared" si="514"/>
        <v>0</v>
      </c>
      <c r="O2795" s="406">
        <f t="shared" si="515"/>
        <v>48.2</v>
      </c>
    </row>
    <row r="2796" spans="1:21">
      <c r="A2796" s="407">
        <v>45539</v>
      </c>
      <c r="B2796" s="408">
        <v>0</v>
      </c>
      <c r="C2796" s="409">
        <v>30</v>
      </c>
      <c r="D2796" s="409">
        <v>1.08</v>
      </c>
      <c r="E2796" s="409">
        <f t="shared" si="513"/>
        <v>28.92</v>
      </c>
      <c r="F2796" s="409">
        <v>28.92</v>
      </c>
      <c r="G2796" s="409">
        <f t="shared" si="512"/>
        <v>0</v>
      </c>
      <c r="H2796" s="410" t="s">
        <v>872</v>
      </c>
      <c r="I2796" s="410" t="s">
        <v>911</v>
      </c>
      <c r="J2796" s="410">
        <v>1358258540</v>
      </c>
      <c r="K2796" s="410">
        <v>52686163</v>
      </c>
      <c r="L2796" s="410" t="s">
        <v>874</v>
      </c>
      <c r="M2796" s="406">
        <f t="shared" si="514"/>
        <v>0</v>
      </c>
      <c r="O2796" s="406">
        <f t="shared" si="515"/>
        <v>28.92</v>
      </c>
    </row>
    <row r="2797" spans="1:21">
      <c r="A2797" s="407">
        <v>45539</v>
      </c>
      <c r="B2797" s="408">
        <v>0</v>
      </c>
      <c r="C2797" s="409">
        <v>30</v>
      </c>
      <c r="D2797" s="409">
        <v>1.08</v>
      </c>
      <c r="E2797" s="409">
        <f t="shared" si="513"/>
        <v>28.92</v>
      </c>
      <c r="F2797" s="409">
        <v>28.92</v>
      </c>
      <c r="G2797" s="409">
        <f t="shared" si="512"/>
        <v>0</v>
      </c>
      <c r="H2797" s="410" t="s">
        <v>872</v>
      </c>
      <c r="I2797" s="410" t="s">
        <v>911</v>
      </c>
      <c r="J2797" s="410">
        <v>1358258540</v>
      </c>
      <c r="K2797" s="410">
        <v>52686196</v>
      </c>
      <c r="L2797" s="410" t="s">
        <v>874</v>
      </c>
      <c r="M2797" s="406">
        <f t="shared" si="514"/>
        <v>0</v>
      </c>
      <c r="O2797" s="406">
        <f t="shared" si="515"/>
        <v>28.92</v>
      </c>
    </row>
    <row r="2798" spans="1:21">
      <c r="A2798" s="407">
        <v>45539</v>
      </c>
      <c r="B2798" s="408">
        <v>0</v>
      </c>
      <c r="C2798" s="409">
        <v>30</v>
      </c>
      <c r="D2798" s="409">
        <v>1.08</v>
      </c>
      <c r="E2798" s="409">
        <f t="shared" si="513"/>
        <v>28.92</v>
      </c>
      <c r="F2798" s="409">
        <v>28.92</v>
      </c>
      <c r="G2798" s="409">
        <f t="shared" si="512"/>
        <v>0</v>
      </c>
      <c r="H2798" s="410" t="s">
        <v>872</v>
      </c>
      <c r="I2798" s="410" t="s">
        <v>911</v>
      </c>
      <c r="J2798" s="410">
        <v>1358258540</v>
      </c>
      <c r="K2798" s="410">
        <v>52686214</v>
      </c>
      <c r="L2798" s="410" t="s">
        <v>874</v>
      </c>
      <c r="M2798" s="406">
        <f t="shared" si="514"/>
        <v>0</v>
      </c>
      <c r="O2798" s="406">
        <f t="shared" si="515"/>
        <v>28.92</v>
      </c>
    </row>
    <row r="2799" spans="1:21">
      <c r="A2799" s="407">
        <v>45539</v>
      </c>
      <c r="B2799" s="408">
        <v>0</v>
      </c>
      <c r="C2799" s="409">
        <v>2</v>
      </c>
      <c r="D2799" s="409">
        <v>0.2</v>
      </c>
      <c r="E2799" s="409">
        <f t="shared" si="513"/>
        <v>1.76</v>
      </c>
      <c r="F2799" s="409">
        <v>1.8</v>
      </c>
      <c r="G2799" s="409">
        <f t="shared" si="512"/>
        <v>0.04</v>
      </c>
      <c r="H2799" s="410" t="s">
        <v>872</v>
      </c>
      <c r="I2799" s="410" t="s">
        <v>873</v>
      </c>
      <c r="J2799" s="410">
        <v>1358258540</v>
      </c>
      <c r="K2799" s="410">
        <v>52686105</v>
      </c>
      <c r="L2799" s="410" t="s">
        <v>874</v>
      </c>
      <c r="M2799" s="406">
        <f t="shared" si="514"/>
        <v>0</v>
      </c>
      <c r="U2799" s="406">
        <f>E2799</f>
        <v>1.76</v>
      </c>
    </row>
    <row r="2800" spans="1:21">
      <c r="A2800" s="407">
        <v>45539</v>
      </c>
      <c r="B2800" s="408">
        <v>0</v>
      </c>
      <c r="C2800" s="409">
        <v>30</v>
      </c>
      <c r="D2800" s="409">
        <v>1.08</v>
      </c>
      <c r="E2800" s="409">
        <f t="shared" si="513"/>
        <v>28.92</v>
      </c>
      <c r="F2800" s="409">
        <v>28.92</v>
      </c>
      <c r="G2800" s="409">
        <f t="shared" si="512"/>
        <v>0</v>
      </c>
      <c r="H2800" s="410" t="s">
        <v>872</v>
      </c>
      <c r="I2800" s="410" t="s">
        <v>911</v>
      </c>
      <c r="J2800" s="410">
        <v>1358258540</v>
      </c>
      <c r="K2800" s="410">
        <v>52686137</v>
      </c>
      <c r="L2800" s="410" t="s">
        <v>874</v>
      </c>
      <c r="M2800" s="406">
        <f t="shared" si="514"/>
        <v>0</v>
      </c>
      <c r="O2800" s="406">
        <f t="shared" ref="O2800:O2816" si="516">E2800</f>
        <v>28.92</v>
      </c>
    </row>
    <row r="2801" spans="1:15">
      <c r="A2801" s="407">
        <v>45539</v>
      </c>
      <c r="B2801" s="408">
        <v>0</v>
      </c>
      <c r="C2801" s="409">
        <v>30</v>
      </c>
      <c r="D2801" s="409">
        <v>1.08</v>
      </c>
      <c r="E2801" s="409">
        <f t="shared" si="513"/>
        <v>28.92</v>
      </c>
      <c r="F2801" s="409">
        <v>28.92</v>
      </c>
      <c r="G2801" s="409">
        <f t="shared" si="512"/>
        <v>0</v>
      </c>
      <c r="H2801" s="410" t="s">
        <v>872</v>
      </c>
      <c r="I2801" s="410" t="s">
        <v>911</v>
      </c>
      <c r="J2801" s="410">
        <v>1358258540</v>
      </c>
      <c r="K2801" s="410">
        <v>52686167</v>
      </c>
      <c r="L2801" s="410" t="s">
        <v>874</v>
      </c>
      <c r="M2801" s="406">
        <f t="shared" si="514"/>
        <v>0</v>
      </c>
      <c r="O2801" s="406">
        <f t="shared" si="516"/>
        <v>28.92</v>
      </c>
    </row>
    <row r="2802" spans="1:15">
      <c r="A2802" s="407">
        <v>45539</v>
      </c>
      <c r="B2802" s="408">
        <v>0</v>
      </c>
      <c r="C2802" s="409">
        <v>50</v>
      </c>
      <c r="D2802" s="409">
        <v>1.8</v>
      </c>
      <c r="E2802" s="409">
        <f t="shared" si="513"/>
        <v>48.2</v>
      </c>
      <c r="F2802" s="409">
        <v>48.2</v>
      </c>
      <c r="G2802" s="409">
        <f t="shared" si="512"/>
        <v>0</v>
      </c>
      <c r="H2802" s="410" t="s">
        <v>872</v>
      </c>
      <c r="I2802" s="410" t="s">
        <v>911</v>
      </c>
      <c r="J2802" s="410">
        <v>1358258540</v>
      </c>
      <c r="K2802" s="410">
        <v>52686175</v>
      </c>
      <c r="L2802" s="410" t="s">
        <v>874</v>
      </c>
      <c r="M2802" s="406">
        <f t="shared" si="514"/>
        <v>0</v>
      </c>
      <c r="O2802" s="406">
        <f t="shared" si="516"/>
        <v>48.2</v>
      </c>
    </row>
    <row r="2803" spans="1:15">
      <c r="A2803" s="407">
        <v>45539</v>
      </c>
      <c r="B2803" s="408">
        <v>0</v>
      </c>
      <c r="C2803" s="409">
        <v>30</v>
      </c>
      <c r="D2803" s="409">
        <v>1.08</v>
      </c>
      <c r="E2803" s="409">
        <f t="shared" si="513"/>
        <v>28.92</v>
      </c>
      <c r="F2803" s="409">
        <v>28.92</v>
      </c>
      <c r="G2803" s="409">
        <f t="shared" si="512"/>
        <v>0</v>
      </c>
      <c r="H2803" s="410" t="s">
        <v>872</v>
      </c>
      <c r="I2803" s="410" t="s">
        <v>911</v>
      </c>
      <c r="J2803" s="410">
        <v>1358258540</v>
      </c>
      <c r="K2803" s="410">
        <v>52686178</v>
      </c>
      <c r="L2803" s="410" t="s">
        <v>874</v>
      </c>
      <c r="M2803" s="406">
        <f t="shared" si="514"/>
        <v>0</v>
      </c>
      <c r="O2803" s="406">
        <f t="shared" si="516"/>
        <v>28.92</v>
      </c>
    </row>
    <row r="2804" spans="1:15">
      <c r="A2804" s="407">
        <v>45539</v>
      </c>
      <c r="B2804" s="408">
        <v>0</v>
      </c>
      <c r="C2804" s="409">
        <v>80</v>
      </c>
      <c r="D2804" s="409">
        <v>2.88</v>
      </c>
      <c r="E2804" s="409">
        <f t="shared" si="513"/>
        <v>77.12</v>
      </c>
      <c r="F2804" s="409">
        <v>77.12</v>
      </c>
      <c r="G2804" s="409">
        <f t="shared" si="512"/>
        <v>0</v>
      </c>
      <c r="H2804" s="410" t="s">
        <v>872</v>
      </c>
      <c r="I2804" s="410" t="s">
        <v>911</v>
      </c>
      <c r="J2804" s="410">
        <v>1358258540</v>
      </c>
      <c r="K2804" s="410">
        <v>52686220</v>
      </c>
      <c r="L2804" s="410" t="s">
        <v>874</v>
      </c>
      <c r="M2804" s="406">
        <f t="shared" si="514"/>
        <v>0</v>
      </c>
      <c r="O2804" s="406">
        <f t="shared" si="516"/>
        <v>77.12</v>
      </c>
    </row>
    <row r="2805" spans="1:15">
      <c r="A2805" s="407">
        <v>45539</v>
      </c>
      <c r="B2805" s="408">
        <v>0</v>
      </c>
      <c r="C2805" s="409">
        <v>50</v>
      </c>
      <c r="D2805" s="409">
        <v>1.8</v>
      </c>
      <c r="E2805" s="409">
        <f t="shared" si="513"/>
        <v>48.2</v>
      </c>
      <c r="F2805" s="409">
        <v>48.2</v>
      </c>
      <c r="G2805" s="409">
        <f t="shared" si="512"/>
        <v>0</v>
      </c>
      <c r="H2805" s="410" t="s">
        <v>872</v>
      </c>
      <c r="I2805" s="410" t="s">
        <v>911</v>
      </c>
      <c r="J2805" s="410">
        <v>1358258540</v>
      </c>
      <c r="K2805" s="410">
        <v>52686108</v>
      </c>
      <c r="L2805" s="410" t="s">
        <v>874</v>
      </c>
      <c r="M2805" s="406">
        <f t="shared" si="514"/>
        <v>0</v>
      </c>
      <c r="O2805" s="406">
        <f t="shared" si="516"/>
        <v>48.2</v>
      </c>
    </row>
    <row r="2806" spans="1:15">
      <c r="A2806" s="407">
        <v>45539</v>
      </c>
      <c r="B2806" s="408">
        <v>0</v>
      </c>
      <c r="C2806" s="409">
        <v>80</v>
      </c>
      <c r="D2806" s="409">
        <v>2.88</v>
      </c>
      <c r="E2806" s="409">
        <f t="shared" si="513"/>
        <v>77.12</v>
      </c>
      <c r="F2806" s="409">
        <v>77.12</v>
      </c>
      <c r="G2806" s="409">
        <f t="shared" si="512"/>
        <v>0</v>
      </c>
      <c r="H2806" s="410" t="s">
        <v>872</v>
      </c>
      <c r="I2806" s="410" t="s">
        <v>911</v>
      </c>
      <c r="J2806" s="410">
        <v>1358258540</v>
      </c>
      <c r="K2806" s="410">
        <v>52686112</v>
      </c>
      <c r="L2806" s="410" t="s">
        <v>874</v>
      </c>
      <c r="M2806" s="406">
        <f t="shared" si="514"/>
        <v>0</v>
      </c>
      <c r="O2806" s="406">
        <f t="shared" si="516"/>
        <v>77.12</v>
      </c>
    </row>
    <row r="2807" spans="1:15">
      <c r="A2807" s="407">
        <v>45539</v>
      </c>
      <c r="B2807" s="408">
        <v>0</v>
      </c>
      <c r="C2807" s="409">
        <v>50</v>
      </c>
      <c r="D2807" s="409">
        <v>1.8</v>
      </c>
      <c r="E2807" s="409">
        <f t="shared" si="513"/>
        <v>48.2</v>
      </c>
      <c r="F2807" s="409">
        <v>48.2</v>
      </c>
      <c r="G2807" s="409">
        <f t="shared" si="512"/>
        <v>0</v>
      </c>
      <c r="H2807" s="410" t="s">
        <v>872</v>
      </c>
      <c r="I2807" s="410" t="s">
        <v>911</v>
      </c>
      <c r="J2807" s="410">
        <v>1358258540</v>
      </c>
      <c r="K2807" s="410">
        <v>52686119</v>
      </c>
      <c r="L2807" s="410" t="s">
        <v>874</v>
      </c>
      <c r="M2807" s="406">
        <f t="shared" si="514"/>
        <v>0</v>
      </c>
      <c r="O2807" s="406">
        <f t="shared" si="516"/>
        <v>48.2</v>
      </c>
    </row>
    <row r="2808" spans="1:15">
      <c r="A2808" s="407">
        <v>45539</v>
      </c>
      <c r="B2808" s="408">
        <v>0</v>
      </c>
      <c r="C2808" s="409">
        <v>50</v>
      </c>
      <c r="D2808" s="409">
        <v>1.8</v>
      </c>
      <c r="E2808" s="409">
        <f t="shared" si="513"/>
        <v>48.2</v>
      </c>
      <c r="F2808" s="409">
        <v>48.2</v>
      </c>
      <c r="G2808" s="409">
        <f t="shared" si="512"/>
        <v>0</v>
      </c>
      <c r="H2808" s="410" t="s">
        <v>872</v>
      </c>
      <c r="I2808" s="410" t="s">
        <v>911</v>
      </c>
      <c r="J2808" s="410">
        <v>1358258540</v>
      </c>
      <c r="K2808" s="410">
        <v>52686120</v>
      </c>
      <c r="L2808" s="410" t="s">
        <v>874</v>
      </c>
      <c r="M2808" s="406">
        <f t="shared" si="514"/>
        <v>0</v>
      </c>
      <c r="O2808" s="406">
        <f t="shared" si="516"/>
        <v>48.2</v>
      </c>
    </row>
    <row r="2809" spans="1:15">
      <c r="A2809" s="407">
        <v>45539</v>
      </c>
      <c r="B2809" s="408">
        <v>0</v>
      </c>
      <c r="C2809" s="409">
        <v>30</v>
      </c>
      <c r="D2809" s="409">
        <v>1.08</v>
      </c>
      <c r="E2809" s="409">
        <f t="shared" si="513"/>
        <v>28.92</v>
      </c>
      <c r="F2809" s="409">
        <v>28.92</v>
      </c>
      <c r="G2809" s="409">
        <f t="shared" si="512"/>
        <v>0</v>
      </c>
      <c r="H2809" s="410" t="s">
        <v>872</v>
      </c>
      <c r="I2809" s="410" t="s">
        <v>911</v>
      </c>
      <c r="J2809" s="410">
        <v>1358258540</v>
      </c>
      <c r="K2809" s="410">
        <v>52686138</v>
      </c>
      <c r="L2809" s="410" t="s">
        <v>874</v>
      </c>
      <c r="M2809" s="406">
        <f t="shared" si="514"/>
        <v>0</v>
      </c>
      <c r="O2809" s="406">
        <f t="shared" si="516"/>
        <v>28.92</v>
      </c>
    </row>
    <row r="2810" spans="1:15">
      <c r="A2810" s="407">
        <v>45539</v>
      </c>
      <c r="B2810" s="408">
        <v>0</v>
      </c>
      <c r="C2810" s="409">
        <v>30</v>
      </c>
      <c r="D2810" s="409">
        <v>1.08</v>
      </c>
      <c r="E2810" s="409">
        <f t="shared" si="513"/>
        <v>28.92</v>
      </c>
      <c r="F2810" s="409">
        <v>28.92</v>
      </c>
      <c r="G2810" s="409">
        <f t="shared" si="512"/>
        <v>0</v>
      </c>
      <c r="H2810" s="410" t="s">
        <v>872</v>
      </c>
      <c r="I2810" s="410" t="s">
        <v>911</v>
      </c>
      <c r="J2810" s="410">
        <v>1358258540</v>
      </c>
      <c r="K2810" s="410">
        <v>52686144</v>
      </c>
      <c r="L2810" s="410" t="s">
        <v>874</v>
      </c>
      <c r="M2810" s="406">
        <f t="shared" si="514"/>
        <v>0</v>
      </c>
      <c r="O2810" s="406">
        <f t="shared" si="516"/>
        <v>28.92</v>
      </c>
    </row>
    <row r="2811" spans="1:15">
      <c r="A2811" s="407">
        <v>45539</v>
      </c>
      <c r="B2811" s="408">
        <v>0</v>
      </c>
      <c r="C2811" s="409">
        <v>30</v>
      </c>
      <c r="D2811" s="409">
        <v>1.08</v>
      </c>
      <c r="E2811" s="409">
        <f t="shared" si="513"/>
        <v>28.92</v>
      </c>
      <c r="F2811" s="409">
        <v>28.92</v>
      </c>
      <c r="G2811" s="409">
        <f t="shared" si="512"/>
        <v>0</v>
      </c>
      <c r="H2811" s="410" t="s">
        <v>872</v>
      </c>
      <c r="I2811" s="410" t="s">
        <v>911</v>
      </c>
      <c r="J2811" s="410">
        <v>1358258540</v>
      </c>
      <c r="K2811" s="410">
        <v>52686186</v>
      </c>
      <c r="L2811" s="410" t="s">
        <v>874</v>
      </c>
      <c r="M2811" s="406">
        <f t="shared" si="514"/>
        <v>0</v>
      </c>
      <c r="O2811" s="406">
        <f t="shared" si="516"/>
        <v>28.92</v>
      </c>
    </row>
    <row r="2812" spans="1:15">
      <c r="A2812" s="407">
        <v>45539</v>
      </c>
      <c r="B2812" s="408">
        <v>0</v>
      </c>
      <c r="C2812" s="409">
        <v>25</v>
      </c>
      <c r="D2812" s="409">
        <v>0.9</v>
      </c>
      <c r="E2812" s="409">
        <f t="shared" si="513"/>
        <v>24.1</v>
      </c>
      <c r="F2812" s="409">
        <v>24.1</v>
      </c>
      <c r="G2812" s="409">
        <f t="shared" si="512"/>
        <v>0</v>
      </c>
      <c r="H2812" s="410" t="s">
        <v>872</v>
      </c>
      <c r="I2812" s="410" t="s">
        <v>911</v>
      </c>
      <c r="J2812" s="410">
        <v>1358258540</v>
      </c>
      <c r="K2812" s="410">
        <v>52686199</v>
      </c>
      <c r="L2812" s="410" t="s">
        <v>874</v>
      </c>
      <c r="M2812" s="406">
        <f t="shared" si="514"/>
        <v>0</v>
      </c>
      <c r="O2812" s="406">
        <f t="shared" si="516"/>
        <v>24.1</v>
      </c>
    </row>
    <row r="2813" spans="1:15">
      <c r="A2813" s="407">
        <v>45539</v>
      </c>
      <c r="B2813" s="408">
        <v>0</v>
      </c>
      <c r="C2813" s="409">
        <v>25</v>
      </c>
      <c r="D2813" s="409">
        <v>0.9</v>
      </c>
      <c r="E2813" s="409">
        <f t="shared" si="513"/>
        <v>24.1</v>
      </c>
      <c r="F2813" s="409">
        <v>24.1</v>
      </c>
      <c r="G2813" s="409">
        <f t="shared" si="512"/>
        <v>0</v>
      </c>
      <c r="H2813" s="410" t="s">
        <v>872</v>
      </c>
      <c r="I2813" s="410" t="s">
        <v>911</v>
      </c>
      <c r="J2813" s="410">
        <v>1358258540</v>
      </c>
      <c r="K2813" s="410">
        <v>52686218</v>
      </c>
      <c r="L2813" s="410" t="s">
        <v>874</v>
      </c>
      <c r="M2813" s="406">
        <f t="shared" si="514"/>
        <v>0</v>
      </c>
      <c r="O2813" s="406">
        <f t="shared" si="516"/>
        <v>24.1</v>
      </c>
    </row>
    <row r="2814" spans="1:15">
      <c r="A2814" s="407">
        <v>45539</v>
      </c>
      <c r="B2814" s="408">
        <v>0</v>
      </c>
      <c r="C2814" s="409">
        <v>50</v>
      </c>
      <c r="D2814" s="409">
        <v>1.8</v>
      </c>
      <c r="E2814" s="409">
        <f t="shared" si="513"/>
        <v>48.2</v>
      </c>
      <c r="F2814" s="409">
        <v>48.2</v>
      </c>
      <c r="G2814" s="409">
        <f t="shared" si="512"/>
        <v>0</v>
      </c>
      <c r="H2814" s="410" t="s">
        <v>872</v>
      </c>
      <c r="I2814" s="410" t="s">
        <v>911</v>
      </c>
      <c r="J2814" s="410">
        <v>1358258540</v>
      </c>
      <c r="K2814" s="410">
        <v>52686124</v>
      </c>
      <c r="L2814" s="410" t="s">
        <v>874</v>
      </c>
      <c r="M2814" s="406">
        <f t="shared" si="514"/>
        <v>0</v>
      </c>
      <c r="O2814" s="406">
        <f t="shared" si="516"/>
        <v>48.2</v>
      </c>
    </row>
    <row r="2815" spans="1:15">
      <c r="A2815" s="407">
        <v>45539</v>
      </c>
      <c r="B2815" s="408">
        <v>0</v>
      </c>
      <c r="C2815" s="409">
        <v>50</v>
      </c>
      <c r="D2815" s="409">
        <v>1.8</v>
      </c>
      <c r="E2815" s="409">
        <f t="shared" si="513"/>
        <v>48.2</v>
      </c>
      <c r="F2815" s="409">
        <v>48.2</v>
      </c>
      <c r="G2815" s="409">
        <f t="shared" si="512"/>
        <v>0</v>
      </c>
      <c r="H2815" s="410" t="s">
        <v>872</v>
      </c>
      <c r="I2815" s="410" t="s">
        <v>911</v>
      </c>
      <c r="J2815" s="410">
        <v>1358258540</v>
      </c>
      <c r="K2815" s="410">
        <v>52686133</v>
      </c>
      <c r="L2815" s="410" t="s">
        <v>874</v>
      </c>
      <c r="M2815" s="406">
        <f t="shared" si="514"/>
        <v>0</v>
      </c>
      <c r="O2815" s="406">
        <f t="shared" si="516"/>
        <v>48.2</v>
      </c>
    </row>
    <row r="2816" spans="1:15">
      <c r="A2816" s="407">
        <v>45539</v>
      </c>
      <c r="B2816" s="408">
        <v>0</v>
      </c>
      <c r="C2816" s="409">
        <v>50</v>
      </c>
      <c r="D2816" s="409">
        <v>1.8</v>
      </c>
      <c r="E2816" s="409">
        <f t="shared" si="513"/>
        <v>48.2</v>
      </c>
      <c r="F2816" s="409">
        <v>48.2</v>
      </c>
      <c r="G2816" s="409">
        <f t="shared" si="512"/>
        <v>0</v>
      </c>
      <c r="H2816" s="410" t="s">
        <v>872</v>
      </c>
      <c r="I2816" s="410" t="s">
        <v>911</v>
      </c>
      <c r="J2816" s="410">
        <v>1358258540</v>
      </c>
      <c r="K2816" s="410">
        <v>52686134</v>
      </c>
      <c r="L2816" s="410" t="s">
        <v>874</v>
      </c>
      <c r="M2816" s="406">
        <f t="shared" si="514"/>
        <v>0</v>
      </c>
      <c r="O2816" s="406">
        <f t="shared" si="516"/>
        <v>48.2</v>
      </c>
    </row>
    <row r="2817" spans="1:24">
      <c r="A2817" s="407">
        <v>45539</v>
      </c>
      <c r="B2817" s="408">
        <v>0</v>
      </c>
      <c r="C2817" s="409">
        <v>4</v>
      </c>
      <c r="D2817" s="409">
        <v>0.2</v>
      </c>
      <c r="E2817" s="409">
        <f t="shared" si="513"/>
        <v>3.76</v>
      </c>
      <c r="F2817" s="409">
        <v>3.8</v>
      </c>
      <c r="G2817" s="409">
        <f t="shared" si="512"/>
        <v>0.04</v>
      </c>
      <c r="H2817" s="410" t="s">
        <v>872</v>
      </c>
      <c r="I2817" s="410" t="s">
        <v>873</v>
      </c>
      <c r="J2817" s="410">
        <v>1358258540</v>
      </c>
      <c r="K2817" s="410">
        <v>52686148</v>
      </c>
      <c r="L2817" s="410" t="s">
        <v>874</v>
      </c>
      <c r="M2817" s="406">
        <f t="shared" si="514"/>
        <v>0</v>
      </c>
      <c r="U2817" s="406">
        <f>E2817</f>
        <v>3.76</v>
      </c>
    </row>
    <row r="2818" spans="1:24">
      <c r="A2818" s="407">
        <v>45539</v>
      </c>
      <c r="B2818" s="408">
        <v>0</v>
      </c>
      <c r="C2818" s="409">
        <v>80</v>
      </c>
      <c r="D2818" s="409">
        <v>2.88</v>
      </c>
      <c r="E2818" s="409">
        <f t="shared" si="513"/>
        <v>77.12</v>
      </c>
      <c r="F2818" s="409">
        <v>77.12</v>
      </c>
      <c r="G2818" s="409">
        <f t="shared" si="512"/>
        <v>0</v>
      </c>
      <c r="H2818" s="410" t="s">
        <v>872</v>
      </c>
      <c r="I2818" s="410" t="s">
        <v>911</v>
      </c>
      <c r="J2818" s="410">
        <v>1358258540</v>
      </c>
      <c r="K2818" s="410">
        <v>52686158</v>
      </c>
      <c r="L2818" s="410" t="s">
        <v>874</v>
      </c>
      <c r="M2818" s="406">
        <f t="shared" si="514"/>
        <v>0</v>
      </c>
      <c r="O2818" s="406">
        <f t="shared" ref="O2818:O2822" si="517">E2818</f>
        <v>77.12</v>
      </c>
    </row>
    <row r="2819" spans="1:24">
      <c r="A2819" s="407">
        <v>45539</v>
      </c>
      <c r="B2819" s="408">
        <v>0</v>
      </c>
      <c r="C2819" s="409">
        <v>50</v>
      </c>
      <c r="D2819" s="409">
        <v>1.8</v>
      </c>
      <c r="E2819" s="409">
        <f t="shared" si="513"/>
        <v>48.2</v>
      </c>
      <c r="F2819" s="409">
        <v>48.2</v>
      </c>
      <c r="G2819" s="409">
        <f t="shared" ref="G2819:G2829" si="518">IF(D2819&gt;0.2,0,0.04)</f>
        <v>0</v>
      </c>
      <c r="H2819" s="410" t="s">
        <v>872</v>
      </c>
      <c r="I2819" s="410" t="s">
        <v>911</v>
      </c>
      <c r="J2819" s="410">
        <v>1358258540</v>
      </c>
      <c r="K2819" s="410">
        <v>52686160</v>
      </c>
      <c r="L2819" s="410" t="s">
        <v>874</v>
      </c>
      <c r="M2819" s="406">
        <f t="shared" si="514"/>
        <v>0</v>
      </c>
      <c r="O2819" s="406">
        <f t="shared" si="517"/>
        <v>48.2</v>
      </c>
    </row>
    <row r="2820" spans="1:24">
      <c r="A2820" s="407">
        <v>45539</v>
      </c>
      <c r="B2820" s="408">
        <v>0</v>
      </c>
      <c r="C2820" s="409">
        <v>50</v>
      </c>
      <c r="D2820" s="409">
        <v>1.8</v>
      </c>
      <c r="E2820" s="409">
        <f t="shared" ref="E2820:E2829" si="519">C2820-D2820-G2820</f>
        <v>48.2</v>
      </c>
      <c r="F2820" s="409">
        <v>48.2</v>
      </c>
      <c r="G2820" s="409">
        <f t="shared" si="518"/>
        <v>0</v>
      </c>
      <c r="H2820" s="410" t="s">
        <v>872</v>
      </c>
      <c r="I2820" s="410" t="s">
        <v>911</v>
      </c>
      <c r="J2820" s="410">
        <v>1358258540</v>
      </c>
      <c r="K2820" s="410">
        <v>52686171</v>
      </c>
      <c r="L2820" s="410" t="s">
        <v>874</v>
      </c>
      <c r="M2820" s="406">
        <f t="shared" ref="M2820:M2829" si="520">SUM(N2820:AA2820)-E2820</f>
        <v>0</v>
      </c>
      <c r="O2820" s="406">
        <f t="shared" si="517"/>
        <v>48.2</v>
      </c>
    </row>
    <row r="2821" spans="1:24">
      <c r="A2821" s="407">
        <v>45539</v>
      </c>
      <c r="B2821" s="408">
        <v>0</v>
      </c>
      <c r="C2821" s="409">
        <v>30</v>
      </c>
      <c r="D2821" s="409">
        <v>1.08</v>
      </c>
      <c r="E2821" s="409">
        <f t="shared" si="519"/>
        <v>28.92</v>
      </c>
      <c r="F2821" s="409">
        <v>28.92</v>
      </c>
      <c r="G2821" s="409">
        <f t="shared" si="518"/>
        <v>0</v>
      </c>
      <c r="H2821" s="410" t="s">
        <v>872</v>
      </c>
      <c r="I2821" s="410" t="s">
        <v>911</v>
      </c>
      <c r="J2821" s="410">
        <v>1358258540</v>
      </c>
      <c r="K2821" s="410">
        <v>52686183</v>
      </c>
      <c r="L2821" s="410" t="s">
        <v>874</v>
      </c>
      <c r="M2821" s="406">
        <f t="shared" si="520"/>
        <v>0</v>
      </c>
      <c r="O2821" s="406">
        <f t="shared" si="517"/>
        <v>28.92</v>
      </c>
    </row>
    <row r="2822" spans="1:24">
      <c r="A2822" s="407">
        <v>45539</v>
      </c>
      <c r="B2822" s="408">
        <v>0</v>
      </c>
      <c r="C2822" s="409">
        <v>50</v>
      </c>
      <c r="D2822" s="409">
        <v>1.8</v>
      </c>
      <c r="E2822" s="409">
        <f t="shared" si="519"/>
        <v>48.2</v>
      </c>
      <c r="F2822" s="409">
        <v>48.2</v>
      </c>
      <c r="G2822" s="409">
        <f t="shared" si="518"/>
        <v>0</v>
      </c>
      <c r="H2822" s="410" t="s">
        <v>872</v>
      </c>
      <c r="I2822" s="410" t="s">
        <v>911</v>
      </c>
      <c r="J2822" s="410">
        <v>1358258540</v>
      </c>
      <c r="K2822" s="410">
        <v>52686201</v>
      </c>
      <c r="L2822" s="410" t="s">
        <v>874</v>
      </c>
      <c r="M2822" s="406">
        <f t="shared" si="520"/>
        <v>0</v>
      </c>
      <c r="O2822" s="406">
        <f t="shared" si="517"/>
        <v>48.2</v>
      </c>
    </row>
    <row r="2823" spans="1:24">
      <c r="A2823" s="407">
        <v>45538</v>
      </c>
      <c r="B2823" s="408">
        <v>0</v>
      </c>
      <c r="C2823" s="409">
        <v>25</v>
      </c>
      <c r="D2823" s="409">
        <v>0.9</v>
      </c>
      <c r="E2823" s="409">
        <f t="shared" si="519"/>
        <v>24.1</v>
      </c>
      <c r="F2823" s="409">
        <v>24.1</v>
      </c>
      <c r="G2823" s="409">
        <f t="shared" si="518"/>
        <v>0</v>
      </c>
      <c r="H2823" s="410" t="s">
        <v>872</v>
      </c>
      <c r="I2823" s="410" t="s">
        <v>877</v>
      </c>
      <c r="J2823" s="410">
        <v>1966719908</v>
      </c>
      <c r="K2823" s="410">
        <v>52677458</v>
      </c>
      <c r="L2823" s="410" t="s">
        <v>874</v>
      </c>
      <c r="M2823" s="406">
        <f t="shared" si="520"/>
        <v>0</v>
      </c>
      <c r="X2823" s="406">
        <f>E2823</f>
        <v>24.1</v>
      </c>
    </row>
    <row r="2824" spans="1:24">
      <c r="A2824" s="407">
        <v>45538</v>
      </c>
      <c r="B2824" s="408">
        <v>0</v>
      </c>
      <c r="C2824" s="409">
        <v>2</v>
      </c>
      <c r="D2824" s="409">
        <v>0.2</v>
      </c>
      <c r="E2824" s="409">
        <f t="shared" si="519"/>
        <v>1.76</v>
      </c>
      <c r="F2824" s="409">
        <v>1.8</v>
      </c>
      <c r="G2824" s="409">
        <f t="shared" si="518"/>
        <v>0.04</v>
      </c>
      <c r="H2824" s="410" t="s">
        <v>872</v>
      </c>
      <c r="I2824" s="410" t="s">
        <v>873</v>
      </c>
      <c r="J2824" s="410">
        <v>1966719908</v>
      </c>
      <c r="K2824" s="410">
        <v>52677456</v>
      </c>
      <c r="L2824" s="410" t="s">
        <v>874</v>
      </c>
      <c r="M2824" s="406">
        <f t="shared" si="520"/>
        <v>0</v>
      </c>
      <c r="U2824" s="406">
        <f>E2824</f>
        <v>1.76</v>
      </c>
    </row>
    <row r="2825" spans="1:24">
      <c r="A2825" s="407">
        <v>45538</v>
      </c>
      <c r="B2825" s="408">
        <v>0</v>
      </c>
      <c r="C2825" s="409">
        <v>3</v>
      </c>
      <c r="D2825" s="409">
        <v>0.2</v>
      </c>
      <c r="E2825" s="409">
        <f t="shared" si="519"/>
        <v>2.76</v>
      </c>
      <c r="F2825" s="409">
        <v>2.8</v>
      </c>
      <c r="G2825" s="409">
        <f t="shared" si="518"/>
        <v>0.04</v>
      </c>
      <c r="H2825" s="410" t="s">
        <v>872</v>
      </c>
      <c r="I2825" s="410" t="s">
        <v>875</v>
      </c>
      <c r="J2825" s="410">
        <v>1966719908</v>
      </c>
      <c r="K2825" s="410">
        <v>52677457</v>
      </c>
      <c r="L2825" s="410" t="s">
        <v>874</v>
      </c>
      <c r="M2825" s="406">
        <f t="shared" si="520"/>
        <v>0</v>
      </c>
      <c r="P2825" s="406">
        <f t="shared" ref="P2825:P2828" si="521">E2825</f>
        <v>2.76</v>
      </c>
    </row>
    <row r="2826" spans="1:24">
      <c r="A2826" s="407">
        <v>45537</v>
      </c>
      <c r="B2826" s="408">
        <v>0</v>
      </c>
      <c r="C2826" s="409">
        <v>3</v>
      </c>
      <c r="D2826" s="409">
        <v>0.2</v>
      </c>
      <c r="E2826" s="409">
        <f t="shared" si="519"/>
        <v>2.76</v>
      </c>
      <c r="F2826" s="409">
        <v>2.8</v>
      </c>
      <c r="G2826" s="409">
        <f t="shared" si="518"/>
        <v>0.04</v>
      </c>
      <c r="H2826" s="410" t="s">
        <v>872</v>
      </c>
      <c r="I2826" s="410" t="s">
        <v>875</v>
      </c>
      <c r="J2826" s="410">
        <v>893890213</v>
      </c>
      <c r="K2826" s="410">
        <v>52657340</v>
      </c>
      <c r="L2826" s="410" t="s">
        <v>874</v>
      </c>
      <c r="M2826" s="406">
        <f t="shared" si="520"/>
        <v>0</v>
      </c>
      <c r="P2826" s="406">
        <f t="shared" si="521"/>
        <v>2.76</v>
      </c>
    </row>
    <row r="2827" spans="1:24">
      <c r="A2827" s="407">
        <v>45537</v>
      </c>
      <c r="B2827" s="408">
        <v>0</v>
      </c>
      <c r="C2827" s="409">
        <v>3</v>
      </c>
      <c r="D2827" s="409">
        <v>0.2</v>
      </c>
      <c r="E2827" s="409">
        <f t="shared" si="519"/>
        <v>2.76</v>
      </c>
      <c r="F2827" s="409">
        <v>2.8</v>
      </c>
      <c r="G2827" s="409">
        <f t="shared" si="518"/>
        <v>0.04</v>
      </c>
      <c r="H2827" s="410" t="s">
        <v>872</v>
      </c>
      <c r="I2827" s="410" t="s">
        <v>875</v>
      </c>
      <c r="J2827" s="410">
        <v>893890213</v>
      </c>
      <c r="K2827" s="410">
        <v>52657339</v>
      </c>
      <c r="L2827" s="410" t="s">
        <v>874</v>
      </c>
      <c r="M2827" s="406">
        <f t="shared" si="520"/>
        <v>0</v>
      </c>
      <c r="P2827" s="406">
        <f t="shared" si="521"/>
        <v>2.76</v>
      </c>
    </row>
    <row r="2828" spans="1:24">
      <c r="A2828" s="407">
        <v>45537</v>
      </c>
      <c r="B2828" s="408">
        <v>0</v>
      </c>
      <c r="C2828" s="409">
        <v>3</v>
      </c>
      <c r="D2828" s="409">
        <v>0.2</v>
      </c>
      <c r="E2828" s="409">
        <f t="shared" si="519"/>
        <v>2.76</v>
      </c>
      <c r="F2828" s="409">
        <v>2.8</v>
      </c>
      <c r="G2828" s="409">
        <f t="shared" si="518"/>
        <v>0.04</v>
      </c>
      <c r="H2828" s="410" t="s">
        <v>872</v>
      </c>
      <c r="I2828" s="410" t="s">
        <v>875</v>
      </c>
      <c r="J2828" s="410">
        <v>893890213</v>
      </c>
      <c r="K2828" s="410">
        <v>52657341</v>
      </c>
      <c r="L2828" s="410" t="s">
        <v>874</v>
      </c>
      <c r="M2828" s="406">
        <f t="shared" si="520"/>
        <v>0</v>
      </c>
      <c r="P2828" s="406">
        <f t="shared" si="521"/>
        <v>2.76</v>
      </c>
    </row>
    <row r="2829" spans="1:24">
      <c r="A2829" s="407">
        <v>45537</v>
      </c>
      <c r="B2829" s="408">
        <v>0</v>
      </c>
      <c r="C2829" s="409">
        <v>2</v>
      </c>
      <c r="D2829" s="409">
        <v>0.2</v>
      </c>
      <c r="E2829" s="409">
        <f t="shared" si="519"/>
        <v>1.76</v>
      </c>
      <c r="F2829" s="409">
        <v>1.8</v>
      </c>
      <c r="G2829" s="409">
        <f t="shared" si="518"/>
        <v>0.04</v>
      </c>
      <c r="H2829" s="410" t="s">
        <v>872</v>
      </c>
      <c r="I2829" s="410" t="s">
        <v>873</v>
      </c>
      <c r="J2829" s="410">
        <v>893890213</v>
      </c>
      <c r="K2829" s="410">
        <v>52657338</v>
      </c>
      <c r="L2829" s="410" t="s">
        <v>874</v>
      </c>
      <c r="M2829" s="406">
        <f t="shared" si="520"/>
        <v>0</v>
      </c>
      <c r="U2829" s="406">
        <f>E2829</f>
        <v>1.76</v>
      </c>
    </row>
    <row r="2830" spans="1:24">
      <c r="Q2830" s="406">
        <f>E2830</f>
        <v>0</v>
      </c>
    </row>
  </sheetData>
  <autoFilter ref="A2:AD2830" xr:uid="{00000000-0001-0000-1000-000000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K46"/>
  <sheetViews>
    <sheetView zoomScale="85" zoomScaleNormal="85" workbookViewId="0">
      <selection activeCell="F36" sqref="F36"/>
    </sheetView>
  </sheetViews>
  <sheetFormatPr defaultColWidth="8.85546875" defaultRowHeight="12.75"/>
  <cols>
    <col min="1" max="1" width="15.140625" bestFit="1" customWidth="1"/>
    <col min="2" max="2" width="15.28515625" bestFit="1" customWidth="1"/>
    <col min="3" max="3" width="10.85546875" customWidth="1"/>
    <col min="4" max="4" width="15" bestFit="1" customWidth="1"/>
    <col min="5" max="5" width="85.28515625" bestFit="1" customWidth="1"/>
    <col min="6" max="6" width="12.42578125" bestFit="1" customWidth="1"/>
    <col min="7" max="7" width="13" bestFit="1" customWidth="1"/>
    <col min="8" max="8" width="11.28515625" bestFit="1" customWidth="1"/>
  </cols>
  <sheetData>
    <row r="1" spans="1:10">
      <c r="F1" s="342">
        <f>SUM(F4:F90)</f>
        <v>12000</v>
      </c>
      <c r="G1" s="342">
        <f>SUM(G4:G90)</f>
        <v>58157.71</v>
      </c>
      <c r="H1">
        <f>H45+G1-F1</f>
        <v>46157.71</v>
      </c>
    </row>
    <row r="2" spans="1:10">
      <c r="A2" t="s">
        <v>64</v>
      </c>
      <c r="B2" t="s">
        <v>837</v>
      </c>
      <c r="C2" t="s">
        <v>852</v>
      </c>
      <c r="D2" t="s">
        <v>838</v>
      </c>
      <c r="E2" t="s">
        <v>65</v>
      </c>
      <c r="F2" t="s">
        <v>66</v>
      </c>
      <c r="G2" t="s">
        <v>67</v>
      </c>
      <c r="H2" t="s">
        <v>68</v>
      </c>
    </row>
    <row r="3" spans="1:10">
      <c r="F3" s="42"/>
      <c r="G3" s="42"/>
      <c r="H3" s="42"/>
    </row>
    <row r="4" spans="1:10" ht="10.9" customHeight="1">
      <c r="F4" s="42"/>
      <c r="G4" s="42"/>
      <c r="H4" s="42"/>
    </row>
    <row r="5" spans="1:10" ht="10.9" customHeight="1">
      <c r="A5" s="5"/>
      <c r="F5" s="42"/>
      <c r="G5" s="42"/>
      <c r="H5" s="42"/>
      <c r="I5" s="42"/>
      <c r="J5" s="42"/>
    </row>
    <row r="6" spans="1:10" ht="10.9" customHeight="1">
      <c r="A6" s="5"/>
      <c r="F6" s="42"/>
      <c r="G6" s="42"/>
      <c r="H6" s="42"/>
      <c r="I6" s="42"/>
      <c r="J6" s="42"/>
    </row>
    <row r="7" spans="1:10" ht="10.9" customHeight="1">
      <c r="F7" s="42"/>
      <c r="G7" s="42"/>
      <c r="H7" s="42"/>
      <c r="I7" s="42"/>
      <c r="J7" s="42"/>
    </row>
    <row r="8" spans="1:10" ht="10.9" customHeight="1">
      <c r="F8" s="42"/>
      <c r="G8" s="42"/>
      <c r="H8" s="42"/>
      <c r="I8" s="42"/>
      <c r="J8" s="42"/>
    </row>
    <row r="9" spans="1:10" ht="10.9" customHeight="1">
      <c r="F9" s="42"/>
      <c r="G9" s="42"/>
      <c r="H9" s="42"/>
      <c r="I9" s="42"/>
      <c r="J9" s="42"/>
    </row>
    <row r="10" spans="1:10" ht="10.9" customHeight="1">
      <c r="F10" s="42"/>
      <c r="G10" s="42"/>
      <c r="H10" s="42"/>
      <c r="I10" s="42"/>
      <c r="J10" s="42"/>
    </row>
    <row r="11" spans="1:10" ht="10.9" customHeight="1">
      <c r="F11" s="42"/>
      <c r="G11" s="42"/>
      <c r="H11" s="42"/>
      <c r="I11" s="42"/>
      <c r="J11" s="42"/>
    </row>
    <row r="12" spans="1:10">
      <c r="F12" s="42"/>
      <c r="G12" s="42"/>
      <c r="H12" s="42"/>
      <c r="I12" s="42"/>
      <c r="J12" s="42"/>
    </row>
    <row r="13" spans="1:10">
      <c r="A13" s="5">
        <v>45169</v>
      </c>
      <c r="B13" t="s">
        <v>849</v>
      </c>
      <c r="C13" t="s">
        <v>882</v>
      </c>
      <c r="D13">
        <v>10327364</v>
      </c>
      <c r="E13" t="s">
        <v>850</v>
      </c>
      <c r="G13">
        <v>5000</v>
      </c>
      <c r="H13" s="355">
        <f t="shared" ref="H13:H25" si="0">H14-F13+G13</f>
        <v>46157.71</v>
      </c>
      <c r="I13" s="42"/>
      <c r="J13" s="42"/>
    </row>
    <row r="14" spans="1:10">
      <c r="A14" s="5">
        <v>45079</v>
      </c>
      <c r="B14" t="s">
        <v>842</v>
      </c>
      <c r="C14" t="s">
        <v>882</v>
      </c>
      <c r="D14">
        <v>10327364</v>
      </c>
      <c r="E14" t="s">
        <v>883</v>
      </c>
      <c r="F14" s="42"/>
      <c r="G14">
        <v>174</v>
      </c>
      <c r="H14" s="355">
        <f t="shared" si="0"/>
        <v>41157.71</v>
      </c>
      <c r="I14" s="42"/>
      <c r="J14" s="42"/>
    </row>
    <row r="15" spans="1:10">
      <c r="A15" s="5">
        <v>45072</v>
      </c>
      <c r="B15" t="s">
        <v>842</v>
      </c>
      <c r="C15" t="s">
        <v>882</v>
      </c>
      <c r="D15">
        <v>10327364</v>
      </c>
      <c r="E15" t="s">
        <v>884</v>
      </c>
      <c r="F15" s="42"/>
      <c r="G15">
        <v>43</v>
      </c>
      <c r="H15" s="355">
        <f t="shared" si="0"/>
        <v>40983.71</v>
      </c>
      <c r="I15" s="42"/>
      <c r="J15" s="42"/>
    </row>
    <row r="16" spans="1:10">
      <c r="A16" s="5">
        <v>45065</v>
      </c>
      <c r="B16" t="s">
        <v>842</v>
      </c>
      <c r="C16" t="s">
        <v>882</v>
      </c>
      <c r="D16">
        <v>10327364</v>
      </c>
      <c r="E16" t="s">
        <v>885</v>
      </c>
      <c r="F16" s="42"/>
      <c r="G16">
        <v>125.25</v>
      </c>
      <c r="H16" s="355">
        <f t="shared" si="0"/>
        <v>40940.71</v>
      </c>
      <c r="I16" s="42"/>
      <c r="J16" s="42"/>
    </row>
    <row r="17" spans="1:11">
      <c r="A17" s="5">
        <v>45058</v>
      </c>
      <c r="B17" t="s">
        <v>842</v>
      </c>
      <c r="C17" t="s">
        <v>882</v>
      </c>
      <c r="D17">
        <v>10327364</v>
      </c>
      <c r="E17" t="s">
        <v>886</v>
      </c>
      <c r="F17" s="42"/>
      <c r="G17">
        <v>113.5</v>
      </c>
      <c r="H17" s="355">
        <f t="shared" si="0"/>
        <v>40815.46</v>
      </c>
      <c r="I17" s="42"/>
      <c r="J17" s="42"/>
    </row>
    <row r="18" spans="1:11">
      <c r="A18" s="5">
        <v>45051</v>
      </c>
      <c r="B18" t="s">
        <v>842</v>
      </c>
      <c r="C18" t="s">
        <v>882</v>
      </c>
      <c r="D18">
        <v>10327364</v>
      </c>
      <c r="E18" t="s">
        <v>887</v>
      </c>
      <c r="F18" s="42"/>
      <c r="G18">
        <v>151.5</v>
      </c>
      <c r="H18" s="355">
        <f t="shared" si="0"/>
        <v>40701.96</v>
      </c>
      <c r="I18" s="42"/>
      <c r="J18" s="42"/>
    </row>
    <row r="19" spans="1:11">
      <c r="A19" s="5">
        <v>45044</v>
      </c>
      <c r="B19" t="s">
        <v>842</v>
      </c>
      <c r="C19" t="s">
        <v>882</v>
      </c>
      <c r="D19">
        <v>10327364</v>
      </c>
      <c r="E19" t="s">
        <v>888</v>
      </c>
      <c r="F19" s="42"/>
      <c r="G19">
        <v>160.25</v>
      </c>
      <c r="H19" s="355">
        <f>H20-F19+G19</f>
        <v>40550.46</v>
      </c>
      <c r="I19" s="42"/>
      <c r="J19" s="42"/>
    </row>
    <row r="20" spans="1:11">
      <c r="A20" s="5">
        <v>45037</v>
      </c>
      <c r="B20" t="s">
        <v>842</v>
      </c>
      <c r="C20" t="s">
        <v>882</v>
      </c>
      <c r="D20">
        <v>10327364</v>
      </c>
      <c r="E20" t="s">
        <v>889</v>
      </c>
      <c r="F20" s="42"/>
      <c r="G20">
        <v>103.75</v>
      </c>
      <c r="H20" s="355">
        <f t="shared" si="0"/>
        <v>40390.21</v>
      </c>
      <c r="I20" s="42"/>
      <c r="J20" s="42"/>
    </row>
    <row r="21" spans="1:11">
      <c r="A21" s="5">
        <v>45030</v>
      </c>
      <c r="B21" t="s">
        <v>842</v>
      </c>
      <c r="C21" t="s">
        <v>882</v>
      </c>
      <c r="D21">
        <v>10327364</v>
      </c>
      <c r="E21" t="s">
        <v>890</v>
      </c>
      <c r="G21">
        <v>420.25</v>
      </c>
      <c r="H21" s="355">
        <f t="shared" si="0"/>
        <v>40286.46</v>
      </c>
      <c r="I21" s="42"/>
      <c r="J21" s="42"/>
    </row>
    <row r="22" spans="1:11">
      <c r="A22" s="5">
        <v>45022</v>
      </c>
      <c r="B22" t="s">
        <v>842</v>
      </c>
      <c r="C22" t="s">
        <v>882</v>
      </c>
      <c r="D22">
        <v>10327364</v>
      </c>
      <c r="E22" t="s">
        <v>891</v>
      </c>
      <c r="G22">
        <v>369.25</v>
      </c>
      <c r="H22" s="355">
        <f t="shared" si="0"/>
        <v>39866.21</v>
      </c>
      <c r="I22" s="42"/>
      <c r="J22" s="42"/>
    </row>
    <row r="23" spans="1:11">
      <c r="A23" s="5">
        <v>45002</v>
      </c>
      <c r="B23" t="s">
        <v>849</v>
      </c>
      <c r="C23" t="s">
        <v>882</v>
      </c>
      <c r="D23">
        <v>10327364</v>
      </c>
      <c r="E23" t="s">
        <v>850</v>
      </c>
      <c r="F23">
        <v>3000</v>
      </c>
      <c r="H23" s="355">
        <f t="shared" si="0"/>
        <v>39496.959999999999</v>
      </c>
      <c r="I23" s="42"/>
      <c r="J23" s="42"/>
    </row>
    <row r="24" spans="1:11">
      <c r="A24" s="5">
        <v>44939</v>
      </c>
      <c r="B24" t="s">
        <v>849</v>
      </c>
      <c r="C24" t="s">
        <v>882</v>
      </c>
      <c r="D24">
        <v>10327364</v>
      </c>
      <c r="E24" t="s">
        <v>850</v>
      </c>
      <c r="F24">
        <v>9000</v>
      </c>
      <c r="H24" s="355">
        <f t="shared" si="0"/>
        <v>42496.959999999999</v>
      </c>
      <c r="I24" s="42"/>
      <c r="J24" s="42"/>
    </row>
    <row r="25" spans="1:11">
      <c r="A25" s="5">
        <v>44816</v>
      </c>
      <c r="B25" t="s">
        <v>842</v>
      </c>
      <c r="C25" t="s">
        <v>882</v>
      </c>
      <c r="D25">
        <v>10327364</v>
      </c>
      <c r="E25" t="s">
        <v>892</v>
      </c>
      <c r="F25" s="42"/>
      <c r="G25">
        <v>3386</v>
      </c>
      <c r="H25" s="355">
        <f t="shared" si="0"/>
        <v>51496.959999999999</v>
      </c>
      <c r="I25" s="42"/>
      <c r="J25" s="42"/>
    </row>
    <row r="26" spans="1:11">
      <c r="F26" s="343" t="s">
        <v>566</v>
      </c>
      <c r="G26" s="69">
        <f>+H26</f>
        <v>48110.96</v>
      </c>
      <c r="H26" s="395">
        <v>48110.96</v>
      </c>
      <c r="K26" s="69"/>
    </row>
    <row r="27" spans="1:11">
      <c r="A27" s="5"/>
      <c r="F27" s="42"/>
      <c r="G27" s="42"/>
      <c r="H27" s="42"/>
      <c r="I27" s="42"/>
      <c r="J27" s="42"/>
    </row>
    <row r="28" spans="1:11">
      <c r="A28" s="5"/>
      <c r="F28" s="42"/>
      <c r="G28" s="42"/>
      <c r="H28" s="42"/>
      <c r="I28" s="42"/>
      <c r="J28" s="42"/>
    </row>
    <row r="29" spans="1:11">
      <c r="A29" s="5"/>
    </row>
    <row r="30" spans="1:11">
      <c r="A30" s="5"/>
    </row>
    <row r="31" spans="1:11">
      <c r="A31" s="5"/>
    </row>
    <row r="32" spans="1: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sheetData>
  <autoFilter ref="A2:H45" xr:uid="{00000000-0009-0000-0000-00000D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9A004-3409-4216-9223-B4E175DB5204}">
  <dimension ref="A1:F7"/>
  <sheetViews>
    <sheetView workbookViewId="0">
      <selection activeCell="H23" sqref="H23"/>
    </sheetView>
  </sheetViews>
  <sheetFormatPr defaultRowHeight="12.75"/>
  <sheetData>
    <row r="1" spans="1:6">
      <c r="A1" t="s">
        <v>567</v>
      </c>
      <c r="B1" t="s">
        <v>568</v>
      </c>
      <c r="C1" t="s">
        <v>569</v>
      </c>
      <c r="F1" s="45" t="s">
        <v>570</v>
      </c>
    </row>
    <row r="2" spans="1:6">
      <c r="A2">
        <v>2020</v>
      </c>
      <c r="B2" s="456">
        <v>33857</v>
      </c>
      <c r="C2" s="456">
        <v>35121</v>
      </c>
      <c r="F2" s="45" t="s">
        <v>571</v>
      </c>
    </row>
    <row r="3" spans="1:6">
      <c r="A3">
        <v>2021</v>
      </c>
      <c r="B3" s="456">
        <v>57991</v>
      </c>
      <c r="C3" s="456">
        <v>46587</v>
      </c>
      <c r="D3" s="45"/>
    </row>
    <row r="4" spans="1:6">
      <c r="A4">
        <v>2022</v>
      </c>
      <c r="B4" s="456">
        <v>66751</v>
      </c>
      <c r="C4" s="456">
        <v>56970</v>
      </c>
    </row>
    <row r="5" spans="1:6">
      <c r="A5">
        <v>2023</v>
      </c>
      <c r="B5" s="456">
        <v>61527</v>
      </c>
      <c r="C5" s="456">
        <v>63109</v>
      </c>
    </row>
    <row r="6" spans="1:6">
      <c r="A6">
        <v>2024</v>
      </c>
      <c r="B6" s="456">
        <v>60237</v>
      </c>
      <c r="C6" s="456">
        <v>55826</v>
      </c>
    </row>
    <row r="7" spans="1:6">
      <c r="A7">
        <v>2025</v>
      </c>
      <c r="B7" s="456">
        <v>82620.399999999994</v>
      </c>
      <c r="C7" s="456">
        <v>72025.87</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66"/>
  <sheetViews>
    <sheetView tabSelected="1" topLeftCell="A36" zoomScale="75" zoomScaleNormal="85" zoomScaleSheetLayoutView="80" workbookViewId="0">
      <selection activeCell="L73" sqref="L73"/>
    </sheetView>
  </sheetViews>
  <sheetFormatPr defaultColWidth="9.140625" defaultRowHeight="12.75"/>
  <cols>
    <col min="1" max="1" width="35.28515625" style="127" customWidth="1"/>
    <col min="2" max="2" width="16.140625" style="130" customWidth="1"/>
    <col min="3" max="3" width="1.7109375" style="127" customWidth="1"/>
    <col min="4" max="4" width="16.28515625" style="127" customWidth="1"/>
    <col min="5" max="5" width="1.5703125" style="127" customWidth="1"/>
    <col min="6" max="6" width="13.85546875" style="127" customWidth="1"/>
    <col min="7" max="7" width="3.5703125" style="127" customWidth="1"/>
    <col min="8" max="8" width="15.42578125" style="127" customWidth="1"/>
    <col min="9" max="9" width="1.5703125" style="127" customWidth="1"/>
    <col min="10" max="10" width="16" style="127" customWidth="1"/>
    <col min="11" max="11" width="1.5703125" style="127" customWidth="1"/>
    <col min="12" max="12" width="16.85546875" style="127" customWidth="1"/>
    <col min="13" max="13" width="9.140625" style="127"/>
    <col min="14" max="14" width="37.5703125" style="127" customWidth="1"/>
    <col min="15" max="16384" width="9.140625" style="127"/>
  </cols>
  <sheetData>
    <row r="1" spans="1:14" ht="18" customHeight="1">
      <c r="A1" s="541"/>
      <c r="B1" s="542" t="s">
        <v>572</v>
      </c>
      <c r="C1" s="542"/>
      <c r="D1" s="542"/>
      <c r="E1" s="542"/>
      <c r="F1" s="542"/>
      <c r="G1" s="542"/>
      <c r="H1" s="542"/>
      <c r="I1" s="542"/>
      <c r="J1" s="542"/>
      <c r="L1" s="489" t="s">
        <v>573</v>
      </c>
      <c r="M1" s="73"/>
    </row>
    <row r="2" spans="1:14" ht="30.75" customHeight="1">
      <c r="A2" s="541"/>
      <c r="B2" s="543" t="s">
        <v>574</v>
      </c>
      <c r="C2" s="543"/>
      <c r="D2" s="543"/>
      <c r="E2" s="543"/>
      <c r="F2" s="543"/>
      <c r="G2" s="543"/>
      <c r="H2" s="543"/>
      <c r="I2" s="543"/>
      <c r="J2" s="543"/>
      <c r="L2" s="128" t="s">
        <v>575</v>
      </c>
      <c r="M2" s="498"/>
    </row>
    <row r="3" spans="1:14" ht="24" customHeight="1">
      <c r="A3" s="541"/>
      <c r="B3" s="544" t="s">
        <v>576</v>
      </c>
      <c r="C3" s="545"/>
      <c r="D3" s="545"/>
      <c r="E3" s="545"/>
      <c r="F3" s="545"/>
      <c r="G3" s="545"/>
      <c r="H3" s="545"/>
      <c r="I3" s="545"/>
      <c r="J3" s="546"/>
      <c r="L3" s="129"/>
    </row>
    <row r="4" spans="1:14" ht="14.25" customHeight="1">
      <c r="A4" s="541"/>
      <c r="B4" s="547" t="s">
        <v>577</v>
      </c>
      <c r="C4" s="549"/>
      <c r="D4" s="550" t="s">
        <v>578</v>
      </c>
      <c r="E4" s="551"/>
      <c r="F4" s="552"/>
      <c r="G4" s="553" t="s">
        <v>579</v>
      </c>
      <c r="H4" s="550" t="s">
        <v>580</v>
      </c>
      <c r="I4" s="551"/>
      <c r="J4" s="552"/>
      <c r="L4" s="129"/>
    </row>
    <row r="5" spans="1:14" ht="16.5" customHeight="1">
      <c r="A5" s="541"/>
      <c r="B5" s="547"/>
      <c r="C5" s="549"/>
      <c r="D5" s="554"/>
      <c r="E5" s="554"/>
      <c r="F5" s="554"/>
      <c r="G5" s="553"/>
      <c r="H5" s="538"/>
      <c r="I5" s="538"/>
      <c r="J5" s="538"/>
      <c r="L5" s="129"/>
    </row>
    <row r="6" spans="1:14" ht="21" customHeight="1">
      <c r="A6" s="541"/>
      <c r="B6" s="548"/>
      <c r="C6" s="549"/>
      <c r="D6" s="539"/>
      <c r="E6" s="539"/>
      <c r="F6" s="539"/>
      <c r="G6" s="553"/>
      <c r="H6" s="540"/>
      <c r="I6" s="540"/>
      <c r="J6" s="540"/>
      <c r="L6" s="129"/>
    </row>
    <row r="8" spans="1:14" ht="20.25">
      <c r="A8" s="131" t="s">
        <v>581</v>
      </c>
      <c r="B8" s="132"/>
      <c r="C8" s="131"/>
      <c r="D8" s="131"/>
      <c r="E8" s="131"/>
      <c r="F8" s="131"/>
      <c r="G8" s="131"/>
      <c r="H8" s="131"/>
      <c r="I8" s="131"/>
      <c r="J8" s="131"/>
      <c r="K8" s="133"/>
      <c r="L8" s="134"/>
    </row>
    <row r="9" spans="1:14" ht="45">
      <c r="A9" s="135"/>
      <c r="B9" s="136" t="s">
        <v>582</v>
      </c>
      <c r="C9" s="488"/>
      <c r="D9" s="488" t="s">
        <v>583</v>
      </c>
      <c r="E9" s="488"/>
      <c r="F9" s="488" t="s">
        <v>584</v>
      </c>
      <c r="G9" s="488"/>
      <c r="H9" s="488" t="s">
        <v>585</v>
      </c>
      <c r="I9" s="488"/>
      <c r="J9" s="488" t="s">
        <v>586</v>
      </c>
      <c r="K9" s="137"/>
      <c r="L9" s="488" t="s">
        <v>587</v>
      </c>
      <c r="N9" s="127" t="s">
        <v>588</v>
      </c>
    </row>
    <row r="10" spans="1:14" ht="24" customHeight="1">
      <c r="A10" s="138"/>
      <c r="B10" s="139" t="s">
        <v>589</v>
      </c>
      <c r="C10" s="140"/>
      <c r="D10" s="139" t="s">
        <v>589</v>
      </c>
      <c r="E10" s="139"/>
      <c r="F10" s="139" t="s">
        <v>589</v>
      </c>
      <c r="G10" s="139"/>
      <c r="H10" s="139" t="s">
        <v>589</v>
      </c>
      <c r="I10" s="139"/>
      <c r="J10" s="139" t="s">
        <v>589</v>
      </c>
      <c r="K10" s="139"/>
      <c r="L10" s="139" t="s">
        <v>589</v>
      </c>
    </row>
    <row r="11" spans="1:14" ht="20.100000000000001" customHeight="1">
      <c r="A11" s="141" t="s">
        <v>590</v>
      </c>
      <c r="B11" s="142"/>
      <c r="C11" s="143"/>
      <c r="D11" s="143"/>
      <c r="E11" s="143"/>
      <c r="F11" s="143"/>
      <c r="G11" s="143"/>
      <c r="H11" s="143"/>
      <c r="I11" s="143"/>
      <c r="J11" s="143"/>
      <c r="K11" s="144"/>
    </row>
    <row r="12" spans="1:14" ht="20.100000000000001" customHeight="1">
      <c r="A12" s="145" t="s">
        <v>29</v>
      </c>
      <c r="B12" s="146">
        <f>ROUND('Fin Stats 2025'!D20+'Fin Stats 2025'!D21,0)</f>
        <v>4717</v>
      </c>
      <c r="C12" s="147"/>
      <c r="D12" s="148"/>
      <c r="E12" s="147"/>
      <c r="F12" s="146"/>
      <c r="G12" s="147"/>
      <c r="H12" s="146"/>
      <c r="I12" s="147"/>
      <c r="J12" s="149">
        <f>H12+D12+B12+F12</f>
        <v>4717</v>
      </c>
      <c r="K12" s="150"/>
      <c r="L12" s="149">
        <f>ROUND(3594.85,0)</f>
        <v>3595</v>
      </c>
      <c r="N12" s="127" t="s">
        <v>591</v>
      </c>
    </row>
    <row r="13" spans="1:14" ht="20.100000000000001" customHeight="1">
      <c r="A13" s="145" t="s">
        <v>592</v>
      </c>
      <c r="B13" s="146">
        <v>0</v>
      </c>
      <c r="C13" s="147"/>
      <c r="D13" s="146"/>
      <c r="E13" s="147"/>
      <c r="F13" s="146"/>
      <c r="G13" s="147"/>
      <c r="H13" s="146"/>
      <c r="I13" s="147"/>
      <c r="J13" s="149">
        <f t="shared" ref="J13:J21" si="0">H13+D13+B13+F13</f>
        <v>0</v>
      </c>
      <c r="K13" s="150"/>
      <c r="L13" s="149">
        <v>0</v>
      </c>
    </row>
    <row r="14" spans="1:14" ht="20.100000000000001" customHeight="1">
      <c r="A14" s="145" t="s">
        <v>25</v>
      </c>
      <c r="B14" s="146">
        <f>+'Fin Stats 2025'!H15</f>
        <v>3500</v>
      </c>
      <c r="C14" s="147"/>
      <c r="D14" s="148"/>
      <c r="E14" s="147"/>
      <c r="F14" s="146"/>
      <c r="G14" s="147"/>
      <c r="H14" s="146"/>
      <c r="I14" s="147"/>
      <c r="J14" s="149">
        <f>H14+D14+B14+F14</f>
        <v>3500</v>
      </c>
      <c r="K14" s="150"/>
      <c r="L14" s="149">
        <v>0</v>
      </c>
    </row>
    <row r="15" spans="1:14" ht="20.100000000000001" customHeight="1">
      <c r="A15" s="145" t="s">
        <v>17</v>
      </c>
      <c r="B15" s="146">
        <f>+'Fin Stats 2025'!D17+'Fin Stats 2025'!D19+'Fin Stats 2025'!F17</f>
        <v>1428.1399999999981</v>
      </c>
      <c r="C15" s="147"/>
      <c r="D15" s="146"/>
      <c r="E15" s="147"/>
      <c r="F15" s="146"/>
      <c r="G15" s="147"/>
      <c r="H15" s="146"/>
      <c r="I15" s="147"/>
      <c r="J15" s="149">
        <f t="shared" si="0"/>
        <v>1428.1399999999981</v>
      </c>
      <c r="K15" s="150"/>
      <c r="L15" s="149">
        <v>1654.2999999999977</v>
      </c>
    </row>
    <row r="16" spans="1:14" ht="20.100000000000001" customHeight="1">
      <c r="A16" s="145" t="s">
        <v>593</v>
      </c>
      <c r="B16" s="146">
        <f>+'Fin Stats 2025'!H10+'Fin Stats 2025'!H11+'Fin Stats 2025'!H18+'Fin Stats 2025'!H16+'Fin Stats 2025'!H12+'Fin Stats 2025'!H13+'Fin Stats 2025'!H14+'Fin Stats 2025'!H24+'Fin Stats 2025'!E25+'Fin Stats 2025'!E26</f>
        <v>71572.919999999984</v>
      </c>
      <c r="C16" s="147"/>
      <c r="D16" s="146"/>
      <c r="E16" s="147"/>
      <c r="F16" s="146"/>
      <c r="G16" s="147"/>
      <c r="H16" s="146"/>
      <c r="I16" s="147"/>
      <c r="J16" s="149">
        <f>B16</f>
        <v>71572.919999999984</v>
      </c>
      <c r="K16" s="150"/>
      <c r="L16" s="149">
        <v>54383.590000000047</v>
      </c>
      <c r="N16" s="127" t="s">
        <v>594</v>
      </c>
    </row>
    <row r="17" spans="1:12" ht="29.25">
      <c r="A17" s="145" t="s">
        <v>595</v>
      </c>
      <c r="B17" s="526">
        <f>'Fin Stats 2025'!H23</f>
        <v>1401.8599999999985</v>
      </c>
      <c r="C17" s="147"/>
      <c r="D17" s="146"/>
      <c r="E17" s="147"/>
      <c r="F17" s="146"/>
      <c r="G17" s="147"/>
      <c r="H17" s="146"/>
      <c r="I17" s="147"/>
      <c r="J17" s="149">
        <f t="shared" si="0"/>
        <v>1401.8599999999985</v>
      </c>
      <c r="K17" s="150"/>
      <c r="L17" s="149">
        <v>203.23000000000002</v>
      </c>
    </row>
    <row r="18" spans="1:12" ht="20.100000000000001" customHeight="1">
      <c r="A18" s="145" t="s">
        <v>596</v>
      </c>
      <c r="B18" s="146">
        <v>0</v>
      </c>
      <c r="C18" s="147"/>
      <c r="D18" s="146"/>
      <c r="E18" s="147"/>
      <c r="F18" s="146"/>
      <c r="G18" s="147"/>
      <c r="H18" s="146"/>
      <c r="I18" s="147"/>
      <c r="J18" s="149">
        <f t="shared" si="0"/>
        <v>0</v>
      </c>
      <c r="K18" s="150"/>
      <c r="L18" s="149">
        <v>0</v>
      </c>
    </row>
    <row r="19" spans="1:12" ht="29.25">
      <c r="A19" s="145" t="s">
        <v>597</v>
      </c>
      <c r="B19" s="146">
        <v>0</v>
      </c>
      <c r="C19" s="147"/>
      <c r="D19" s="146"/>
      <c r="E19" s="147"/>
      <c r="F19" s="146"/>
      <c r="G19" s="147"/>
      <c r="H19" s="146"/>
      <c r="I19" s="147"/>
      <c r="J19" s="149">
        <f t="shared" si="0"/>
        <v>0</v>
      </c>
      <c r="K19" s="150"/>
      <c r="L19" s="149">
        <v>0</v>
      </c>
    </row>
    <row r="20" spans="1:12" ht="20.100000000000001" customHeight="1">
      <c r="A20" s="145"/>
      <c r="B20" s="146"/>
      <c r="C20" s="147"/>
      <c r="D20" s="146"/>
      <c r="E20" s="147"/>
      <c r="F20" s="146"/>
      <c r="G20" s="147"/>
      <c r="H20" s="146"/>
      <c r="I20" s="147"/>
      <c r="J20" s="149">
        <f t="shared" si="0"/>
        <v>0</v>
      </c>
      <c r="K20" s="150"/>
      <c r="L20" s="149">
        <v>0</v>
      </c>
    </row>
    <row r="21" spans="1:12" ht="17.25" customHeight="1" thickBot="1">
      <c r="A21" s="151" t="s">
        <v>598</v>
      </c>
      <c r="B21" s="152">
        <f>ROUND(SUM(B12:B20),0)</f>
        <v>82620</v>
      </c>
      <c r="C21" s="153"/>
      <c r="D21" s="152">
        <f>SUM(D12:D20)</f>
        <v>0</v>
      </c>
      <c r="E21" s="147"/>
      <c r="F21" s="152">
        <f>SUM(F12:F20)</f>
        <v>0</v>
      </c>
      <c r="G21" s="147"/>
      <c r="H21" s="152">
        <f>SUM(H12:H20)</f>
        <v>0</v>
      </c>
      <c r="I21" s="147"/>
      <c r="J21" s="154">
        <f t="shared" si="0"/>
        <v>82620</v>
      </c>
      <c r="K21" s="150"/>
      <c r="L21" s="154">
        <f>SUM(L12:L20)</f>
        <v>59836.120000000046</v>
      </c>
    </row>
    <row r="22" spans="1:12" ht="16.5" customHeight="1" thickTop="1">
      <c r="A22" s="493"/>
      <c r="B22" s="155"/>
      <c r="C22" s="156"/>
      <c r="D22" s="156"/>
      <c r="E22" s="156"/>
      <c r="F22" s="156"/>
      <c r="G22" s="156"/>
      <c r="H22" s="156"/>
      <c r="I22" s="156"/>
      <c r="J22" s="157" t="str">
        <f>IF(B21+D21+F21+H21-J21=0," ","error")</f>
        <v xml:space="preserve"> </v>
      </c>
      <c r="K22" s="156"/>
      <c r="L22" s="158"/>
    </row>
    <row r="23" spans="1:12" ht="30">
      <c r="A23" s="159" t="s">
        <v>599</v>
      </c>
      <c r="B23" s="160"/>
      <c r="C23" s="144"/>
      <c r="D23" s="144"/>
      <c r="E23" s="144"/>
      <c r="F23" s="144"/>
      <c r="G23" s="144"/>
      <c r="H23" s="144"/>
      <c r="I23" s="144"/>
      <c r="J23" s="144"/>
      <c r="K23" s="144"/>
    </row>
    <row r="24" spans="1:12" ht="20.100000000000001" customHeight="1">
      <c r="A24" s="145" t="s">
        <v>600</v>
      </c>
      <c r="B24" s="146">
        <v>0</v>
      </c>
      <c r="C24" s="147"/>
      <c r="D24" s="146">
        <v>0</v>
      </c>
      <c r="E24" s="147"/>
      <c r="F24" s="146">
        <v>0</v>
      </c>
      <c r="G24" s="147"/>
      <c r="H24" s="146">
        <v>0</v>
      </c>
      <c r="I24" s="147"/>
      <c r="J24" s="149">
        <f>H24+D24+B24+F24</f>
        <v>0</v>
      </c>
      <c r="K24" s="150"/>
      <c r="L24" s="146"/>
    </row>
    <row r="25" spans="1:12" ht="20.100000000000001" customHeight="1">
      <c r="A25" s="145" t="s">
        <v>601</v>
      </c>
      <c r="B25" s="146"/>
      <c r="C25" s="147"/>
      <c r="D25" s="146"/>
      <c r="E25" s="147"/>
      <c r="F25" s="146"/>
      <c r="G25" s="147"/>
      <c r="H25" s="146"/>
      <c r="I25" s="147"/>
      <c r="J25" s="149">
        <f>H25+D25+B25+F25</f>
        <v>0</v>
      </c>
      <c r="K25" s="150"/>
      <c r="L25" s="146"/>
    </row>
    <row r="26" spans="1:12" ht="17.25" customHeight="1" thickBot="1">
      <c r="A26" s="151" t="s">
        <v>602</v>
      </c>
      <c r="B26" s="152">
        <f>SUM(B24:B25)</f>
        <v>0</v>
      </c>
      <c r="C26" s="153"/>
      <c r="D26" s="152">
        <f>SUM(D24:D25)</f>
        <v>0</v>
      </c>
      <c r="E26" s="147"/>
      <c r="F26" s="152">
        <f>SUM(F24:F25)</f>
        <v>0</v>
      </c>
      <c r="G26" s="147"/>
      <c r="H26" s="152">
        <f>SUM(H24:H25)</f>
        <v>0</v>
      </c>
      <c r="I26" s="147"/>
      <c r="J26" s="152">
        <f>SUM(J24:J25)</f>
        <v>0</v>
      </c>
      <c r="K26" s="150"/>
      <c r="L26" s="152">
        <f>SUM(L24:L25)</f>
        <v>0</v>
      </c>
    </row>
    <row r="27" spans="1:12" ht="8.25" customHeight="1" thickTop="1">
      <c r="A27" s="161"/>
      <c r="B27" s="162"/>
      <c r="C27" s="163"/>
      <c r="D27" s="162"/>
      <c r="E27" s="163"/>
      <c r="F27" s="162"/>
      <c r="G27" s="163"/>
      <c r="H27" s="162"/>
      <c r="I27" s="164"/>
      <c r="J27" s="165" t="str">
        <f>IF(B26+D26+F26+H26-J26=0," ","error")</f>
        <v xml:space="preserve"> </v>
      </c>
      <c r="K27" s="150"/>
      <c r="L27" s="165"/>
    </row>
    <row r="28" spans="1:12" ht="20.100000000000001" customHeight="1" thickBot="1">
      <c r="A28" s="151" t="s">
        <v>603</v>
      </c>
      <c r="B28" s="166">
        <f>B26+B21</f>
        <v>82620</v>
      </c>
      <c r="C28" s="164"/>
      <c r="D28" s="166">
        <f>D26+D21</f>
        <v>0</v>
      </c>
      <c r="E28" s="164"/>
      <c r="F28" s="166">
        <f>F26+F21</f>
        <v>0</v>
      </c>
      <c r="G28" s="164"/>
      <c r="H28" s="166">
        <f>H26+H21</f>
        <v>0</v>
      </c>
      <c r="I28" s="164"/>
      <c r="J28" s="166">
        <f>J26+J21</f>
        <v>82620</v>
      </c>
      <c r="K28" s="150"/>
      <c r="L28" s="166">
        <f>L26+L21</f>
        <v>59836.120000000046</v>
      </c>
    </row>
    <row r="29" spans="1:12" ht="16.5" customHeight="1" thickTop="1">
      <c r="B29" s="494"/>
      <c r="C29" s="158"/>
      <c r="D29" s="158"/>
      <c r="E29" s="158"/>
      <c r="F29" s="158"/>
      <c r="G29" s="158"/>
      <c r="H29" s="158"/>
      <c r="I29" s="158"/>
      <c r="J29" s="157" t="str">
        <f>IF(B28+D28+H28-J28=0," ","error")</f>
        <v xml:space="preserve"> </v>
      </c>
      <c r="K29" s="158"/>
      <c r="L29" s="158"/>
    </row>
    <row r="30" spans="1:12" ht="18" customHeight="1">
      <c r="A30" s="167" t="s">
        <v>604</v>
      </c>
      <c r="B30" s="168"/>
      <c r="C30" s="169"/>
      <c r="D30" s="169"/>
      <c r="E30" s="169"/>
      <c r="F30" s="169"/>
      <c r="G30" s="169"/>
      <c r="H30" s="169"/>
      <c r="I30" s="169"/>
      <c r="J30" s="169"/>
      <c r="K30" s="169"/>
      <c r="L30" s="169"/>
    </row>
    <row r="31" spans="1:12" ht="20.100000000000001" customHeight="1">
      <c r="A31" s="170" t="s">
        <v>43</v>
      </c>
      <c r="B31" s="146">
        <f>+'Fin Stats 2025'!H44</f>
        <v>444</v>
      </c>
      <c r="C31" s="162"/>
      <c r="D31" s="146"/>
      <c r="E31" s="147"/>
      <c r="F31" s="146"/>
      <c r="G31" s="147"/>
      <c r="H31" s="146"/>
      <c r="I31" s="147"/>
      <c r="J31" s="149">
        <f t="shared" ref="J31:J41" si="1">H31+D31+B31+F31</f>
        <v>444</v>
      </c>
      <c r="K31" s="165"/>
      <c r="L31" s="149">
        <v>566</v>
      </c>
    </row>
    <row r="32" spans="1:12" ht="20.100000000000001" customHeight="1">
      <c r="A32" s="170" t="s">
        <v>36</v>
      </c>
      <c r="B32" s="146">
        <f>+'Fin Stats 2025'!H30+'Fin Stats 2025'!H31+'Fin Stats 2025'!H32+'Fin Stats 2025'!H33+'Fin Stats 2025'!H34+'Fin Stats 2025'!H35+'Fin Stats 2025'!H36+'Fin Stats 2025'!H40+'Fin Stats 2025'!H41+'Fin Stats 2025'!H42+'Fin Stats 2025'!H43+'Fin Stats 2025'!H45+'Fin Stats 2025'!H46+'Fin Stats 2025'!H48+'Fin Stats 2025'!H49+'Fin Stats 2025'!H50+'Fin Stats 2025'!H47</f>
        <v>68669.89999999998</v>
      </c>
      <c r="C32" s="162"/>
      <c r="D32" s="146"/>
      <c r="E32" s="147"/>
      <c r="F32" s="146"/>
      <c r="G32" s="147"/>
      <c r="H32" s="146"/>
      <c r="I32" s="147"/>
      <c r="J32" s="149">
        <f t="shared" si="1"/>
        <v>68669.89999999998</v>
      </c>
      <c r="K32" s="165"/>
      <c r="L32" s="149">
        <v>51646.86</v>
      </c>
    </row>
    <row r="33" spans="1:12" ht="20.100000000000001" customHeight="1">
      <c r="A33" s="170" t="s">
        <v>605</v>
      </c>
      <c r="B33" s="146"/>
      <c r="C33" s="162"/>
      <c r="D33" s="146">
        <v>0</v>
      </c>
      <c r="E33" s="147"/>
      <c r="F33" s="146">
        <v>0</v>
      </c>
      <c r="G33" s="147"/>
      <c r="H33" s="146">
        <v>0</v>
      </c>
      <c r="I33" s="147"/>
      <c r="J33" s="149">
        <f t="shared" si="1"/>
        <v>0</v>
      </c>
      <c r="K33" s="165"/>
      <c r="L33" s="149">
        <v>0</v>
      </c>
    </row>
    <row r="34" spans="1:12" ht="28.5">
      <c r="A34" s="170" t="s">
        <v>606</v>
      </c>
      <c r="B34" s="146"/>
      <c r="C34" s="162"/>
      <c r="D34" s="146"/>
      <c r="E34" s="147"/>
      <c r="F34" s="146"/>
      <c r="G34" s="147"/>
      <c r="H34" s="146"/>
      <c r="I34" s="147"/>
      <c r="J34" s="149">
        <f t="shared" si="1"/>
        <v>0</v>
      </c>
      <c r="K34" s="165"/>
      <c r="L34" s="149">
        <v>0</v>
      </c>
    </row>
    <row r="35" spans="1:12" ht="20.100000000000001" customHeight="1">
      <c r="A35" s="170" t="s">
        <v>607</v>
      </c>
      <c r="B35" s="146">
        <f>+'Fin Stats 2025'!H39+'Fin Stats 2025'!H37+'Fin Stats 2025'!H38</f>
        <v>2911.9700000000003</v>
      </c>
      <c r="C35" s="162"/>
      <c r="D35" s="146"/>
      <c r="E35" s="147"/>
      <c r="F35" s="146"/>
      <c r="G35" s="147"/>
      <c r="H35" s="146"/>
      <c r="I35" s="147"/>
      <c r="J35" s="149">
        <f t="shared" si="1"/>
        <v>2911.9700000000003</v>
      </c>
      <c r="K35" s="165"/>
      <c r="L35" s="149">
        <v>3121.3199999999997</v>
      </c>
    </row>
    <row r="36" spans="1:12" ht="20.100000000000001" customHeight="1">
      <c r="A36" s="170" t="s">
        <v>608</v>
      </c>
      <c r="B36" s="146"/>
      <c r="C36" s="162"/>
      <c r="D36" s="146"/>
      <c r="E36" s="147"/>
      <c r="F36" s="146"/>
      <c r="G36" s="147"/>
      <c r="H36" s="146"/>
      <c r="I36" s="147"/>
      <c r="J36" s="149">
        <f t="shared" si="1"/>
        <v>0</v>
      </c>
      <c r="K36" s="165"/>
      <c r="L36" s="149">
        <v>0</v>
      </c>
    </row>
    <row r="37" spans="1:12" ht="20.100000000000001" customHeight="1">
      <c r="A37" s="171" t="s">
        <v>609</v>
      </c>
      <c r="B37" s="146"/>
      <c r="C37" s="162"/>
      <c r="D37" s="146"/>
      <c r="E37" s="147"/>
      <c r="F37" s="146"/>
      <c r="G37" s="147"/>
      <c r="H37" s="146"/>
      <c r="I37" s="147"/>
      <c r="J37" s="149">
        <f t="shared" si="1"/>
        <v>0</v>
      </c>
      <c r="K37" s="165"/>
      <c r="L37" s="149">
        <v>0</v>
      </c>
    </row>
    <row r="38" spans="1:12" ht="20.100000000000001" customHeight="1">
      <c r="A38" s="171" t="s">
        <v>610</v>
      </c>
      <c r="B38" s="146"/>
      <c r="C38" s="162"/>
      <c r="D38" s="146"/>
      <c r="E38" s="147"/>
      <c r="F38" s="146"/>
      <c r="G38" s="147"/>
      <c r="H38" s="146"/>
      <c r="I38" s="147"/>
      <c r="J38" s="149">
        <f t="shared" si="1"/>
        <v>0</v>
      </c>
      <c r="K38" s="165"/>
      <c r="L38" s="149">
        <v>0</v>
      </c>
    </row>
    <row r="39" spans="1:12" ht="20.100000000000001" customHeight="1">
      <c r="A39" s="171" t="s">
        <v>611</v>
      </c>
      <c r="B39" s="146"/>
      <c r="C39" s="162"/>
      <c r="D39" s="146"/>
      <c r="E39" s="147"/>
      <c r="F39" s="146"/>
      <c r="G39" s="147"/>
      <c r="H39" s="146"/>
      <c r="I39" s="147"/>
      <c r="J39" s="149">
        <f t="shared" si="1"/>
        <v>0</v>
      </c>
      <c r="K39" s="165"/>
      <c r="L39" s="149">
        <v>0</v>
      </c>
    </row>
    <row r="40" spans="1:12" ht="20.100000000000001" customHeight="1">
      <c r="A40" s="171" t="s">
        <v>612</v>
      </c>
      <c r="B40" s="146"/>
      <c r="C40" s="162"/>
      <c r="D40" s="146"/>
      <c r="E40" s="147"/>
      <c r="F40" s="146"/>
      <c r="G40" s="147"/>
      <c r="H40" s="146"/>
      <c r="I40" s="147"/>
      <c r="J40" s="149">
        <f t="shared" si="1"/>
        <v>0</v>
      </c>
      <c r="K40" s="165"/>
      <c r="L40" s="149">
        <v>0</v>
      </c>
    </row>
    <row r="41" spans="1:12" ht="20.100000000000001" customHeight="1" thickBot="1">
      <c r="A41" s="170"/>
      <c r="B41" s="172"/>
      <c r="C41" s="162"/>
      <c r="D41" s="172"/>
      <c r="E41" s="147"/>
      <c r="F41" s="172"/>
      <c r="G41" s="147"/>
      <c r="H41" s="172"/>
      <c r="I41" s="147"/>
      <c r="J41" s="149">
        <f t="shared" si="1"/>
        <v>0</v>
      </c>
      <c r="K41" s="165"/>
      <c r="L41" s="149">
        <v>0</v>
      </c>
    </row>
    <row r="42" spans="1:12" ht="20.100000000000001" customHeight="1" thickTop="1" thickBot="1">
      <c r="A42" s="173" t="s">
        <v>613</v>
      </c>
      <c r="B42" s="152">
        <f>SUM(B31:B41)</f>
        <v>72025.869999999981</v>
      </c>
      <c r="C42" s="174"/>
      <c r="D42" s="152">
        <f>SUM(D31:D41)</f>
        <v>0</v>
      </c>
      <c r="E42" s="147"/>
      <c r="F42" s="152">
        <f>SUM(F31:F41)</f>
        <v>0</v>
      </c>
      <c r="G42" s="147"/>
      <c r="H42" s="152">
        <f>SUM(H31:H41)</f>
        <v>0</v>
      </c>
      <c r="I42" s="147"/>
      <c r="J42" s="152">
        <f>SUM(J31:J41)</f>
        <v>72025.869999999981</v>
      </c>
      <c r="K42" s="165"/>
      <c r="L42" s="152">
        <f>SUM(L31:L41)</f>
        <v>55334.18</v>
      </c>
    </row>
    <row r="43" spans="1:12" s="175" customFormat="1" ht="17.25" customHeight="1" thickTop="1">
      <c r="B43" s="176"/>
      <c r="C43" s="157"/>
      <c r="D43" s="177"/>
      <c r="E43" s="157"/>
      <c r="F43" s="157"/>
      <c r="G43" s="157"/>
      <c r="H43" s="157"/>
      <c r="I43" s="157"/>
      <c r="J43" s="157" t="str">
        <f>IF(B42+D42+F42+H42-J42=0," ","error")</f>
        <v xml:space="preserve"> </v>
      </c>
      <c r="K43" s="157"/>
      <c r="L43" s="157"/>
    </row>
    <row r="44" spans="1:12" ht="30">
      <c r="A44" s="159" t="s">
        <v>614</v>
      </c>
      <c r="B44" s="160"/>
      <c r="C44" s="144"/>
      <c r="D44" s="144"/>
      <c r="E44" s="144"/>
      <c r="F44" s="144"/>
      <c r="G44" s="144"/>
      <c r="H44" s="144"/>
      <c r="I44" s="144"/>
      <c r="J44" s="144"/>
      <c r="K44" s="144"/>
    </row>
    <row r="45" spans="1:12" ht="20.100000000000001" customHeight="1">
      <c r="A45" s="170" t="s">
        <v>615</v>
      </c>
      <c r="B45" s="146"/>
      <c r="C45" s="162"/>
      <c r="D45" s="146"/>
      <c r="E45" s="147"/>
      <c r="F45" s="146"/>
      <c r="G45" s="147"/>
      <c r="H45" s="146"/>
      <c r="I45" s="147"/>
      <c r="J45" s="149">
        <f>H45+D45+F45+B45</f>
        <v>0</v>
      </c>
      <c r="K45" s="165"/>
      <c r="L45" s="146"/>
    </row>
    <row r="46" spans="1:12" ht="20.100000000000001" customHeight="1" thickBot="1">
      <c r="A46" s="170" t="s">
        <v>616</v>
      </c>
      <c r="B46" s="172"/>
      <c r="C46" s="162"/>
      <c r="D46" s="172"/>
      <c r="E46" s="147"/>
      <c r="F46" s="172"/>
      <c r="G46" s="147"/>
      <c r="H46" s="172"/>
      <c r="I46" s="147"/>
      <c r="J46" s="149">
        <f>H46+D46+F46+B46</f>
        <v>0</v>
      </c>
      <c r="K46" s="165"/>
      <c r="L46" s="172"/>
    </row>
    <row r="47" spans="1:12" ht="20.100000000000001" customHeight="1" thickTop="1" thickBot="1">
      <c r="A47" s="173" t="s">
        <v>617</v>
      </c>
      <c r="B47" s="152">
        <f>SUM(B45:B46)</f>
        <v>0</v>
      </c>
      <c r="C47" s="174"/>
      <c r="D47" s="152">
        <f>SUM(D45:D46)</f>
        <v>0</v>
      </c>
      <c r="E47" s="147"/>
      <c r="F47" s="152">
        <f>SUM(F45:F46)</f>
        <v>0</v>
      </c>
      <c r="G47" s="147"/>
      <c r="H47" s="152">
        <f>SUM(H45:H46)</f>
        <v>0</v>
      </c>
      <c r="I47" s="147"/>
      <c r="J47" s="152">
        <f>SUM(J45:J46)</f>
        <v>0</v>
      </c>
      <c r="K47" s="165"/>
      <c r="L47" s="152">
        <f>SUM(L45:L46)</f>
        <v>0</v>
      </c>
    </row>
    <row r="48" spans="1:12" ht="13.5" customHeight="1" thickTop="1" thickBot="1">
      <c r="B48" s="178"/>
      <c r="C48" s="158"/>
      <c r="D48" s="178"/>
      <c r="E48" s="158"/>
      <c r="F48" s="158"/>
      <c r="G48" s="158"/>
      <c r="H48" s="178"/>
      <c r="I48" s="158"/>
      <c r="J48" s="157" t="str">
        <f>IF(B47+D47+F47+H47-J47=0," ","error")</f>
        <v xml:space="preserve"> </v>
      </c>
      <c r="K48" s="158"/>
      <c r="L48" s="158"/>
    </row>
    <row r="49" spans="1:13" s="181" customFormat="1" ht="20.100000000000001" customHeight="1" thickTop="1" thickBot="1">
      <c r="A49" s="179" t="s">
        <v>618</v>
      </c>
      <c r="B49" s="180">
        <f>+B47+B42</f>
        <v>72025.869999999981</v>
      </c>
      <c r="C49" s="150"/>
      <c r="D49" s="180">
        <f>+D47+D42</f>
        <v>0</v>
      </c>
      <c r="E49" s="150"/>
      <c r="F49" s="180">
        <f>+F47+F42</f>
        <v>0</v>
      </c>
      <c r="G49" s="150"/>
      <c r="H49" s="180">
        <f>+H47+H42</f>
        <v>0</v>
      </c>
      <c r="I49" s="150"/>
      <c r="J49" s="180">
        <f>+J47+J42</f>
        <v>72025.869999999981</v>
      </c>
      <c r="K49" s="150"/>
      <c r="L49" s="180">
        <f>+L47+L42</f>
        <v>55334.18</v>
      </c>
    </row>
    <row r="50" spans="1:13" ht="14.25" thickTop="1" thickBot="1">
      <c r="B50" s="182"/>
      <c r="C50" s="183"/>
      <c r="D50" s="183"/>
      <c r="E50" s="183"/>
      <c r="F50" s="183"/>
      <c r="G50" s="183"/>
      <c r="H50" s="183"/>
      <c r="I50" s="183"/>
      <c r="J50" s="157" t="str">
        <f>IF(B49+D49+F49+H49-J49=0," ","error")</f>
        <v xml:space="preserve"> </v>
      </c>
      <c r="K50" s="184"/>
      <c r="L50" s="158"/>
    </row>
    <row r="51" spans="1:13" ht="20.100000000000001" customHeight="1" thickTop="1" thickBot="1">
      <c r="A51" s="185" t="s">
        <v>619</v>
      </c>
      <c r="B51" s="186">
        <f>+B28-B49</f>
        <v>10594.130000000019</v>
      </c>
      <c r="C51" s="187"/>
      <c r="D51" s="186">
        <f>+D28-D49</f>
        <v>0</v>
      </c>
      <c r="E51" s="187"/>
      <c r="F51" s="186">
        <f>+F28-F49</f>
        <v>0</v>
      </c>
      <c r="G51" s="187"/>
      <c r="H51" s="186">
        <f>+H28-H49</f>
        <v>0</v>
      </c>
      <c r="I51" s="187"/>
      <c r="J51" s="188">
        <f>IF((B51+D51+F51+H51)=(+J28-J49),H51+F51+D51+B51,"Cross Add Error")</f>
        <v>10594.130000000019</v>
      </c>
      <c r="K51" s="189"/>
      <c r="L51" s="188">
        <f>+L28-L49</f>
        <v>4501.940000000046</v>
      </c>
      <c r="M51" s="190"/>
    </row>
    <row r="52" spans="1:13" ht="14.25" customHeight="1" thickBot="1">
      <c r="A52" s="185"/>
      <c r="B52" s="191"/>
      <c r="C52" s="187"/>
      <c r="D52" s="191"/>
      <c r="E52" s="187"/>
      <c r="F52" s="191"/>
      <c r="G52" s="187"/>
      <c r="H52" s="191"/>
      <c r="I52" s="187"/>
      <c r="J52" s="191"/>
      <c r="K52" s="189"/>
      <c r="L52" s="191"/>
      <c r="M52" s="190"/>
    </row>
    <row r="53" spans="1:13" ht="19.5" customHeight="1" thickTop="1" thickBot="1">
      <c r="A53" s="192" t="s">
        <v>620</v>
      </c>
      <c r="B53" s="193"/>
      <c r="C53" s="187"/>
      <c r="D53" s="193"/>
      <c r="E53" s="187"/>
      <c r="F53" s="193"/>
      <c r="G53" s="187"/>
      <c r="H53" s="193"/>
      <c r="I53" s="187"/>
      <c r="J53" s="194">
        <f>IF(H53+F53+D53+B53=0,0,"Transfer error")</f>
        <v>0</v>
      </c>
      <c r="K53" s="189"/>
      <c r="L53" s="193"/>
    </row>
    <row r="54" spans="1:13" ht="14.25" customHeight="1" thickTop="1" thickBot="1">
      <c r="A54" s="195"/>
      <c r="B54" s="196"/>
      <c r="C54" s="187"/>
      <c r="D54" s="196"/>
      <c r="E54" s="187"/>
      <c r="F54" s="197"/>
      <c r="G54" s="187"/>
      <c r="H54" s="196"/>
      <c r="I54" s="187"/>
      <c r="J54" s="198"/>
      <c r="K54" s="189"/>
      <c r="L54" s="196"/>
    </row>
    <row r="55" spans="1:13" ht="29.25" customHeight="1" thickTop="1" thickBot="1">
      <c r="A55" s="173" t="s">
        <v>621</v>
      </c>
      <c r="B55" s="199">
        <f>+B51+B53</f>
        <v>10594.130000000019</v>
      </c>
      <c r="C55" s="187"/>
      <c r="D55" s="199">
        <f>+D51+D53</f>
        <v>0</v>
      </c>
      <c r="E55" s="187"/>
      <c r="F55" s="199">
        <f>+F51+F53</f>
        <v>0</v>
      </c>
      <c r="G55" s="187"/>
      <c r="H55" s="199">
        <f>+H51+H53</f>
        <v>0</v>
      </c>
      <c r="I55" s="187"/>
      <c r="J55" s="199">
        <f>+J51+J53</f>
        <v>10594.130000000019</v>
      </c>
      <c r="K55" s="189"/>
      <c r="L55" s="199">
        <f>+L51+L53</f>
        <v>4501.940000000046</v>
      </c>
    </row>
    <row r="56" spans="1:13" ht="13.5" thickTop="1">
      <c r="J56" s="157" t="str">
        <f>IF(B55+D55+H55-J55=0," ","error")</f>
        <v xml:space="preserve"> </v>
      </c>
    </row>
    <row r="57" spans="1:13">
      <c r="A57" s="346" t="s">
        <v>622</v>
      </c>
      <c r="B57" s="130">
        <f>'Fin Stats 2025'!H55</f>
        <v>10594.530000000013</v>
      </c>
    </row>
    <row r="59" spans="1:13">
      <c r="A59" s="346" t="s">
        <v>623</v>
      </c>
      <c r="B59" s="130">
        <f>B55-B57</f>
        <v>-0.39999999999417923</v>
      </c>
    </row>
    <row r="66" spans="2:2" ht="25.5">
      <c r="B66" s="537" t="s">
        <v>1489</v>
      </c>
    </row>
  </sheetData>
  <mergeCells count="13">
    <mergeCell ref="H5:J5"/>
    <mergeCell ref="D6:F6"/>
    <mergeCell ref="H6:J6"/>
    <mergeCell ref="A1:A6"/>
    <mergeCell ref="B1:J1"/>
    <mergeCell ref="B2:J2"/>
    <mergeCell ref="B3:J3"/>
    <mergeCell ref="B4:B6"/>
    <mergeCell ref="C4:C6"/>
    <mergeCell ref="D4:F4"/>
    <mergeCell ref="G4:G6"/>
    <mergeCell ref="H4:J4"/>
    <mergeCell ref="D5:F5"/>
  </mergeCells>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53"/>
  <sheetViews>
    <sheetView zoomScale="75" zoomScaleNormal="75" zoomScaleSheetLayoutView="80" workbookViewId="0">
      <pane ySplit="2" topLeftCell="A3" activePane="bottomLeft" state="frozen"/>
      <selection activeCell="I35" sqref="I35"/>
      <selection pane="bottomLeft" activeCell="U29" sqref="U29"/>
    </sheetView>
  </sheetViews>
  <sheetFormatPr defaultColWidth="9.140625" defaultRowHeight="12.75"/>
  <cols>
    <col min="1" max="1" width="28.85546875" style="127" customWidth="1"/>
    <col min="2" max="2" width="19" style="130" customWidth="1"/>
    <col min="3" max="3" width="3.85546875" style="127" customWidth="1"/>
    <col min="4" max="4" width="15.42578125" style="127" customWidth="1"/>
    <col min="5" max="5" width="1.5703125" style="127" customWidth="1"/>
    <col min="6" max="6" width="15.42578125" style="127" customWidth="1"/>
    <col min="7" max="7" width="1.42578125" style="127" customWidth="1"/>
    <col min="8" max="8" width="15.42578125" style="127" customWidth="1"/>
    <col min="9" max="9" width="1.5703125" style="127" customWidth="1"/>
    <col min="10" max="10" width="15.5703125" style="127" customWidth="1"/>
    <col min="11" max="11" width="1.5703125" style="127" customWidth="1"/>
    <col min="12" max="12" width="14.7109375" style="127" customWidth="1"/>
    <col min="13" max="13" width="1.5703125" style="127" customWidth="1"/>
    <col min="14" max="14" width="14.7109375" style="127" customWidth="1"/>
    <col min="15" max="15" width="1.5703125" style="127" customWidth="1"/>
    <col min="16" max="16" width="14.7109375" style="127" customWidth="1"/>
    <col min="17" max="21" width="9.140625" style="127"/>
    <col min="22" max="22" width="10" style="127" bestFit="1" customWidth="1"/>
    <col min="23" max="16384" width="9.140625" style="127"/>
  </cols>
  <sheetData>
    <row r="1" spans="1:18" ht="27" customHeight="1">
      <c r="B1" s="561" t="str">
        <f>'R&amp;P Accounts'!B2</f>
        <v>Harmeny Athletics Club</v>
      </c>
      <c r="C1" s="561"/>
      <c r="D1" s="561"/>
      <c r="E1" s="561"/>
      <c r="F1" s="561"/>
      <c r="G1" s="561"/>
      <c r="H1" s="561"/>
      <c r="I1" s="561"/>
      <c r="J1" s="561"/>
      <c r="K1" s="561"/>
      <c r="L1" s="561"/>
      <c r="N1" s="561" t="str">
        <f>'R&amp;P Accounts'!L2</f>
        <v>SC048917</v>
      </c>
      <c r="O1" s="561"/>
      <c r="P1" s="561"/>
    </row>
    <row r="2" spans="1:18" s="205" customFormat="1" ht="26.25" customHeight="1">
      <c r="A2" s="200" t="s">
        <v>624</v>
      </c>
      <c r="B2" s="201"/>
      <c r="C2" s="202"/>
      <c r="D2" s="202"/>
      <c r="E2" s="202"/>
      <c r="F2" s="562"/>
      <c r="G2" s="562"/>
      <c r="H2" s="562"/>
      <c r="I2" s="203"/>
      <c r="J2" s="203"/>
      <c r="K2" s="203"/>
      <c r="L2" s="204"/>
      <c r="M2" s="203"/>
      <c r="N2" s="204"/>
      <c r="O2" s="203"/>
      <c r="P2" s="204"/>
    </row>
    <row r="3" spans="1:18" ht="40.5" customHeight="1">
      <c r="A3" s="206" t="s">
        <v>625</v>
      </c>
      <c r="B3" s="563" t="s">
        <v>626</v>
      </c>
      <c r="C3" s="563"/>
      <c r="D3" s="563"/>
      <c r="E3" s="207"/>
      <c r="F3" s="208" t="s">
        <v>627</v>
      </c>
      <c r="G3" s="181"/>
      <c r="H3" s="208" t="s">
        <v>628</v>
      </c>
      <c r="I3" s="209"/>
      <c r="J3" s="208" t="s">
        <v>584</v>
      </c>
      <c r="K3" s="209"/>
      <c r="L3" s="208" t="s">
        <v>629</v>
      </c>
      <c r="M3" s="209"/>
      <c r="N3" s="208" t="s">
        <v>630</v>
      </c>
      <c r="O3" s="209"/>
      <c r="P3" s="208" t="s">
        <v>631</v>
      </c>
    </row>
    <row r="4" spans="1:18">
      <c r="B4" s="564"/>
      <c r="C4" s="564"/>
      <c r="D4" s="564"/>
      <c r="E4" s="495"/>
      <c r="F4" s="210" t="s">
        <v>589</v>
      </c>
      <c r="H4" s="210" t="s">
        <v>589</v>
      </c>
      <c r="I4" s="492"/>
      <c r="J4" s="210" t="s">
        <v>589</v>
      </c>
      <c r="K4" s="492"/>
      <c r="L4" s="210" t="s">
        <v>589</v>
      </c>
      <c r="M4" s="492"/>
      <c r="N4" s="210" t="s">
        <v>589</v>
      </c>
      <c r="O4" s="492"/>
      <c r="P4" s="210" t="s">
        <v>589</v>
      </c>
    </row>
    <row r="5" spans="1:18" ht="30" customHeight="1">
      <c r="A5" s="555" t="s">
        <v>632</v>
      </c>
      <c r="B5" s="557" t="s">
        <v>633</v>
      </c>
      <c r="C5" s="557"/>
      <c r="D5" s="557"/>
      <c r="E5" s="211"/>
      <c r="F5" s="529">
        <f>+'Fin Stats 2025'!J67</f>
        <v>63783.899999999994</v>
      </c>
      <c r="G5" s="213"/>
      <c r="H5" s="212"/>
      <c r="I5" s="213"/>
      <c r="J5" s="212"/>
      <c r="K5" s="213"/>
      <c r="L5" s="212"/>
      <c r="M5" s="213"/>
      <c r="N5" s="214">
        <f>F5+H5+J5+L5</f>
        <v>63783.899999999994</v>
      </c>
      <c r="O5" s="213"/>
      <c r="P5" s="214">
        <v>59282.11</v>
      </c>
    </row>
    <row r="6" spans="1:18" ht="30" customHeight="1">
      <c r="A6" s="556"/>
      <c r="B6" s="557" t="s">
        <v>634</v>
      </c>
      <c r="C6" s="557"/>
      <c r="D6" s="557"/>
      <c r="E6" s="211"/>
      <c r="F6" s="212">
        <f>'Fin Stats 2025'!H71</f>
        <v>10594.530000000013</v>
      </c>
      <c r="G6" s="213"/>
      <c r="H6" s="212"/>
      <c r="I6" s="213"/>
      <c r="J6" s="212"/>
      <c r="K6" s="213"/>
      <c r="L6" s="212"/>
      <c r="M6" s="213"/>
      <c r="N6" s="214">
        <f>F6+H6+J6+L6</f>
        <v>10594.530000000013</v>
      </c>
      <c r="O6" s="213"/>
      <c r="P6" s="214">
        <v>4501.7900000000518</v>
      </c>
    </row>
    <row r="7" spans="1:18" ht="26.25" customHeight="1">
      <c r="A7" s="556"/>
      <c r="B7" s="558"/>
      <c r="C7" s="559"/>
      <c r="D7" s="560"/>
      <c r="E7" s="211"/>
      <c r="F7" s="215"/>
      <c r="G7" s="213"/>
      <c r="H7" s="215"/>
      <c r="I7" s="213"/>
      <c r="J7" s="215"/>
      <c r="K7" s="213"/>
      <c r="L7" s="215"/>
      <c r="M7" s="213"/>
      <c r="N7" s="214">
        <f>F7+H7+J7+L7</f>
        <v>0</v>
      </c>
      <c r="O7" s="213"/>
      <c r="P7" s="214">
        <v>0</v>
      </c>
    </row>
    <row r="8" spans="1:18" ht="26.25" customHeight="1" thickBot="1">
      <c r="A8" s="556"/>
      <c r="B8" s="557"/>
      <c r="C8" s="557"/>
      <c r="D8" s="557"/>
      <c r="E8" s="211"/>
      <c r="F8" s="216"/>
      <c r="G8" s="213"/>
      <c r="H8" s="216"/>
      <c r="I8" s="213"/>
      <c r="J8" s="216"/>
      <c r="K8" s="213"/>
      <c r="L8" s="216"/>
      <c r="M8" s="213"/>
      <c r="N8" s="217">
        <f>F8+H8+J8+L8</f>
        <v>0</v>
      </c>
      <c r="O8" s="213"/>
      <c r="P8" s="217">
        <v>0</v>
      </c>
    </row>
    <row r="9" spans="1:18" ht="30" customHeight="1" thickTop="1" thickBot="1">
      <c r="B9" s="565" t="s">
        <v>635</v>
      </c>
      <c r="C9" s="565"/>
      <c r="D9" s="565"/>
      <c r="E9" s="218"/>
      <c r="F9" s="219">
        <f>SUM(F5:F8)</f>
        <v>74378.430000000008</v>
      </c>
      <c r="G9" s="220"/>
      <c r="H9" s="219">
        <f>SUM(H5:H8)</f>
        <v>0</v>
      </c>
      <c r="I9" s="496"/>
      <c r="J9" s="219">
        <f>SUM(J5:J8)</f>
        <v>0</v>
      </c>
      <c r="K9" s="496"/>
      <c r="L9" s="219">
        <f>SUM(L5:L8)</f>
        <v>0</v>
      </c>
      <c r="M9" s="566"/>
      <c r="N9" s="221">
        <f>F9+H9+J9+L9</f>
        <v>74378.430000000008</v>
      </c>
      <c r="O9" s="566"/>
      <c r="P9" s="219">
        <f>SUM(P5:P8)</f>
        <v>63783.900000000052</v>
      </c>
      <c r="R9" s="530"/>
    </row>
    <row r="10" spans="1:18" ht="26.25" customHeight="1" thickTop="1">
      <c r="B10" s="567" t="s">
        <v>636</v>
      </c>
      <c r="C10" s="567"/>
      <c r="D10" s="567"/>
      <c r="E10" s="222"/>
      <c r="F10" s="223">
        <f>F6-'R&amp;P Accounts'!B55</f>
        <v>0.39999999999417923</v>
      </c>
      <c r="G10" s="496"/>
      <c r="H10" s="223">
        <f>H6-'R&amp;P Accounts'!D55</f>
        <v>0</v>
      </c>
      <c r="I10" s="496"/>
      <c r="J10" s="223">
        <f>J6-'R&amp;P Accounts'!F55</f>
        <v>0</v>
      </c>
      <c r="K10" s="496"/>
      <c r="L10" s="223">
        <f>L6-'R&amp;P Accounts'!H55</f>
        <v>0</v>
      </c>
      <c r="M10" s="566"/>
      <c r="N10" s="223">
        <f>N6-'R&amp;P Accounts'!J55</f>
        <v>0.39999999999417923</v>
      </c>
      <c r="O10" s="566"/>
      <c r="P10" s="223">
        <f>P6-'R&amp;P Accounts'!L55</f>
        <v>-0.14999999999417923</v>
      </c>
    </row>
    <row r="11" spans="1:18">
      <c r="B11" s="568"/>
      <c r="C11" s="568"/>
      <c r="D11" s="568"/>
      <c r="E11" s="224"/>
      <c r="G11" s="569"/>
      <c r="I11" s="569"/>
      <c r="J11" s="492"/>
      <c r="K11" s="492"/>
      <c r="M11" s="569"/>
      <c r="O11" s="569"/>
    </row>
    <row r="12" spans="1:18" ht="30.75" customHeight="1">
      <c r="B12" s="570" t="s">
        <v>637</v>
      </c>
      <c r="C12" s="570"/>
      <c r="D12" s="570"/>
      <c r="E12" s="225"/>
      <c r="G12" s="569"/>
      <c r="H12" s="491"/>
      <c r="I12" s="569"/>
      <c r="J12" s="571" t="s">
        <v>638</v>
      </c>
      <c r="K12" s="571"/>
      <c r="L12" s="571"/>
      <c r="M12" s="569"/>
      <c r="N12" s="491" t="s">
        <v>639</v>
      </c>
      <c r="O12" s="569"/>
      <c r="P12" s="491" t="s">
        <v>640</v>
      </c>
    </row>
    <row r="13" spans="1:18" s="226" customFormat="1">
      <c r="B13" s="572"/>
      <c r="C13" s="572"/>
      <c r="D13" s="572"/>
      <c r="E13" s="227"/>
      <c r="F13" s="228"/>
      <c r="H13" s="228"/>
      <c r="I13" s="229"/>
      <c r="J13" s="229"/>
      <c r="K13" s="229"/>
      <c r="M13" s="229"/>
      <c r="N13" s="210" t="s">
        <v>589</v>
      </c>
      <c r="O13" s="492"/>
      <c r="P13" s="210" t="s">
        <v>589</v>
      </c>
    </row>
    <row r="14" spans="1:18" ht="20.100000000000001" customHeight="1">
      <c r="A14" s="555" t="s">
        <v>641</v>
      </c>
      <c r="B14" s="573"/>
      <c r="C14" s="573"/>
      <c r="D14" s="573"/>
      <c r="E14" s="230"/>
      <c r="G14" s="569"/>
      <c r="I14" s="492"/>
      <c r="J14" s="574"/>
      <c r="K14" s="575"/>
      <c r="L14" s="576"/>
      <c r="M14" s="207"/>
      <c r="N14" s="231"/>
      <c r="O14" s="496"/>
      <c r="P14" s="231"/>
    </row>
    <row r="15" spans="1:18" ht="20.100000000000001" customHeight="1">
      <c r="A15" s="556"/>
      <c r="B15" s="573"/>
      <c r="C15" s="573"/>
      <c r="D15" s="573"/>
      <c r="E15" s="230"/>
      <c r="G15" s="569"/>
      <c r="H15" s="491"/>
      <c r="I15" s="492"/>
      <c r="J15" s="574"/>
      <c r="K15" s="575"/>
      <c r="L15" s="576"/>
      <c r="M15" s="207"/>
      <c r="N15" s="231"/>
      <c r="O15" s="496"/>
      <c r="P15" s="231"/>
    </row>
    <row r="16" spans="1:18" ht="20.100000000000001" customHeight="1">
      <c r="A16" s="556"/>
      <c r="B16" s="573"/>
      <c r="C16" s="573"/>
      <c r="D16" s="573"/>
      <c r="E16" s="230"/>
      <c r="F16" s="492"/>
      <c r="G16" s="492"/>
      <c r="H16" s="232"/>
      <c r="I16" s="492"/>
      <c r="J16" s="574"/>
      <c r="K16" s="575"/>
      <c r="L16" s="576"/>
      <c r="M16" s="207"/>
      <c r="N16" s="231"/>
      <c r="O16" s="496"/>
      <c r="P16" s="231"/>
    </row>
    <row r="17" spans="1:22" ht="20.100000000000001" customHeight="1">
      <c r="A17" s="556"/>
      <c r="B17" s="573"/>
      <c r="C17" s="573"/>
      <c r="D17" s="573"/>
      <c r="E17" s="230"/>
      <c r="F17" s="492"/>
      <c r="G17" s="492"/>
      <c r="H17" s="232"/>
      <c r="I17" s="492"/>
      <c r="J17" s="574"/>
      <c r="K17" s="575"/>
      <c r="L17" s="576"/>
      <c r="M17" s="207"/>
      <c r="N17" s="231"/>
      <c r="O17" s="496"/>
      <c r="P17" s="231"/>
    </row>
    <row r="18" spans="1:22" ht="20.100000000000001" customHeight="1" thickBot="1">
      <c r="A18" s="556"/>
      <c r="B18" s="573"/>
      <c r="C18" s="573"/>
      <c r="D18" s="573"/>
      <c r="E18" s="230"/>
      <c r="F18" s="492"/>
      <c r="G18" s="492"/>
      <c r="H18" s="232"/>
      <c r="I18" s="492"/>
      <c r="J18" s="574"/>
      <c r="K18" s="575"/>
      <c r="L18" s="576"/>
      <c r="M18" s="207"/>
      <c r="N18" s="233"/>
      <c r="O18" s="496"/>
      <c r="P18" s="233"/>
    </row>
    <row r="19" spans="1:22" ht="20.100000000000001" customHeight="1" thickBot="1">
      <c r="A19" s="499"/>
      <c r="B19" s="234"/>
      <c r="C19" s="234"/>
      <c r="D19" s="234"/>
      <c r="E19" s="230"/>
      <c r="F19" s="492"/>
      <c r="G19" s="492"/>
      <c r="H19" s="232"/>
      <c r="I19" s="492"/>
      <c r="K19" s="492"/>
      <c r="L19" s="235" t="s">
        <v>642</v>
      </c>
      <c r="M19" s="207"/>
      <c r="N19" s="236">
        <f>SUM(N14:N18)</f>
        <v>0</v>
      </c>
      <c r="O19" s="496"/>
      <c r="P19" s="236">
        <f>SUM(P14:P18)</f>
        <v>0</v>
      </c>
    </row>
    <row r="20" spans="1:22">
      <c r="B20" s="577"/>
      <c r="C20" s="577"/>
      <c r="D20" s="577"/>
      <c r="E20" s="492"/>
      <c r="G20" s="492"/>
      <c r="I20" s="492"/>
      <c r="J20" s="492"/>
      <c r="K20" s="492"/>
      <c r="L20" s="210"/>
      <c r="M20" s="492"/>
      <c r="N20" s="210"/>
      <c r="O20" s="492"/>
      <c r="P20" s="210"/>
    </row>
    <row r="21" spans="1:22" ht="27" customHeight="1">
      <c r="B21" s="570" t="s">
        <v>637</v>
      </c>
      <c r="C21" s="570"/>
      <c r="D21" s="570"/>
      <c r="E21" s="237"/>
      <c r="G21" s="492"/>
      <c r="H21" s="571" t="s">
        <v>638</v>
      </c>
      <c r="I21" s="571"/>
      <c r="J21" s="571"/>
      <c r="K21" s="492"/>
      <c r="L21" s="491" t="s">
        <v>643</v>
      </c>
      <c r="M21" s="492"/>
      <c r="N21" s="491" t="s">
        <v>644</v>
      </c>
      <c r="O21" s="492"/>
      <c r="P21" s="491" t="s">
        <v>640</v>
      </c>
    </row>
    <row r="22" spans="1:22" s="226" customFormat="1">
      <c r="B22" s="572"/>
      <c r="C22" s="572"/>
      <c r="D22" s="572"/>
      <c r="E22" s="227"/>
      <c r="I22" s="229"/>
      <c r="J22" s="228"/>
      <c r="K22" s="229"/>
      <c r="L22" s="210" t="s">
        <v>589</v>
      </c>
      <c r="M22" s="492"/>
      <c r="N22" s="210" t="s">
        <v>589</v>
      </c>
      <c r="O22" s="492"/>
      <c r="P22" s="210" t="s">
        <v>589</v>
      </c>
    </row>
    <row r="23" spans="1:22" ht="20.100000000000001" customHeight="1">
      <c r="A23" s="555" t="s">
        <v>645</v>
      </c>
      <c r="B23" s="573" t="s">
        <v>646</v>
      </c>
      <c r="C23" s="573"/>
      <c r="D23" s="573"/>
      <c r="E23" s="230"/>
      <c r="G23" s="492"/>
      <c r="H23" s="578" t="s">
        <v>647</v>
      </c>
      <c r="I23" s="579"/>
      <c r="J23" s="580"/>
      <c r="K23" s="207"/>
      <c r="L23" s="231"/>
      <c r="M23" s="496"/>
      <c r="N23" s="231">
        <v>3078</v>
      </c>
      <c r="O23" s="496"/>
      <c r="P23" s="531">
        <v>3420</v>
      </c>
      <c r="R23" s="127" t="s">
        <v>648</v>
      </c>
      <c r="V23" s="532"/>
    </row>
    <row r="24" spans="1:22" ht="20.100000000000001" customHeight="1">
      <c r="A24" s="556"/>
      <c r="B24" s="573" t="s">
        <v>649</v>
      </c>
      <c r="C24" s="573"/>
      <c r="D24" s="573"/>
      <c r="E24" s="230"/>
      <c r="G24" s="492"/>
      <c r="H24" s="578" t="s">
        <v>647</v>
      </c>
      <c r="I24" s="579"/>
      <c r="J24" s="580"/>
      <c r="K24" s="207"/>
      <c r="L24" s="231"/>
      <c r="M24" s="496"/>
      <c r="N24" s="531">
        <v>1050</v>
      </c>
      <c r="O24" s="496"/>
      <c r="P24" s="531">
        <v>1082.4000000000001</v>
      </c>
      <c r="R24" s="127" t="s">
        <v>648</v>
      </c>
    </row>
    <row r="25" spans="1:22" ht="20.100000000000001" customHeight="1">
      <c r="A25" s="556"/>
      <c r="B25" s="573"/>
      <c r="C25" s="573"/>
      <c r="D25" s="573"/>
      <c r="E25" s="230"/>
      <c r="G25" s="492"/>
      <c r="H25" s="578"/>
      <c r="I25" s="579"/>
      <c r="J25" s="580"/>
      <c r="K25" s="207"/>
      <c r="L25" s="231"/>
      <c r="M25" s="496"/>
      <c r="N25" s="231"/>
      <c r="O25" s="496"/>
      <c r="P25" s="231"/>
    </row>
    <row r="26" spans="1:22" ht="20.100000000000001" customHeight="1">
      <c r="A26" s="556"/>
      <c r="B26" s="573"/>
      <c r="C26" s="573"/>
      <c r="D26" s="573"/>
      <c r="E26" s="230"/>
      <c r="G26" s="492"/>
      <c r="H26" s="578"/>
      <c r="I26" s="579"/>
      <c r="J26" s="580"/>
      <c r="K26" s="207"/>
      <c r="L26" s="231"/>
      <c r="M26" s="496"/>
      <c r="N26" s="231"/>
      <c r="O26" s="496"/>
      <c r="P26" s="231"/>
    </row>
    <row r="27" spans="1:22" ht="20.100000000000001" customHeight="1">
      <c r="A27" s="556"/>
      <c r="B27" s="573"/>
      <c r="C27" s="573"/>
      <c r="D27" s="573"/>
      <c r="E27" s="230"/>
      <c r="G27" s="492"/>
      <c r="H27" s="578"/>
      <c r="I27" s="579"/>
      <c r="J27" s="580"/>
      <c r="K27" s="207"/>
      <c r="L27" s="231"/>
      <c r="M27" s="496"/>
      <c r="N27" s="231"/>
      <c r="O27" s="496"/>
      <c r="P27" s="231"/>
    </row>
    <row r="28" spans="1:22" ht="20.100000000000001" customHeight="1">
      <c r="A28" s="556"/>
      <c r="B28" s="573"/>
      <c r="C28" s="573"/>
      <c r="D28" s="573"/>
      <c r="E28" s="230"/>
      <c r="G28" s="492"/>
      <c r="H28" s="578"/>
      <c r="I28" s="579"/>
      <c r="J28" s="580"/>
      <c r="K28" s="207"/>
      <c r="L28" s="231"/>
      <c r="M28" s="496"/>
      <c r="N28" s="231"/>
      <c r="O28" s="496"/>
      <c r="P28" s="231"/>
    </row>
    <row r="29" spans="1:22" ht="20.100000000000001" customHeight="1">
      <c r="A29" s="556"/>
      <c r="B29" s="573"/>
      <c r="C29" s="573"/>
      <c r="D29" s="573"/>
      <c r="E29" s="230"/>
      <c r="G29" s="492"/>
      <c r="H29" s="578"/>
      <c r="I29" s="579"/>
      <c r="J29" s="580"/>
      <c r="K29" s="207"/>
      <c r="L29" s="231"/>
      <c r="M29" s="496"/>
      <c r="N29" s="231"/>
      <c r="O29" s="496"/>
      <c r="P29" s="231"/>
    </row>
    <row r="30" spans="1:22" ht="20.100000000000001" customHeight="1">
      <c r="A30" s="556"/>
      <c r="B30" s="573"/>
      <c r="C30" s="573"/>
      <c r="D30" s="573"/>
      <c r="E30" s="230"/>
      <c r="G30" s="492"/>
      <c r="H30" s="578"/>
      <c r="I30" s="579"/>
      <c r="J30" s="580"/>
      <c r="K30" s="207"/>
      <c r="L30" s="231"/>
      <c r="M30" s="496"/>
      <c r="N30" s="231"/>
      <c r="O30" s="496"/>
      <c r="P30" s="231"/>
    </row>
    <row r="31" spans="1:22" ht="20.100000000000001" customHeight="1" thickBot="1">
      <c r="A31" s="556"/>
      <c r="B31" s="573"/>
      <c r="C31" s="573"/>
      <c r="D31" s="573"/>
      <c r="E31" s="230"/>
      <c r="G31" s="492"/>
      <c r="H31" s="578"/>
      <c r="I31" s="579"/>
      <c r="J31" s="580"/>
      <c r="K31" s="207"/>
      <c r="L31" s="233"/>
      <c r="M31" s="496"/>
      <c r="N31" s="233"/>
      <c r="O31" s="496"/>
      <c r="P31" s="233"/>
    </row>
    <row r="32" spans="1:22" ht="20.100000000000001" customHeight="1" thickBot="1">
      <c r="A32" s="499"/>
      <c r="B32" s="234"/>
      <c r="C32" s="234"/>
      <c r="D32" s="234"/>
      <c r="E32" s="230"/>
      <c r="G32" s="492"/>
      <c r="I32" s="492"/>
      <c r="J32" s="208" t="s">
        <v>650</v>
      </c>
      <c r="K32" s="492"/>
      <c r="L32" s="236">
        <f>SUM(L23:L31)</f>
        <v>0</v>
      </c>
      <c r="M32" s="496"/>
      <c r="N32" s="533">
        <f>SUM(N23:N31)</f>
        <v>4128</v>
      </c>
      <c r="O32" s="496"/>
      <c r="P32" s="533">
        <f>SUM(P23:P31)</f>
        <v>4502.3999999999996</v>
      </c>
    </row>
    <row r="33" spans="1:16" ht="10.5" customHeight="1">
      <c r="B33" s="568"/>
      <c r="C33" s="568"/>
      <c r="D33" s="568"/>
      <c r="E33" s="585"/>
      <c r="G33" s="585"/>
      <c r="H33" s="210"/>
      <c r="I33" s="569"/>
      <c r="J33" s="492"/>
      <c r="K33" s="492"/>
      <c r="L33" s="238"/>
      <c r="M33" s="569"/>
      <c r="N33" s="238"/>
      <c r="O33" s="584"/>
      <c r="P33" s="238"/>
    </row>
    <row r="34" spans="1:16" ht="19.5" customHeight="1">
      <c r="B34" s="570" t="s">
        <v>637</v>
      </c>
      <c r="C34" s="570"/>
      <c r="D34" s="570"/>
      <c r="E34" s="585"/>
      <c r="G34" s="585"/>
      <c r="H34" s="210"/>
      <c r="I34" s="569"/>
      <c r="J34" s="571" t="s">
        <v>651</v>
      </c>
      <c r="K34" s="571"/>
      <c r="L34" s="571"/>
      <c r="M34" s="569"/>
      <c r="N34" s="491" t="s">
        <v>652</v>
      </c>
      <c r="O34" s="584"/>
      <c r="P34" s="491" t="s">
        <v>640</v>
      </c>
    </row>
    <row r="35" spans="1:16" s="226" customFormat="1">
      <c r="B35" s="572"/>
      <c r="C35" s="572"/>
      <c r="D35" s="572"/>
      <c r="E35" s="227"/>
      <c r="F35" s="127"/>
      <c r="H35" s="228"/>
      <c r="I35" s="229"/>
      <c r="J35" s="229"/>
      <c r="K35" s="229"/>
      <c r="M35" s="229"/>
      <c r="N35" s="210" t="s">
        <v>589</v>
      </c>
      <c r="O35" s="492"/>
      <c r="P35" s="210" t="s">
        <v>589</v>
      </c>
    </row>
    <row r="36" spans="1:16" ht="20.100000000000001" customHeight="1">
      <c r="A36" s="555" t="s">
        <v>653</v>
      </c>
      <c r="B36" s="573"/>
      <c r="C36" s="573"/>
      <c r="D36" s="573"/>
      <c r="E36" s="230"/>
      <c r="G36" s="492"/>
      <c r="H36" s="210"/>
      <c r="I36" s="492"/>
      <c r="J36" s="581"/>
      <c r="K36" s="582"/>
      <c r="L36" s="583"/>
      <c r="M36" s="492"/>
      <c r="N36" s="239"/>
      <c r="O36" s="189"/>
      <c r="P36" s="239"/>
    </row>
    <row r="37" spans="1:16" ht="20.100000000000001" customHeight="1">
      <c r="A37" s="556"/>
      <c r="B37" s="573"/>
      <c r="C37" s="573"/>
      <c r="D37" s="573"/>
      <c r="E37" s="230"/>
      <c r="G37" s="492"/>
      <c r="H37" s="210"/>
      <c r="I37" s="492"/>
      <c r="J37" s="581"/>
      <c r="K37" s="582"/>
      <c r="L37" s="583"/>
      <c r="M37" s="492"/>
      <c r="N37" s="239"/>
      <c r="O37" s="189"/>
      <c r="P37" s="239"/>
    </row>
    <row r="38" spans="1:16" ht="20.100000000000001" customHeight="1">
      <c r="A38" s="556"/>
      <c r="B38" s="573"/>
      <c r="C38" s="573"/>
      <c r="D38" s="573"/>
      <c r="E38" s="230"/>
      <c r="G38" s="492"/>
      <c r="H38" s="210"/>
      <c r="I38" s="492"/>
      <c r="J38" s="581"/>
      <c r="K38" s="582"/>
      <c r="L38" s="583"/>
      <c r="M38" s="492"/>
      <c r="N38" s="239"/>
      <c r="O38" s="189"/>
      <c r="P38" s="239"/>
    </row>
    <row r="39" spans="1:16" ht="20.100000000000001" customHeight="1">
      <c r="A39" s="556"/>
      <c r="B39" s="573"/>
      <c r="C39" s="573"/>
      <c r="D39" s="573"/>
      <c r="E39" s="230"/>
      <c r="G39" s="492"/>
      <c r="H39" s="210"/>
      <c r="I39" s="492"/>
      <c r="J39" s="581"/>
      <c r="K39" s="582"/>
      <c r="L39" s="583"/>
      <c r="M39" s="492"/>
      <c r="N39" s="239"/>
      <c r="O39" s="189"/>
      <c r="P39" s="239"/>
    </row>
    <row r="40" spans="1:16" ht="20.100000000000001" customHeight="1" thickBot="1">
      <c r="A40" s="556"/>
      <c r="B40" s="573"/>
      <c r="C40" s="573"/>
      <c r="D40" s="573"/>
      <c r="E40" s="230"/>
      <c r="G40" s="492"/>
      <c r="H40" s="210"/>
      <c r="I40" s="492"/>
      <c r="J40" s="581"/>
      <c r="K40" s="582"/>
      <c r="L40" s="583"/>
      <c r="M40" s="492"/>
      <c r="N40" s="240"/>
      <c r="O40" s="189"/>
      <c r="P40" s="240"/>
    </row>
    <row r="41" spans="1:16" ht="20.100000000000001" customHeight="1" thickBot="1">
      <c r="A41" s="499"/>
      <c r="B41" s="234"/>
      <c r="C41" s="234"/>
      <c r="D41" s="234"/>
      <c r="E41" s="230"/>
      <c r="G41" s="492"/>
      <c r="H41" s="210"/>
      <c r="I41" s="492"/>
      <c r="K41" s="492"/>
      <c r="L41" s="208" t="s">
        <v>650</v>
      </c>
      <c r="M41" s="492"/>
      <c r="N41" s="241">
        <f>SUM(N36:N40)</f>
        <v>0</v>
      </c>
      <c r="O41" s="189"/>
      <c r="P41" s="241">
        <f>SUM(P36:P40)</f>
        <v>0</v>
      </c>
    </row>
    <row r="42" spans="1:16">
      <c r="A42" s="242"/>
      <c r="B42" s="243"/>
      <c r="C42" s="492"/>
      <c r="D42" s="492"/>
      <c r="E42" s="492"/>
      <c r="F42" s="492"/>
      <c r="G42" s="492"/>
      <c r="H42" s="492"/>
      <c r="I42" s="492"/>
      <c r="J42" s="492"/>
      <c r="K42" s="492"/>
      <c r="M42" s="492"/>
      <c r="O42" s="492"/>
    </row>
    <row r="43" spans="1:16" ht="24">
      <c r="B43" s="570" t="s">
        <v>637</v>
      </c>
      <c r="C43" s="570"/>
      <c r="D43" s="570"/>
      <c r="E43" s="492"/>
      <c r="G43" s="492"/>
      <c r="H43" s="492"/>
      <c r="I43" s="492"/>
      <c r="J43" s="571" t="s">
        <v>651</v>
      </c>
      <c r="K43" s="571"/>
      <c r="L43" s="571"/>
      <c r="M43" s="492"/>
      <c r="N43" s="210" t="s">
        <v>654</v>
      </c>
      <c r="O43" s="492"/>
      <c r="P43" s="491" t="s">
        <v>640</v>
      </c>
    </row>
    <row r="44" spans="1:16" s="226" customFormat="1">
      <c r="B44" s="572"/>
      <c r="C44" s="572"/>
      <c r="D44" s="572"/>
      <c r="E44" s="227"/>
      <c r="F44" s="228"/>
      <c r="H44" s="228"/>
      <c r="I44" s="229"/>
      <c r="J44" s="229"/>
      <c r="K44" s="229"/>
      <c r="L44" s="228"/>
      <c r="M44" s="229"/>
      <c r="N44" s="210" t="s">
        <v>589</v>
      </c>
      <c r="O44" s="492"/>
      <c r="P44" s="210" t="s">
        <v>589</v>
      </c>
    </row>
    <row r="45" spans="1:16" ht="20.100000000000001" customHeight="1">
      <c r="A45" s="555" t="s">
        <v>655</v>
      </c>
      <c r="B45" s="573"/>
      <c r="C45" s="573"/>
      <c r="D45" s="573"/>
      <c r="E45" s="230"/>
      <c r="G45" s="492"/>
      <c r="H45" s="492"/>
      <c r="I45" s="492"/>
      <c r="J45" s="581"/>
      <c r="K45" s="582"/>
      <c r="L45" s="583"/>
      <c r="M45" s="492"/>
      <c r="N45" s="244"/>
      <c r="O45" s="496"/>
      <c r="P45" s="244"/>
    </row>
    <row r="46" spans="1:16" ht="20.100000000000001" customHeight="1">
      <c r="A46" s="556"/>
      <c r="B46" s="573"/>
      <c r="C46" s="573"/>
      <c r="D46" s="573"/>
      <c r="E46" s="230"/>
      <c r="G46" s="492"/>
      <c r="H46" s="492"/>
      <c r="I46" s="492"/>
      <c r="J46" s="581"/>
      <c r="K46" s="582"/>
      <c r="L46" s="583"/>
      <c r="M46" s="492"/>
      <c r="N46" s="244"/>
      <c r="O46" s="496"/>
      <c r="P46" s="244"/>
    </row>
    <row r="47" spans="1:16" ht="20.100000000000001" customHeight="1" thickBot="1">
      <c r="A47" s="556"/>
      <c r="B47" s="573"/>
      <c r="C47" s="573"/>
      <c r="D47" s="573"/>
      <c r="E47" s="230"/>
      <c r="G47" s="492"/>
      <c r="H47" s="492"/>
      <c r="I47" s="492"/>
      <c r="J47" s="581"/>
      <c r="K47" s="582"/>
      <c r="L47" s="583"/>
      <c r="M47" s="492"/>
      <c r="N47" s="245"/>
      <c r="O47" s="496"/>
      <c r="P47" s="245"/>
    </row>
    <row r="48" spans="1:16" ht="20.100000000000001" customHeight="1" thickBot="1">
      <c r="A48" s="499"/>
      <c r="B48" s="234"/>
      <c r="C48" s="234"/>
      <c r="D48" s="234"/>
      <c r="E48" s="230"/>
      <c r="G48" s="492"/>
      <c r="H48" s="492"/>
      <c r="I48" s="492"/>
      <c r="K48" s="492"/>
      <c r="L48" s="208" t="s">
        <v>650</v>
      </c>
      <c r="M48" s="492"/>
      <c r="N48" s="236">
        <f>SUM(N45:N47)</f>
        <v>0</v>
      </c>
      <c r="O48" s="496"/>
      <c r="P48" s="236">
        <f>SUM(P45:P47)</f>
        <v>0</v>
      </c>
    </row>
    <row r="49" spans="1:16">
      <c r="A49" s="242"/>
      <c r="B49" s="243"/>
      <c r="C49" s="492"/>
      <c r="D49" s="492"/>
      <c r="E49" s="492"/>
      <c r="F49" s="492"/>
      <c r="G49" s="492"/>
      <c r="H49" s="492"/>
      <c r="I49" s="492"/>
      <c r="J49" s="492"/>
      <c r="K49" s="492"/>
      <c r="M49" s="492"/>
      <c r="O49" s="492"/>
    </row>
    <row r="50" spans="1:16" ht="40.5" customHeight="1">
      <c r="A50" s="246" t="s">
        <v>656</v>
      </c>
      <c r="B50" s="586" t="s">
        <v>657</v>
      </c>
      <c r="C50" s="586"/>
      <c r="D50" s="586"/>
      <c r="E50" s="586"/>
      <c r="F50" s="586"/>
      <c r="G50" s="247"/>
      <c r="H50" s="587" t="s">
        <v>658</v>
      </c>
      <c r="I50" s="587"/>
      <c r="J50" s="587"/>
      <c r="K50" s="587"/>
      <c r="L50" s="587"/>
      <c r="M50" s="490"/>
      <c r="N50" s="490"/>
      <c r="O50" s="248"/>
      <c r="P50" s="249" t="s">
        <v>659</v>
      </c>
    </row>
    <row r="51" spans="1:16" ht="33.75" customHeight="1">
      <c r="A51" s="250"/>
      <c r="B51" s="588"/>
      <c r="C51" s="589"/>
      <c r="D51" s="589"/>
      <c r="E51" s="589"/>
      <c r="F51" s="590"/>
      <c r="G51" s="251"/>
      <c r="H51" s="588"/>
      <c r="I51" s="589"/>
      <c r="J51" s="589"/>
      <c r="K51" s="589"/>
      <c r="L51" s="589"/>
      <c r="M51" s="589"/>
      <c r="N51" s="590"/>
      <c r="P51" s="252"/>
    </row>
    <row r="52" spans="1:16" ht="33.75" customHeight="1">
      <c r="A52" s="250"/>
      <c r="B52" s="591"/>
      <c r="C52" s="592"/>
      <c r="D52" s="592"/>
      <c r="E52" s="592"/>
      <c r="F52" s="593"/>
      <c r="G52" s="251"/>
      <c r="H52" s="594"/>
      <c r="I52" s="595"/>
      <c r="J52" s="595"/>
      <c r="K52" s="595"/>
      <c r="L52" s="595"/>
      <c r="M52" s="595"/>
      <c r="N52" s="596"/>
      <c r="P52" s="253"/>
    </row>
    <row r="53" spans="1:16" ht="14.25">
      <c r="F53" s="251"/>
      <c r="G53" s="251"/>
    </row>
  </sheetData>
  <mergeCells count="93">
    <mergeCell ref="B50:F50"/>
    <mergeCell ref="H50:L50"/>
    <mergeCell ref="B51:F51"/>
    <mergeCell ref="H51:N51"/>
    <mergeCell ref="B52:F52"/>
    <mergeCell ref="H52:N52"/>
    <mergeCell ref="B43:D43"/>
    <mergeCell ref="J43:L43"/>
    <mergeCell ref="B44:D44"/>
    <mergeCell ref="A45:A47"/>
    <mergeCell ref="B45:D45"/>
    <mergeCell ref="J45:L45"/>
    <mergeCell ref="B46:D46"/>
    <mergeCell ref="J46:L46"/>
    <mergeCell ref="B47:D47"/>
    <mergeCell ref="J47:L47"/>
    <mergeCell ref="M33:M34"/>
    <mergeCell ref="O33:O34"/>
    <mergeCell ref="B34:D34"/>
    <mergeCell ref="J34:L34"/>
    <mergeCell ref="B35:D35"/>
    <mergeCell ref="B33:D33"/>
    <mergeCell ref="E33:E34"/>
    <mergeCell ref="G33:G34"/>
    <mergeCell ref="I33:I34"/>
    <mergeCell ref="A36:A40"/>
    <mergeCell ref="B36:D36"/>
    <mergeCell ref="B38:D38"/>
    <mergeCell ref="H29:J29"/>
    <mergeCell ref="B30:D30"/>
    <mergeCell ref="H30:J30"/>
    <mergeCell ref="B31:D31"/>
    <mergeCell ref="H31:J31"/>
    <mergeCell ref="J36:L36"/>
    <mergeCell ref="B37:D37"/>
    <mergeCell ref="J37:L37"/>
    <mergeCell ref="J38:L38"/>
    <mergeCell ref="B39:D39"/>
    <mergeCell ref="J39:L39"/>
    <mergeCell ref="B40:D40"/>
    <mergeCell ref="J40:L40"/>
    <mergeCell ref="B20:D20"/>
    <mergeCell ref="B22:D22"/>
    <mergeCell ref="A23:A31"/>
    <mergeCell ref="B23:D23"/>
    <mergeCell ref="H23:J23"/>
    <mergeCell ref="B24:D24"/>
    <mergeCell ref="H24:J24"/>
    <mergeCell ref="B25:D25"/>
    <mergeCell ref="H25:J25"/>
    <mergeCell ref="B26:D26"/>
    <mergeCell ref="H26:J26"/>
    <mergeCell ref="B27:D27"/>
    <mergeCell ref="H27:J27"/>
    <mergeCell ref="B28:D28"/>
    <mergeCell ref="H28:J28"/>
    <mergeCell ref="B29:D29"/>
    <mergeCell ref="B21:D21"/>
    <mergeCell ref="H21:J21"/>
    <mergeCell ref="J12:L12"/>
    <mergeCell ref="B13:D13"/>
    <mergeCell ref="A14:A18"/>
    <mergeCell ref="B14:D14"/>
    <mergeCell ref="G14:G15"/>
    <mergeCell ref="J14:L14"/>
    <mergeCell ref="B15:D15"/>
    <mergeCell ref="J15:L15"/>
    <mergeCell ref="B16:D16"/>
    <mergeCell ref="J16:L16"/>
    <mergeCell ref="B17:D17"/>
    <mergeCell ref="J17:L17"/>
    <mergeCell ref="B18:D18"/>
    <mergeCell ref="J18:L18"/>
    <mergeCell ref="B9:D9"/>
    <mergeCell ref="M9:M10"/>
    <mergeCell ref="O9:O10"/>
    <mergeCell ref="B10:D10"/>
    <mergeCell ref="B11:D11"/>
    <mergeCell ref="G11:G12"/>
    <mergeCell ref="I11:I12"/>
    <mergeCell ref="M11:M12"/>
    <mergeCell ref="O11:O12"/>
    <mergeCell ref="B12:D12"/>
    <mergeCell ref="B1:L1"/>
    <mergeCell ref="N1:P1"/>
    <mergeCell ref="F2:H2"/>
    <mergeCell ref="B3:D3"/>
    <mergeCell ref="B4:D4"/>
    <mergeCell ref="A5:A8"/>
    <mergeCell ref="B5:D5"/>
    <mergeCell ref="B6:D6"/>
    <mergeCell ref="B7:D7"/>
    <mergeCell ref="B8:D8"/>
  </mergeCells>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57"/>
  <sheetViews>
    <sheetView zoomScale="85" zoomScaleNormal="85" zoomScaleSheetLayoutView="80" workbookViewId="0">
      <selection activeCell="O25" sqref="O25"/>
    </sheetView>
  </sheetViews>
  <sheetFormatPr defaultColWidth="9.140625" defaultRowHeight="12.75"/>
  <cols>
    <col min="1" max="1" width="31.7109375" style="127" customWidth="1"/>
    <col min="2" max="2" width="15.42578125" style="130" customWidth="1"/>
    <col min="3" max="3" width="1.7109375" style="127" customWidth="1"/>
    <col min="4" max="4" width="15.42578125" style="127" customWidth="1"/>
    <col min="5" max="5" width="1.5703125" style="127" customWidth="1"/>
    <col min="6" max="6" width="15.42578125" style="127" customWidth="1"/>
    <col min="7" max="7" width="1.42578125" style="127" customWidth="1"/>
    <col min="8" max="8" width="15.42578125" style="127" customWidth="1"/>
    <col min="9" max="9" width="1.5703125" style="127" customWidth="1"/>
    <col min="10" max="11" width="14.7109375" style="127" customWidth="1"/>
    <col min="12" max="18" width="9.140625" style="127"/>
    <col min="19" max="19" width="25" style="127" customWidth="1"/>
    <col min="20" max="16384" width="9.140625" style="127"/>
  </cols>
  <sheetData>
    <row r="1" spans="1:20" ht="27.75" customHeight="1">
      <c r="B1" s="561" t="str">
        <f>'R&amp;P Accounts'!B2</f>
        <v>Harmeny Athletics Club</v>
      </c>
      <c r="C1" s="561"/>
      <c r="D1" s="561"/>
      <c r="E1" s="561"/>
      <c r="F1" s="561"/>
      <c r="G1" s="561"/>
      <c r="H1" s="561"/>
      <c r="I1" s="561"/>
      <c r="J1" s="561"/>
      <c r="K1" s="608" t="str">
        <f>'R&amp;P Accounts'!L2</f>
        <v>SC048917</v>
      </c>
      <c r="L1" s="608"/>
    </row>
    <row r="2" spans="1:20" ht="10.5" customHeight="1">
      <c r="A2" s="609"/>
      <c r="B2" s="609"/>
      <c r="C2" s="609"/>
      <c r="D2" s="609"/>
      <c r="E2" s="609"/>
      <c r="F2" s="609"/>
      <c r="G2" s="609"/>
      <c r="H2" s="609"/>
      <c r="I2" s="609"/>
      <c r="J2" s="609"/>
      <c r="K2" s="609"/>
    </row>
    <row r="3" spans="1:20" s="205" customFormat="1" ht="26.25" customHeight="1">
      <c r="A3" s="202" t="s">
        <v>660</v>
      </c>
      <c r="B3" s="201"/>
      <c r="C3" s="202"/>
      <c r="D3" s="202"/>
      <c r="E3" s="202"/>
      <c r="F3" s="202"/>
      <c r="G3" s="610"/>
      <c r="H3" s="610"/>
      <c r="I3" s="610"/>
      <c r="J3" s="610"/>
      <c r="K3" s="254"/>
    </row>
    <row r="4" spans="1:20" ht="15" customHeight="1">
      <c r="A4" s="609"/>
      <c r="B4" s="609"/>
      <c r="C4" s="609"/>
      <c r="D4" s="609"/>
      <c r="E4" s="609"/>
      <c r="F4" s="609"/>
      <c r="G4" s="609"/>
      <c r="H4" s="609"/>
      <c r="I4" s="609"/>
      <c r="J4" s="609"/>
      <c r="K4" s="609"/>
    </row>
    <row r="5" spans="1:20" ht="20.100000000000001" customHeight="1">
      <c r="A5" s="597" t="s">
        <v>661</v>
      </c>
      <c r="B5" s="599" t="s">
        <v>662</v>
      </c>
      <c r="C5" s="600"/>
      <c r="D5" s="600"/>
      <c r="E5" s="600"/>
      <c r="F5" s="600"/>
      <c r="G5" s="600"/>
      <c r="H5" s="600"/>
      <c r="I5" s="600"/>
      <c r="J5" s="600"/>
      <c r="K5" s="601"/>
    </row>
    <row r="6" spans="1:20" ht="20.100000000000001" customHeight="1">
      <c r="A6" s="598"/>
      <c r="B6" s="602"/>
      <c r="C6" s="603"/>
      <c r="D6" s="603"/>
      <c r="E6" s="603"/>
      <c r="F6" s="603"/>
      <c r="G6" s="603"/>
      <c r="H6" s="603"/>
      <c r="I6" s="603"/>
      <c r="J6" s="603"/>
      <c r="K6" s="604"/>
    </row>
    <row r="7" spans="1:20" ht="29.25" customHeight="1">
      <c r="A7" s="598"/>
      <c r="B7" s="602"/>
      <c r="C7" s="603"/>
      <c r="D7" s="603"/>
      <c r="E7" s="603"/>
      <c r="F7" s="603"/>
      <c r="G7" s="603"/>
      <c r="H7" s="603"/>
      <c r="I7" s="603"/>
      <c r="J7" s="603"/>
      <c r="K7" s="604"/>
    </row>
    <row r="8" spans="1:20" ht="41.25" customHeight="1">
      <c r="A8" s="598"/>
      <c r="B8" s="602"/>
      <c r="C8" s="603"/>
      <c r="D8" s="603"/>
      <c r="E8" s="603"/>
      <c r="F8" s="603"/>
      <c r="G8" s="603"/>
      <c r="H8" s="603"/>
      <c r="I8" s="603"/>
      <c r="J8" s="603"/>
      <c r="K8" s="604"/>
    </row>
    <row r="9" spans="1:20" ht="64.5" customHeight="1">
      <c r="A9" s="598"/>
      <c r="B9" s="605"/>
      <c r="C9" s="606"/>
      <c r="D9" s="606"/>
      <c r="E9" s="606"/>
      <c r="F9" s="606"/>
      <c r="G9" s="606"/>
      <c r="H9" s="606"/>
      <c r="I9" s="606"/>
      <c r="J9" s="606"/>
      <c r="K9" s="607"/>
    </row>
    <row r="10" spans="1:20">
      <c r="A10" s="585"/>
      <c r="B10" s="585"/>
      <c r="C10" s="585"/>
      <c r="D10" s="585"/>
      <c r="E10" s="585"/>
      <c r="F10" s="585"/>
      <c r="G10" s="585"/>
      <c r="H10" s="585"/>
      <c r="I10" s="585"/>
      <c r="J10" s="585"/>
      <c r="K10" s="585"/>
    </row>
    <row r="11" spans="1:20" ht="27" customHeight="1">
      <c r="B11" s="611" t="s">
        <v>663</v>
      </c>
      <c r="C11" s="611"/>
      <c r="D11" s="611"/>
      <c r="E11" s="611"/>
      <c r="F11" s="611"/>
      <c r="G11" s="492"/>
      <c r="H11" s="210" t="s">
        <v>664</v>
      </c>
      <c r="I11" s="492"/>
      <c r="J11" s="210" t="s">
        <v>665</v>
      </c>
      <c r="K11" s="210" t="s">
        <v>12</v>
      </c>
    </row>
    <row r="12" spans="1:20" ht="20.100000000000001" customHeight="1">
      <c r="A12" s="597" t="s">
        <v>666</v>
      </c>
      <c r="B12" s="612" t="s">
        <v>1481</v>
      </c>
      <c r="C12" s="613"/>
      <c r="D12" s="613"/>
      <c r="E12" s="613"/>
      <c r="F12" s="614"/>
      <c r="G12" s="207"/>
      <c r="H12" s="534" t="s">
        <v>1486</v>
      </c>
      <c r="I12" s="256"/>
      <c r="J12" s="535">
        <v>1</v>
      </c>
      <c r="K12" s="536">
        <f>'HAC Exp'!$N$33</f>
        <v>763.22</v>
      </c>
      <c r="M12" s="127" t="s">
        <v>667</v>
      </c>
      <c r="O12" s="259"/>
      <c r="S12"/>
      <c r="T12" s="343"/>
    </row>
    <row r="13" spans="1:20" ht="20.100000000000001" customHeight="1">
      <c r="A13" s="598"/>
      <c r="B13" s="615" t="s">
        <v>1482</v>
      </c>
      <c r="C13" s="616"/>
      <c r="D13" s="616"/>
      <c r="E13" s="616"/>
      <c r="F13" s="617"/>
      <c r="G13" s="207"/>
      <c r="H13" s="255" t="s">
        <v>1486</v>
      </c>
      <c r="I13" s="256"/>
      <c r="J13" s="257">
        <v>1</v>
      </c>
      <c r="K13" s="258">
        <f>'HAC Exp'!$N$182</f>
        <v>400</v>
      </c>
      <c r="O13" s="259"/>
      <c r="S13"/>
      <c r="T13" s="343"/>
    </row>
    <row r="14" spans="1:20" ht="20.100000000000001" customHeight="1">
      <c r="A14" s="598"/>
      <c r="B14" s="615" t="s">
        <v>1483</v>
      </c>
      <c r="C14" s="616"/>
      <c r="D14" s="616"/>
      <c r="E14" s="616"/>
      <c r="F14" s="617"/>
      <c r="G14" s="207"/>
      <c r="H14" s="255" t="s">
        <v>1486</v>
      </c>
      <c r="I14" s="256"/>
      <c r="J14" s="257">
        <v>1</v>
      </c>
      <c r="K14" s="258">
        <f>'HAC Exp'!$N$187</f>
        <v>700</v>
      </c>
      <c r="S14"/>
      <c r="T14" s="343"/>
    </row>
    <row r="15" spans="1:20" ht="20.100000000000001" customHeight="1">
      <c r="A15" s="598"/>
      <c r="B15" s="615" t="s">
        <v>1484</v>
      </c>
      <c r="C15" s="616"/>
      <c r="D15" s="616"/>
      <c r="E15" s="616"/>
      <c r="F15" s="617"/>
      <c r="G15" s="207"/>
      <c r="H15" s="255" t="s">
        <v>1486</v>
      </c>
      <c r="I15" s="256"/>
      <c r="J15" s="257">
        <v>1</v>
      </c>
      <c r="K15" s="258">
        <f>'HAC Exp'!$N$183</f>
        <v>700</v>
      </c>
      <c r="S15"/>
      <c r="T15" s="343"/>
    </row>
    <row r="16" spans="1:20" ht="20.100000000000001" customHeight="1">
      <c r="A16" s="598"/>
      <c r="B16" s="615" t="s">
        <v>1488</v>
      </c>
      <c r="C16" s="616"/>
      <c r="D16" s="616"/>
      <c r="E16" s="616"/>
      <c r="F16" s="617"/>
      <c r="G16" s="207"/>
      <c r="H16" s="255" t="s">
        <v>1486</v>
      </c>
      <c r="I16" s="256"/>
      <c r="J16" s="257">
        <v>1</v>
      </c>
      <c r="K16" s="258">
        <f>'HAC Exp'!N172</f>
        <v>18.75</v>
      </c>
      <c r="S16"/>
      <c r="T16" s="343"/>
    </row>
    <row r="17" spans="1:20" ht="20.100000000000001" customHeight="1">
      <c r="A17" s="598"/>
      <c r="B17" s="618" t="s">
        <v>1485</v>
      </c>
      <c r="C17" s="619"/>
      <c r="D17" s="619"/>
      <c r="E17" s="619"/>
      <c r="F17" s="620"/>
      <c r="G17" s="207"/>
      <c r="H17" s="255" t="s">
        <v>1487</v>
      </c>
      <c r="I17" s="256"/>
      <c r="J17" s="257">
        <v>4</v>
      </c>
      <c r="K17" s="260">
        <f>'Fin Stats 2025'!$D$38</f>
        <v>330</v>
      </c>
      <c r="S17"/>
      <c r="T17" s="343"/>
    </row>
    <row r="18" spans="1:20" ht="20.25" customHeight="1">
      <c r="A18" s="492"/>
      <c r="B18" s="621" t="s">
        <v>642</v>
      </c>
      <c r="C18" s="621"/>
      <c r="D18" s="621"/>
      <c r="E18" s="621"/>
      <c r="F18" s="621"/>
      <c r="G18" s="621"/>
      <c r="H18" s="621"/>
      <c r="I18" s="621"/>
      <c r="J18" s="621"/>
      <c r="K18" s="261">
        <f>SUM(K12:K17)</f>
        <v>2911.9700000000003</v>
      </c>
    </row>
    <row r="19" spans="1:20" ht="15.75" customHeight="1">
      <c r="A19" s="492"/>
      <c r="B19" s="492"/>
      <c r="C19" s="492"/>
      <c r="D19" s="492"/>
      <c r="E19" s="492"/>
      <c r="F19" s="492"/>
      <c r="G19" s="492"/>
      <c r="H19" s="492"/>
      <c r="I19" s="492"/>
      <c r="J19" s="492"/>
      <c r="K19" s="492"/>
    </row>
    <row r="20" spans="1:20" ht="20.100000000000001" customHeight="1">
      <c r="A20" s="501" t="s">
        <v>668</v>
      </c>
      <c r="B20" s="622" t="s">
        <v>669</v>
      </c>
      <c r="C20" s="623"/>
      <c r="D20" s="623"/>
      <c r="E20" s="623"/>
      <c r="F20" s="623"/>
      <c r="G20" s="623"/>
      <c r="H20" s="623"/>
      <c r="I20" s="623"/>
      <c r="J20" s="624"/>
      <c r="K20" s="628" t="s">
        <v>670</v>
      </c>
    </row>
    <row r="21" spans="1:20" ht="17.25" customHeight="1">
      <c r="A21" s="242"/>
      <c r="B21" s="625"/>
      <c r="C21" s="626"/>
      <c r="D21" s="626"/>
      <c r="E21" s="626"/>
      <c r="F21" s="626"/>
      <c r="G21" s="626"/>
      <c r="H21" s="626"/>
      <c r="I21" s="626"/>
      <c r="J21" s="627"/>
      <c r="K21" s="629"/>
    </row>
    <row r="22" spans="1:20" ht="12.75" customHeight="1">
      <c r="A22" s="585"/>
      <c r="B22" s="585"/>
      <c r="C22" s="585"/>
      <c r="D22" s="585"/>
      <c r="E22" s="585"/>
      <c r="F22" s="585"/>
      <c r="G22" s="585"/>
      <c r="H22" s="585"/>
      <c r="I22" s="585"/>
      <c r="J22" s="585"/>
      <c r="K22" s="585"/>
    </row>
    <row r="23" spans="1:20" ht="27" customHeight="1">
      <c r="B23" s="611" t="s">
        <v>671</v>
      </c>
      <c r="C23" s="611"/>
      <c r="D23" s="611"/>
      <c r="E23" s="611"/>
      <c r="F23" s="611"/>
      <c r="G23" s="611"/>
      <c r="H23" s="611"/>
      <c r="I23" s="611"/>
      <c r="J23" s="611"/>
      <c r="K23" s="210" t="s">
        <v>12</v>
      </c>
    </row>
    <row r="24" spans="1:20" ht="19.5" customHeight="1">
      <c r="A24" s="597" t="s">
        <v>672</v>
      </c>
      <c r="B24" s="615"/>
      <c r="C24" s="616"/>
      <c r="D24" s="616"/>
      <c r="E24" s="616"/>
      <c r="F24" s="616"/>
      <c r="G24" s="616"/>
      <c r="H24" s="616"/>
      <c r="I24" s="616"/>
      <c r="J24" s="617"/>
      <c r="K24" s="262"/>
    </row>
    <row r="25" spans="1:20" ht="20.100000000000001" customHeight="1">
      <c r="A25" s="598"/>
      <c r="B25" s="615"/>
      <c r="C25" s="616"/>
      <c r="D25" s="616"/>
      <c r="E25" s="616"/>
      <c r="F25" s="616"/>
      <c r="G25" s="616"/>
      <c r="H25" s="616"/>
      <c r="I25" s="616"/>
      <c r="J25" s="617"/>
      <c r="K25" s="262"/>
    </row>
    <row r="26" spans="1:20" ht="20.100000000000001" customHeight="1">
      <c r="A26" s="598"/>
      <c r="B26" s="615"/>
      <c r="C26" s="616"/>
      <c r="D26" s="616"/>
      <c r="E26" s="616"/>
      <c r="F26" s="616"/>
      <c r="G26" s="616"/>
      <c r="H26" s="616"/>
      <c r="I26" s="616"/>
      <c r="J26" s="617"/>
      <c r="K26" s="262"/>
    </row>
    <row r="27" spans="1:20" ht="20.100000000000001" customHeight="1">
      <c r="A27" s="598"/>
      <c r="B27" s="615"/>
      <c r="C27" s="616"/>
      <c r="D27" s="616"/>
      <c r="E27" s="616"/>
      <c r="F27" s="616"/>
      <c r="G27" s="616"/>
      <c r="H27" s="616"/>
      <c r="I27" s="616"/>
      <c r="J27" s="617"/>
      <c r="K27" s="262"/>
    </row>
    <row r="28" spans="1:20" ht="20.100000000000001" customHeight="1">
      <c r="A28" s="598"/>
      <c r="B28" s="618"/>
      <c r="C28" s="619"/>
      <c r="D28" s="619"/>
      <c r="E28" s="619"/>
      <c r="F28" s="619"/>
      <c r="G28" s="619"/>
      <c r="H28" s="619"/>
      <c r="I28" s="619"/>
      <c r="J28" s="620"/>
      <c r="K28" s="262"/>
    </row>
    <row r="29" spans="1:20">
      <c r="A29" s="585"/>
      <c r="B29" s="585"/>
      <c r="C29" s="585"/>
      <c r="D29" s="585"/>
      <c r="E29" s="585"/>
      <c r="F29" s="585"/>
      <c r="G29" s="585"/>
      <c r="H29" s="585"/>
      <c r="I29" s="585"/>
      <c r="J29" s="585"/>
      <c r="K29" s="585"/>
    </row>
    <row r="30" spans="1:20" ht="20.100000000000001" customHeight="1">
      <c r="A30" s="501" t="s">
        <v>673</v>
      </c>
      <c r="B30" s="622" t="s">
        <v>674</v>
      </c>
      <c r="C30" s="623"/>
      <c r="D30" s="623"/>
      <c r="E30" s="623"/>
      <c r="F30" s="623"/>
      <c r="G30" s="623"/>
      <c r="H30" s="623"/>
      <c r="I30" s="623"/>
      <c r="J30" s="624"/>
      <c r="K30" s="628" t="s">
        <v>670</v>
      </c>
      <c r="N30" s="127" t="s">
        <v>675</v>
      </c>
    </row>
    <row r="31" spans="1:20" ht="17.25" customHeight="1">
      <c r="A31" s="242"/>
      <c r="B31" s="625"/>
      <c r="C31" s="626"/>
      <c r="D31" s="626"/>
      <c r="E31" s="626"/>
      <c r="F31" s="626"/>
      <c r="G31" s="626"/>
      <c r="H31" s="626"/>
      <c r="I31" s="626"/>
      <c r="J31" s="627"/>
      <c r="K31" s="629"/>
    </row>
    <row r="32" spans="1:20" ht="12.75" customHeight="1">
      <c r="A32" s="585"/>
      <c r="B32" s="585"/>
      <c r="C32" s="585"/>
      <c r="D32" s="585"/>
      <c r="E32" s="585"/>
      <c r="F32" s="585"/>
      <c r="G32" s="585"/>
      <c r="H32" s="585"/>
      <c r="I32" s="585"/>
      <c r="J32" s="585"/>
      <c r="K32" s="585"/>
    </row>
    <row r="33" spans="1:11" ht="27" customHeight="1">
      <c r="A33" s="609"/>
      <c r="B33" s="609"/>
      <c r="C33" s="609"/>
      <c r="D33" s="609"/>
      <c r="E33" s="609"/>
      <c r="F33" s="609"/>
      <c r="G33" s="609"/>
      <c r="H33" s="609"/>
      <c r="I33" s="492"/>
      <c r="J33" s="210" t="s">
        <v>676</v>
      </c>
      <c r="K33" s="210" t="s">
        <v>12</v>
      </c>
    </row>
    <row r="34" spans="1:11" ht="20.100000000000001" customHeight="1">
      <c r="A34" s="597" t="s">
        <v>677</v>
      </c>
      <c r="B34" s="612"/>
      <c r="C34" s="613"/>
      <c r="D34" s="613"/>
      <c r="E34" s="613"/>
      <c r="F34" s="613"/>
      <c r="G34" s="613"/>
      <c r="H34" s="614"/>
      <c r="I34" s="207"/>
      <c r="J34" s="525">
        <v>10</v>
      </c>
      <c r="K34" s="525">
        <f>'HAC Exp - Trustee Expenses'!D20</f>
        <v>991.30000000000007</v>
      </c>
    </row>
    <row r="35" spans="1:11" ht="20.100000000000001" customHeight="1">
      <c r="A35" s="598"/>
      <c r="B35" s="615"/>
      <c r="C35" s="616"/>
      <c r="D35" s="616"/>
      <c r="E35" s="616"/>
      <c r="F35" s="616"/>
      <c r="G35" s="616"/>
      <c r="H35" s="617"/>
      <c r="I35" s="207"/>
      <c r="J35" s="262"/>
      <c r="K35" s="262"/>
    </row>
    <row r="36" spans="1:11" ht="20.100000000000001" customHeight="1">
      <c r="A36" s="598"/>
      <c r="B36" s="615"/>
      <c r="C36" s="616"/>
      <c r="D36" s="616"/>
      <c r="E36" s="616"/>
      <c r="F36" s="616"/>
      <c r="G36" s="616"/>
      <c r="H36" s="617"/>
      <c r="I36" s="207"/>
      <c r="J36" s="262"/>
      <c r="K36" s="262"/>
    </row>
    <row r="37" spans="1:11" ht="20.100000000000001" customHeight="1">
      <c r="A37" s="598"/>
      <c r="B37" s="615"/>
      <c r="C37" s="616"/>
      <c r="D37" s="616"/>
      <c r="E37" s="616"/>
      <c r="F37" s="616"/>
      <c r="G37" s="616"/>
      <c r="H37" s="617"/>
      <c r="I37" s="207"/>
      <c r="J37" s="262"/>
      <c r="K37" s="262"/>
    </row>
    <row r="38" spans="1:11" ht="20.100000000000001" customHeight="1">
      <c r="A38" s="598"/>
      <c r="B38" s="618"/>
      <c r="C38" s="619"/>
      <c r="D38" s="619"/>
      <c r="E38" s="619"/>
      <c r="F38" s="619"/>
      <c r="G38" s="619"/>
      <c r="H38" s="620"/>
      <c r="I38" s="207"/>
      <c r="J38" s="262"/>
      <c r="K38" s="262"/>
    </row>
    <row r="39" spans="1:11">
      <c r="A39" s="585"/>
      <c r="B39" s="585"/>
      <c r="C39" s="585"/>
      <c r="D39" s="585"/>
      <c r="E39" s="585"/>
      <c r="F39" s="585"/>
      <c r="G39" s="585"/>
      <c r="H39" s="585"/>
      <c r="I39" s="585"/>
      <c r="J39" s="585"/>
      <c r="K39" s="585"/>
    </row>
    <row r="40" spans="1:11" ht="36">
      <c r="B40" s="644" t="s">
        <v>678</v>
      </c>
      <c r="C40" s="644"/>
      <c r="D40" s="644"/>
      <c r="E40" s="492"/>
      <c r="F40" s="644" t="s">
        <v>679</v>
      </c>
      <c r="G40" s="644"/>
      <c r="H40" s="644"/>
      <c r="I40" s="492"/>
      <c r="J40" s="210" t="s">
        <v>680</v>
      </c>
      <c r="K40" s="210" t="s">
        <v>681</v>
      </c>
    </row>
    <row r="41" spans="1:11" ht="77.45" customHeight="1">
      <c r="A41" s="597" t="s">
        <v>682</v>
      </c>
      <c r="B41" s="615"/>
      <c r="C41" s="616"/>
      <c r="D41" s="617"/>
      <c r="E41" s="263"/>
      <c r="F41" s="630"/>
      <c r="G41" s="631"/>
      <c r="H41" s="632"/>
      <c r="I41" s="207"/>
      <c r="J41" s="262"/>
      <c r="K41" s="262"/>
    </row>
    <row r="42" spans="1:11" ht="59.45" customHeight="1">
      <c r="A42" s="598"/>
      <c r="B42" s="618"/>
      <c r="C42" s="619"/>
      <c r="D42" s="620"/>
      <c r="E42" s="263"/>
      <c r="F42" s="630"/>
      <c r="G42" s="631"/>
      <c r="H42" s="632"/>
      <c r="I42" s="207"/>
      <c r="J42" s="262"/>
      <c r="K42" s="262"/>
    </row>
    <row r="43" spans="1:11" ht="62.45" customHeight="1">
      <c r="A43" s="598"/>
      <c r="B43" s="615"/>
      <c r="C43" s="616"/>
      <c r="D43" s="617"/>
      <c r="E43" s="263"/>
      <c r="F43" s="630"/>
      <c r="G43" s="631"/>
      <c r="H43" s="632"/>
      <c r="I43" s="207"/>
      <c r="J43" s="262"/>
      <c r="K43" s="262"/>
    </row>
    <row r="44" spans="1:11" ht="42.6" customHeight="1">
      <c r="A44" s="598"/>
      <c r="B44" s="615"/>
      <c r="C44" s="616"/>
      <c r="D44" s="617"/>
      <c r="E44" s="263"/>
      <c r="F44" s="630"/>
      <c r="G44" s="631"/>
      <c r="H44" s="632"/>
      <c r="I44" s="207"/>
      <c r="J44" s="262"/>
      <c r="K44" s="262"/>
    </row>
    <row r="45" spans="1:11" ht="20.100000000000001" customHeight="1">
      <c r="A45" s="598"/>
      <c r="B45" s="618"/>
      <c r="C45" s="619"/>
      <c r="D45" s="620"/>
      <c r="E45" s="263"/>
      <c r="F45" s="630"/>
      <c r="G45" s="631"/>
      <c r="H45" s="632"/>
      <c r="I45" s="207"/>
      <c r="J45" s="262"/>
      <c r="K45" s="262"/>
    </row>
    <row r="46" spans="1:11">
      <c r="A46" s="609"/>
      <c r="B46" s="633"/>
      <c r="C46" s="633"/>
      <c r="D46" s="633"/>
      <c r="E46" s="633"/>
      <c r="F46" s="633"/>
      <c r="G46" s="633"/>
      <c r="H46" s="633"/>
      <c r="I46" s="633"/>
      <c r="J46" s="633"/>
      <c r="K46" s="633"/>
    </row>
    <row r="47" spans="1:11" ht="19.5" customHeight="1">
      <c r="A47" s="634" t="s">
        <v>683</v>
      </c>
      <c r="B47" s="635"/>
      <c r="C47" s="636"/>
      <c r="D47" s="636"/>
      <c r="E47" s="636"/>
      <c r="F47" s="636"/>
      <c r="G47" s="636"/>
      <c r="H47" s="636"/>
      <c r="I47" s="636"/>
      <c r="J47" s="636"/>
      <c r="K47" s="637"/>
    </row>
    <row r="48" spans="1:11" ht="19.5" customHeight="1">
      <c r="A48" s="634"/>
      <c r="B48" s="638"/>
      <c r="C48" s="639"/>
      <c r="D48" s="639"/>
      <c r="E48" s="639"/>
      <c r="F48" s="639"/>
      <c r="G48" s="639"/>
      <c r="H48" s="639"/>
      <c r="I48" s="639"/>
      <c r="J48" s="639"/>
      <c r="K48" s="640"/>
    </row>
    <row r="49" spans="1:11" ht="19.5" customHeight="1">
      <c r="A49" s="634"/>
      <c r="B49" s="638"/>
      <c r="C49" s="639"/>
      <c r="D49" s="639"/>
      <c r="E49" s="639"/>
      <c r="F49" s="639"/>
      <c r="G49" s="639"/>
      <c r="H49" s="639"/>
      <c r="I49" s="639"/>
      <c r="J49" s="639"/>
      <c r="K49" s="640"/>
    </row>
    <row r="50" spans="1:11" ht="19.5" customHeight="1">
      <c r="A50" s="634"/>
      <c r="B50" s="638"/>
      <c r="C50" s="639"/>
      <c r="D50" s="639"/>
      <c r="E50" s="639"/>
      <c r="F50" s="639"/>
      <c r="G50" s="639"/>
      <c r="H50" s="639"/>
      <c r="I50" s="639"/>
      <c r="J50" s="639"/>
      <c r="K50" s="640"/>
    </row>
    <row r="51" spans="1:11" ht="10.5" customHeight="1">
      <c r="A51" s="634"/>
      <c r="B51" s="638"/>
      <c r="C51" s="639"/>
      <c r="D51" s="639"/>
      <c r="E51" s="639"/>
      <c r="F51" s="639"/>
      <c r="G51" s="639"/>
      <c r="H51" s="639"/>
      <c r="I51" s="639"/>
      <c r="J51" s="639"/>
      <c r="K51" s="640"/>
    </row>
    <row r="52" spans="1:11" ht="11.25" customHeight="1">
      <c r="A52" s="634"/>
      <c r="B52" s="638"/>
      <c r="C52" s="639"/>
      <c r="D52" s="639"/>
      <c r="E52" s="639"/>
      <c r="F52" s="639"/>
      <c r="G52" s="639"/>
      <c r="H52" s="639"/>
      <c r="I52" s="639"/>
      <c r="J52" s="639"/>
      <c r="K52" s="640"/>
    </row>
    <row r="53" spans="1:11" ht="12.75" customHeight="1">
      <c r="A53" s="634"/>
      <c r="B53" s="638"/>
      <c r="C53" s="639"/>
      <c r="D53" s="639"/>
      <c r="E53" s="639"/>
      <c r="F53" s="639"/>
      <c r="G53" s="639"/>
      <c r="H53" s="639"/>
      <c r="I53" s="639"/>
      <c r="J53" s="639"/>
      <c r="K53" s="640"/>
    </row>
    <row r="54" spans="1:11" ht="5.25" customHeight="1">
      <c r="A54" s="634"/>
      <c r="B54" s="638"/>
      <c r="C54" s="639"/>
      <c r="D54" s="639"/>
      <c r="E54" s="639"/>
      <c r="F54" s="639"/>
      <c r="G54" s="639"/>
      <c r="H54" s="639"/>
      <c r="I54" s="639"/>
      <c r="J54" s="639"/>
      <c r="K54" s="640"/>
    </row>
    <row r="55" spans="1:11" ht="4.5" customHeight="1">
      <c r="A55" s="634"/>
      <c r="B55" s="638"/>
      <c r="C55" s="639"/>
      <c r="D55" s="639"/>
      <c r="E55" s="639"/>
      <c r="F55" s="639"/>
      <c r="G55" s="639"/>
      <c r="H55" s="639"/>
      <c r="I55" s="639"/>
      <c r="J55" s="639"/>
      <c r="K55" s="640"/>
    </row>
    <row r="56" spans="1:11" ht="4.5" customHeight="1">
      <c r="A56" s="634"/>
      <c r="B56" s="641"/>
      <c r="C56" s="642"/>
      <c r="D56" s="642"/>
      <c r="E56" s="642"/>
      <c r="F56" s="642"/>
      <c r="G56" s="642"/>
      <c r="H56" s="642"/>
      <c r="I56" s="642"/>
      <c r="J56" s="642"/>
      <c r="K56" s="643"/>
    </row>
    <row r="57" spans="1:11">
      <c r="B57" s="485"/>
    </row>
  </sheetData>
  <mergeCells count="55">
    <mergeCell ref="A46:K46"/>
    <mergeCell ref="A47:A56"/>
    <mergeCell ref="B47:K56"/>
    <mergeCell ref="A39:K39"/>
    <mergeCell ref="B40:D40"/>
    <mergeCell ref="F40:H40"/>
    <mergeCell ref="A41:A45"/>
    <mergeCell ref="B41:D41"/>
    <mergeCell ref="F41:H41"/>
    <mergeCell ref="B42:D42"/>
    <mergeCell ref="F42:H42"/>
    <mergeCell ref="B43:D43"/>
    <mergeCell ref="F43:H43"/>
    <mergeCell ref="B44:D44"/>
    <mergeCell ref="F44:H44"/>
    <mergeCell ref="B45:D45"/>
    <mergeCell ref="F45:H45"/>
    <mergeCell ref="A34:A38"/>
    <mergeCell ref="B34:H34"/>
    <mergeCell ref="B35:H35"/>
    <mergeCell ref="B36:H36"/>
    <mergeCell ref="B37:H37"/>
    <mergeCell ref="B38:H38"/>
    <mergeCell ref="A33:H33"/>
    <mergeCell ref="B18:J18"/>
    <mergeCell ref="B20:J21"/>
    <mergeCell ref="K20:K21"/>
    <mergeCell ref="A22:K22"/>
    <mergeCell ref="B23:J23"/>
    <mergeCell ref="A24:A28"/>
    <mergeCell ref="B24:J24"/>
    <mergeCell ref="B25:J25"/>
    <mergeCell ref="B26:J26"/>
    <mergeCell ref="B27:J27"/>
    <mergeCell ref="B28:J28"/>
    <mergeCell ref="A29:K29"/>
    <mergeCell ref="B30:J31"/>
    <mergeCell ref="K30:K31"/>
    <mergeCell ref="A32:K32"/>
    <mergeCell ref="A10:K10"/>
    <mergeCell ref="B11:F11"/>
    <mergeCell ref="A12:A17"/>
    <mergeCell ref="B12:F12"/>
    <mergeCell ref="B13:F13"/>
    <mergeCell ref="B14:F14"/>
    <mergeCell ref="B16:F16"/>
    <mergeCell ref="B17:F17"/>
    <mergeCell ref="B15:F15"/>
    <mergeCell ref="A5:A9"/>
    <mergeCell ref="B5:K9"/>
    <mergeCell ref="B1:J1"/>
    <mergeCell ref="K1:L1"/>
    <mergeCell ref="A2:K2"/>
    <mergeCell ref="G3:J3"/>
    <mergeCell ref="A4:K4"/>
  </mergeCells>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102"/>
  <sheetViews>
    <sheetView zoomScale="80" workbookViewId="0">
      <selection activeCell="Q26" sqref="Q26"/>
    </sheetView>
  </sheetViews>
  <sheetFormatPr defaultColWidth="9.140625" defaultRowHeight="12.75"/>
  <cols>
    <col min="1" max="1" width="49" style="127" customWidth="1"/>
    <col min="2" max="2" width="1.5703125" style="127" customWidth="1"/>
    <col min="3" max="3" width="15.42578125" style="130" customWidth="1"/>
    <col min="4" max="4" width="1.7109375" style="127" customWidth="1"/>
    <col min="5" max="5" width="15.42578125" style="127" customWidth="1"/>
    <col min="6" max="6" width="1.5703125" style="127" customWidth="1"/>
    <col min="7" max="7" width="15.42578125" style="127" customWidth="1"/>
    <col min="8" max="8" width="1.42578125" style="127" customWidth="1"/>
    <col min="9" max="9" width="15.42578125" style="127" customWidth="1"/>
    <col min="10" max="10" width="1.5703125" style="127" customWidth="1"/>
    <col min="11" max="11" width="14.7109375" style="127" customWidth="1"/>
    <col min="12" max="12" width="1.7109375" style="127" customWidth="1"/>
    <col min="13" max="13" width="14.7109375" style="127" customWidth="1"/>
    <col min="14" max="16" width="9.140625" style="127"/>
    <col min="17" max="17" width="15.140625" style="127" bestFit="1" customWidth="1"/>
    <col min="18" max="16384" width="9.140625" style="127"/>
  </cols>
  <sheetData>
    <row r="1" spans="1:14" ht="27.75" customHeight="1">
      <c r="C1" s="561" t="str">
        <f>'R&amp;P Accounts'!B2</f>
        <v>Harmeny Athletics Club</v>
      </c>
      <c r="D1" s="561"/>
      <c r="E1" s="561"/>
      <c r="F1" s="561"/>
      <c r="G1" s="561"/>
      <c r="H1" s="561"/>
      <c r="I1" s="561"/>
      <c r="J1" s="561"/>
      <c r="K1" s="561"/>
      <c r="M1" s="608" t="str">
        <f>'R&amp;P Accounts'!L2</f>
        <v>SC048917</v>
      </c>
      <c r="N1" s="608"/>
    </row>
    <row r="2" spans="1:14" ht="10.5" customHeight="1">
      <c r="A2" s="497"/>
      <c r="B2" s="497"/>
      <c r="C2" s="497"/>
      <c r="D2" s="497"/>
      <c r="E2" s="497"/>
      <c r="F2" s="497"/>
      <c r="G2" s="497"/>
      <c r="H2" s="497"/>
      <c r="I2" s="497"/>
      <c r="J2" s="497"/>
      <c r="K2" s="497"/>
      <c r="L2" s="497"/>
    </row>
    <row r="3" spans="1:14" s="205" customFormat="1" ht="26.25" customHeight="1">
      <c r="A3" s="202" t="s">
        <v>684</v>
      </c>
      <c r="B3" s="202"/>
      <c r="C3" s="201"/>
      <c r="D3" s="202"/>
      <c r="E3" s="202"/>
      <c r="F3" s="202"/>
      <c r="G3" s="202"/>
      <c r="H3" s="500"/>
      <c r="I3" s="500"/>
      <c r="J3" s="500"/>
      <c r="K3" s="500"/>
      <c r="L3" s="254"/>
      <c r="M3" s="204"/>
    </row>
    <row r="4" spans="1:14" ht="15" customHeight="1">
      <c r="A4" s="609"/>
      <c r="B4" s="609"/>
      <c r="C4" s="609"/>
      <c r="D4" s="609"/>
      <c r="E4" s="609"/>
      <c r="F4" s="609"/>
      <c r="G4" s="609"/>
      <c r="H4" s="609"/>
      <c r="I4" s="609"/>
      <c r="J4" s="609"/>
      <c r="K4" s="609"/>
      <c r="L4" s="609"/>
    </row>
    <row r="5" spans="1:14" ht="20.100000000000001" customHeight="1">
      <c r="A5" s="645" t="s">
        <v>685</v>
      </c>
      <c r="B5" s="645"/>
      <c r="C5" s="645"/>
      <c r="D5" s="645"/>
      <c r="E5" s="645"/>
      <c r="F5" s="645"/>
      <c r="G5" s="645"/>
      <c r="H5" s="645"/>
      <c r="I5" s="645"/>
      <c r="J5" s="645"/>
      <c r="K5" s="645"/>
      <c r="L5" s="645"/>
    </row>
    <row r="6" spans="1:14" ht="20.100000000000001" customHeight="1">
      <c r="A6" s="501"/>
      <c r="B6" s="501"/>
      <c r="C6" s="501"/>
      <c r="D6" s="501"/>
      <c r="E6" s="501"/>
      <c r="F6" s="501"/>
      <c r="G6" s="501"/>
      <c r="H6" s="501"/>
      <c r="I6" s="501"/>
      <c r="J6" s="501"/>
      <c r="K6" s="501"/>
      <c r="L6" s="501"/>
    </row>
    <row r="7" spans="1:14" ht="20.100000000000001" customHeight="1">
      <c r="A7" s="501" t="s">
        <v>686</v>
      </c>
      <c r="B7" s="501"/>
      <c r="C7" s="501"/>
      <c r="D7" s="501"/>
      <c r="E7" s="501"/>
      <c r="F7" s="501"/>
      <c r="G7" s="501"/>
      <c r="H7" s="501"/>
      <c r="I7" s="501"/>
      <c r="J7" s="501"/>
      <c r="K7" s="501"/>
      <c r="L7" s="501"/>
      <c r="M7" s="501"/>
    </row>
    <row r="8" spans="1:14" ht="40.5" customHeight="1">
      <c r="C8" s="208" t="s">
        <v>627</v>
      </c>
      <c r="D8" s="181"/>
      <c r="E8" s="208" t="s">
        <v>628</v>
      </c>
      <c r="F8" s="209"/>
      <c r="G8" s="208" t="s">
        <v>584</v>
      </c>
      <c r="H8" s="209"/>
      <c r="I8" s="208" t="s">
        <v>629</v>
      </c>
      <c r="J8" s="209"/>
      <c r="K8" s="208" t="s">
        <v>630</v>
      </c>
      <c r="L8" s="209"/>
      <c r="M8" s="208" t="s">
        <v>631</v>
      </c>
    </row>
    <row r="9" spans="1:14" ht="20.100000000000001" customHeight="1">
      <c r="A9" s="498"/>
      <c r="B9" s="498"/>
      <c r="C9" s="210" t="s">
        <v>589</v>
      </c>
      <c r="E9" s="210" t="s">
        <v>589</v>
      </c>
      <c r="F9" s="492"/>
      <c r="G9" s="210" t="s">
        <v>589</v>
      </c>
      <c r="H9" s="492"/>
      <c r="I9" s="210" t="s">
        <v>589</v>
      </c>
      <c r="J9" s="492"/>
      <c r="K9" s="210" t="s">
        <v>589</v>
      </c>
      <c r="L9" s="492"/>
      <c r="M9" s="210" t="s">
        <v>589</v>
      </c>
    </row>
    <row r="10" spans="1:14" ht="16.5" customHeight="1">
      <c r="A10" s="378" t="s">
        <v>687</v>
      </c>
      <c r="B10" s="207"/>
      <c r="C10" s="265">
        <f>'HAC Inc'!D5</f>
        <v>2639</v>
      </c>
      <c r="D10" s="266"/>
      <c r="E10" s="265"/>
      <c r="F10" s="266"/>
      <c r="G10" s="265"/>
      <c r="H10" s="267"/>
      <c r="I10" s="265"/>
      <c r="J10" s="267"/>
      <c r="K10" s="265">
        <f>SUM(C10:I10)</f>
        <v>2639</v>
      </c>
      <c r="L10" s="266"/>
      <c r="M10" s="357">
        <v>932.9</v>
      </c>
    </row>
    <row r="11" spans="1:14" ht="16.5" customHeight="1">
      <c r="A11" s="264" t="s">
        <v>688</v>
      </c>
      <c r="B11" s="207"/>
      <c r="C11" s="265">
        <f>'HAC Inc'!D36</f>
        <v>1000</v>
      </c>
      <c r="D11" s="266"/>
      <c r="E11" s="265"/>
      <c r="F11" s="266"/>
      <c r="G11" s="265"/>
      <c r="H11" s="267"/>
      <c r="I11" s="265"/>
      <c r="J11" s="267"/>
      <c r="K11" s="265">
        <f>SUM(C11:I11)</f>
        <v>1000</v>
      </c>
      <c r="L11" s="266"/>
      <c r="M11" s="357"/>
    </row>
    <row r="12" spans="1:14" ht="16.5" customHeight="1">
      <c r="A12" s="264" t="s">
        <v>689</v>
      </c>
      <c r="B12" s="207"/>
      <c r="C12" s="265">
        <f>'HAC Inc'!D94</f>
        <v>500</v>
      </c>
      <c r="D12" s="266"/>
      <c r="E12" s="265"/>
      <c r="F12" s="266"/>
      <c r="G12" s="265"/>
      <c r="H12" s="267"/>
      <c r="I12" s="265"/>
      <c r="J12" s="267"/>
      <c r="K12" s="265">
        <f>SUM(C12:I12)</f>
        <v>500</v>
      </c>
      <c r="L12" s="266"/>
      <c r="M12" s="357">
        <v>1500</v>
      </c>
    </row>
    <row r="13" spans="1:14" ht="16.5" customHeight="1">
      <c r="A13" s="264" t="s">
        <v>31</v>
      </c>
      <c r="B13" s="207"/>
      <c r="C13" s="271">
        <f>'HAC Inc'!O54+'HAC Inc'!O97+'HAC Inc'!O135+'HAC Inc'!O158+'HAC Inc'!O166+'HAC Inc'!O182+'HAC Inc'!O184+'HAC Inc'!O193+'HAC Inc'!O210+'HAC Inc'!O217+'HAC Inc'!O218+'HAC Inc'!O238+'HAC Inc'!O251+'HAC Inc'!O256+'HAC Inc'!O263+'HAC Inc'!O265+'HAC Inc'!O273+'HAC Inc'!O285+'HAC Inc'!O289+'HAC Inc'!O295</f>
        <v>478.47999999999996</v>
      </c>
      <c r="D13" s="266"/>
      <c r="E13" s="265"/>
      <c r="F13" s="266"/>
      <c r="G13" s="265"/>
      <c r="H13" s="267"/>
      <c r="I13" s="265"/>
      <c r="J13" s="267"/>
      <c r="K13" s="265">
        <f>SUM(C13:I13)</f>
        <v>478.47999999999996</v>
      </c>
      <c r="L13" s="266"/>
      <c r="M13" s="357">
        <v>1162</v>
      </c>
    </row>
    <row r="14" spans="1:14" ht="16.5" customHeight="1">
      <c r="A14" s="269" t="s">
        <v>690</v>
      </c>
      <c r="B14" s="270"/>
      <c r="C14" s="271">
        <f>'HAC Inc'!D53</f>
        <v>100</v>
      </c>
      <c r="D14" s="266"/>
      <c r="E14" s="265"/>
      <c r="F14" s="266"/>
      <c r="G14" s="265"/>
      <c r="H14" s="266"/>
      <c r="I14" s="265"/>
      <c r="J14" s="266"/>
      <c r="K14" s="265">
        <f>SUM(C14:I14)</f>
        <v>100</v>
      </c>
      <c r="L14" s="502"/>
      <c r="M14" s="265">
        <v>0</v>
      </c>
    </row>
    <row r="15" spans="1:14" ht="20.25" customHeight="1" thickBot="1">
      <c r="A15" s="272" t="s">
        <v>642</v>
      </c>
      <c r="B15" s="272"/>
      <c r="C15" s="273">
        <f>ROUND(SUM(C10:C14),0)</f>
        <v>4717</v>
      </c>
      <c r="D15" s="266"/>
      <c r="E15" s="273">
        <f>SUM(E10:E14)</f>
        <v>0</v>
      </c>
      <c r="F15" s="266"/>
      <c r="G15" s="273">
        <f>SUM(G10:G14)</f>
        <v>0</v>
      </c>
      <c r="H15" s="266"/>
      <c r="I15" s="273">
        <f>SUM(I10:I14)</f>
        <v>0</v>
      </c>
      <c r="J15" s="266"/>
      <c r="K15" s="273">
        <f>ROUND(SUM(K10:K14),0)</f>
        <v>4717</v>
      </c>
      <c r="L15" s="502"/>
      <c r="M15" s="273">
        <f>ROUND(SUM(M10:M14),0)</f>
        <v>3595</v>
      </c>
    </row>
    <row r="16" spans="1:14" ht="13.5" customHeight="1">
      <c r="A16" s="501"/>
      <c r="B16" s="501"/>
      <c r="C16" s="501"/>
      <c r="D16" s="501"/>
      <c r="E16" s="501"/>
      <c r="F16" s="501"/>
      <c r="G16" s="501"/>
      <c r="H16" s="501"/>
      <c r="I16" s="501"/>
      <c r="J16" s="501"/>
      <c r="K16" s="501"/>
      <c r="L16" s="501"/>
    </row>
    <row r="17" spans="1:17" ht="15" customHeight="1">
      <c r="A17" s="501"/>
      <c r="B17" s="501"/>
      <c r="C17" s="274">
        <f>IF('R&amp;P Accounts'!B12-'Add.notes (1)  '!C15=0,0,"reference error")</f>
        <v>0</v>
      </c>
      <c r="D17" s="274"/>
      <c r="E17" s="274">
        <f>IF('R&amp;P Accounts'!D12-'Add.notes (1)  '!E15=0,0,"reference error")</f>
        <v>0</v>
      </c>
      <c r="F17" s="274">
        <f>IF('R&amp;P Accounts'!E12-'Add.notes (1)  '!F15=0,0,"reference error")</f>
        <v>0</v>
      </c>
      <c r="G17" s="274">
        <f>IF('R&amp;P Accounts'!F12-'Add.notes (1)  '!G15=0,0,"reference error")</f>
        <v>0</v>
      </c>
      <c r="H17" s="274">
        <f>IF('R&amp;P Accounts'!G12-'Add.notes (1)  '!H15=0,0,"reference error")</f>
        <v>0</v>
      </c>
      <c r="I17" s="274">
        <f>IF('R&amp;P Accounts'!H12-'Add.notes (1)  '!I15=0,0,"reference error")</f>
        <v>0</v>
      </c>
      <c r="J17" s="274">
        <f>IF('R&amp;P Accounts'!I12-'Add.notes (1)  '!J15=0,0,"reference error")</f>
        <v>0</v>
      </c>
      <c r="K17" s="274">
        <f>IF('R&amp;P Accounts'!J12-'Add.notes (1)  '!K15=0,0,"reference error")</f>
        <v>0</v>
      </c>
      <c r="L17" s="274">
        <f>IF('R&amp;P Accounts'!K12-'Add.notes (1)  '!L15=0,0,"reference error")</f>
        <v>0</v>
      </c>
      <c r="M17" s="274">
        <f>IF('R&amp;P Accounts'!L12-'Add.notes (1)  '!M15=0,0,"reference error")</f>
        <v>0</v>
      </c>
    </row>
    <row r="18" spans="1:17" ht="13.5" customHeight="1">
      <c r="A18" s="501"/>
      <c r="B18" s="501"/>
      <c r="C18" s="527"/>
      <c r="D18" s="501"/>
      <c r="E18" s="501"/>
      <c r="F18" s="501"/>
      <c r="G18" s="501"/>
      <c r="H18" s="501"/>
      <c r="I18" s="501"/>
      <c r="J18" s="501"/>
      <c r="K18" s="501"/>
      <c r="L18" s="501"/>
      <c r="Q18" s="528"/>
    </row>
    <row r="19" spans="1:17" ht="20.100000000000001" customHeight="1">
      <c r="A19" s="645" t="s">
        <v>691</v>
      </c>
      <c r="B19" s="645"/>
      <c r="C19" s="645"/>
      <c r="D19" s="645"/>
      <c r="E19" s="645"/>
      <c r="F19" s="645"/>
      <c r="G19" s="645"/>
      <c r="H19" s="645"/>
      <c r="I19" s="645"/>
      <c r="J19" s="645"/>
      <c r="K19" s="645"/>
      <c r="L19" s="645"/>
      <c r="M19" s="645"/>
    </row>
    <row r="20" spans="1:17" ht="31.15" customHeight="1">
      <c r="C20" s="208" t="s">
        <v>627</v>
      </c>
      <c r="D20" s="181"/>
      <c r="E20" s="208" t="s">
        <v>628</v>
      </c>
      <c r="F20" s="209"/>
      <c r="G20" s="208"/>
      <c r="H20" s="209"/>
      <c r="I20" s="208"/>
      <c r="J20" s="209"/>
      <c r="K20" s="208" t="s">
        <v>630</v>
      </c>
      <c r="L20" s="209"/>
      <c r="M20" s="208" t="s">
        <v>631</v>
      </c>
    </row>
    <row r="21" spans="1:17" ht="20.100000000000001" customHeight="1">
      <c r="A21" s="498"/>
      <c r="B21" s="498"/>
      <c r="C21" s="210" t="s">
        <v>589</v>
      </c>
      <c r="E21" s="210" t="s">
        <v>589</v>
      </c>
      <c r="F21" s="492"/>
      <c r="G21" s="210"/>
      <c r="H21" s="492"/>
      <c r="I21" s="210"/>
      <c r="J21" s="492"/>
      <c r="K21" s="210" t="s">
        <v>589</v>
      </c>
      <c r="L21" s="492"/>
      <c r="M21" s="210" t="s">
        <v>589</v>
      </c>
    </row>
    <row r="22" spans="1:17" ht="20.100000000000001" customHeight="1">
      <c r="A22" s="264" t="s">
        <v>692</v>
      </c>
      <c r="B22" s="207"/>
      <c r="C22" s="357">
        <f>'HAC Inc'!D274</f>
        <v>3500</v>
      </c>
      <c r="D22" s="266"/>
      <c r="E22" s="265"/>
      <c r="F22" s="266"/>
      <c r="G22" s="266"/>
      <c r="H22" s="267"/>
      <c r="I22" s="266"/>
      <c r="J22" s="267"/>
      <c r="K22" s="265">
        <f t="shared" ref="K22:K24" si="0">SUM(C22:I22)</f>
        <v>3500</v>
      </c>
      <c r="L22" s="266"/>
      <c r="M22" s="265"/>
    </row>
    <row r="23" spans="1:17" ht="20.100000000000001" customHeight="1">
      <c r="A23" s="264"/>
      <c r="B23" s="207"/>
      <c r="C23" s="265"/>
      <c r="D23" s="266"/>
      <c r="E23" s="265"/>
      <c r="F23" s="266"/>
      <c r="G23" s="266"/>
      <c r="H23" s="267"/>
      <c r="I23" s="266"/>
      <c r="J23" s="267"/>
      <c r="K23" s="265">
        <f t="shared" si="0"/>
        <v>0</v>
      </c>
      <c r="L23" s="266"/>
      <c r="M23" s="265">
        <v>0</v>
      </c>
    </row>
    <row r="24" spans="1:17" ht="20.100000000000001" customHeight="1">
      <c r="A24" s="264"/>
      <c r="B24" s="207"/>
      <c r="C24" s="265"/>
      <c r="D24" s="266"/>
      <c r="E24" s="265"/>
      <c r="F24" s="266"/>
      <c r="G24" s="266"/>
      <c r="H24" s="267"/>
      <c r="I24" s="266"/>
      <c r="J24" s="267"/>
      <c r="K24" s="265">
        <f t="shared" si="0"/>
        <v>0</v>
      </c>
      <c r="L24" s="266"/>
      <c r="M24" s="265"/>
    </row>
    <row r="25" spans="1:17" ht="20.100000000000001" customHeight="1">
      <c r="A25" s="170"/>
      <c r="B25" s="270"/>
      <c r="C25" s="271"/>
      <c r="D25" s="266"/>
      <c r="E25" s="265"/>
      <c r="F25" s="266"/>
      <c r="G25" s="266"/>
      <c r="H25" s="266"/>
      <c r="I25" s="266"/>
      <c r="J25" s="266"/>
      <c r="K25" s="265">
        <f>SUM(C25:I25)</f>
        <v>0</v>
      </c>
      <c r="L25" s="646"/>
      <c r="M25" s="265">
        <v>0</v>
      </c>
    </row>
    <row r="26" spans="1:17" ht="20.100000000000001" customHeight="1" thickBot="1">
      <c r="A26" s="272" t="s">
        <v>642</v>
      </c>
      <c r="B26" s="272"/>
      <c r="C26" s="273">
        <f>SUM(C22:C25)</f>
        <v>3500</v>
      </c>
      <c r="D26" s="266"/>
      <c r="E26" s="273">
        <f>SUM(E22:E25)</f>
        <v>0</v>
      </c>
      <c r="F26" s="266"/>
      <c r="G26" s="275"/>
      <c r="H26" s="275"/>
      <c r="I26" s="275"/>
      <c r="J26" s="266"/>
      <c r="K26" s="273">
        <f>SUM(K22:K25)</f>
        <v>3500</v>
      </c>
      <c r="L26" s="646"/>
      <c r="M26" s="273">
        <f>SUM(M22:M25)</f>
        <v>0</v>
      </c>
    </row>
    <row r="27" spans="1:17" ht="12" customHeight="1">
      <c r="A27" s="501"/>
      <c r="B27" s="501"/>
      <c r="C27" s="501"/>
      <c r="D27" s="501"/>
      <c r="E27" s="501"/>
      <c r="F27" s="501"/>
      <c r="G27" s="501"/>
      <c r="H27" s="501"/>
      <c r="I27" s="501"/>
      <c r="J27" s="501"/>
      <c r="K27" s="501"/>
      <c r="L27" s="501"/>
    </row>
    <row r="28" spans="1:17" ht="13.5" customHeight="1">
      <c r="A28" s="501"/>
      <c r="B28" s="501"/>
      <c r="C28" s="274">
        <f>IF('R&amp;P Accounts'!B14-'Add.notes (1)  '!C26=0,0,"reference error")</f>
        <v>0</v>
      </c>
      <c r="D28" s="274"/>
      <c r="E28" s="274">
        <f>IF('R&amp;P Accounts'!D14-'Add.notes (1)  '!E26=0,0,"reference error")</f>
        <v>0</v>
      </c>
      <c r="F28" s="274">
        <f>IF('R&amp;P Accounts'!E14-'Add.notes (1)  '!F26=0,0,"reference error")</f>
        <v>0</v>
      </c>
      <c r="G28" s="274"/>
      <c r="H28" s="274"/>
      <c r="I28" s="274"/>
      <c r="J28" s="274">
        <f>IF('R&amp;P Accounts'!I14-'Add.notes (1)  '!J26=0,0,"reference error")</f>
        <v>0</v>
      </c>
      <c r="K28" s="274">
        <f>IF('R&amp;P Accounts'!J14-'Add.notes (1)  '!K26=0,0,"reference error")</f>
        <v>0</v>
      </c>
      <c r="L28" s="274">
        <f>IF('R&amp;P Accounts'!K14-'Add.notes (1)  '!L26=0,0,"reference error")</f>
        <v>0</v>
      </c>
      <c r="M28" s="274">
        <f>IF('R&amp;P Accounts'!L14-'Add.notes (1)  '!M26=0,0,"reference error")</f>
        <v>0</v>
      </c>
    </row>
    <row r="29" spans="1:17" ht="11.25" customHeight="1">
      <c r="A29" s="501"/>
      <c r="B29" s="501"/>
      <c r="C29" s="501"/>
      <c r="D29" s="501"/>
      <c r="E29" s="501"/>
      <c r="F29" s="501"/>
      <c r="G29" s="501"/>
      <c r="H29" s="501"/>
      <c r="I29" s="501"/>
      <c r="J29" s="501"/>
      <c r="K29" s="501"/>
      <c r="L29" s="501"/>
    </row>
    <row r="30" spans="1:17" ht="20.100000000000001" customHeight="1">
      <c r="A30" s="645" t="s">
        <v>693</v>
      </c>
      <c r="B30" s="645"/>
      <c r="C30" s="645"/>
      <c r="D30" s="645"/>
      <c r="E30" s="645"/>
      <c r="F30" s="645"/>
      <c r="G30" s="645"/>
      <c r="H30" s="645"/>
      <c r="I30" s="645"/>
      <c r="J30" s="645"/>
      <c r="K30" s="645"/>
      <c r="L30" s="645"/>
    </row>
    <row r="31" spans="1:17" ht="40.5" customHeight="1">
      <c r="C31" s="208" t="s">
        <v>627</v>
      </c>
      <c r="D31" s="181"/>
      <c r="E31" s="208" t="s">
        <v>628</v>
      </c>
      <c r="F31" s="209"/>
      <c r="G31" s="208" t="s">
        <v>584</v>
      </c>
      <c r="H31" s="209"/>
      <c r="I31" s="208" t="s">
        <v>629</v>
      </c>
      <c r="J31" s="209"/>
      <c r="K31" s="208" t="s">
        <v>630</v>
      </c>
      <c r="L31" s="209"/>
      <c r="M31" s="208" t="s">
        <v>631</v>
      </c>
    </row>
    <row r="32" spans="1:17" ht="20.100000000000001" customHeight="1">
      <c r="A32" s="498"/>
      <c r="B32" s="498"/>
      <c r="C32" s="210" t="s">
        <v>589</v>
      </c>
      <c r="E32" s="210" t="s">
        <v>589</v>
      </c>
      <c r="F32" s="492"/>
      <c r="G32" s="210" t="s">
        <v>589</v>
      </c>
      <c r="H32" s="492"/>
      <c r="I32" s="210" t="s">
        <v>589</v>
      </c>
      <c r="J32" s="492"/>
      <c r="K32" s="210" t="s">
        <v>589</v>
      </c>
      <c r="L32" s="492"/>
      <c r="M32" s="210" t="s">
        <v>589</v>
      </c>
    </row>
    <row r="33" spans="1:13" ht="16.5" customHeight="1">
      <c r="A33" s="264"/>
      <c r="B33" s="207"/>
      <c r="C33" s="357">
        <f>+'Fin Stats 2025'!H21</f>
        <v>0</v>
      </c>
      <c r="D33" s="275"/>
      <c r="E33" s="357"/>
      <c r="F33" s="275"/>
      <c r="G33" s="357"/>
      <c r="H33" s="267"/>
      <c r="I33" s="357"/>
      <c r="J33" s="267"/>
      <c r="K33" s="357">
        <f t="shared" ref="K33:K40" si="1">SUM(C33:I33)</f>
        <v>0</v>
      </c>
      <c r="L33" s="275"/>
      <c r="M33" s="357"/>
    </row>
    <row r="34" spans="1:13" ht="16.5" customHeight="1">
      <c r="A34" s="264"/>
      <c r="B34" s="207"/>
      <c r="C34" s="265"/>
      <c r="D34" s="266"/>
      <c r="E34" s="265"/>
      <c r="F34" s="266"/>
      <c r="G34" s="265"/>
      <c r="H34" s="267"/>
      <c r="I34" s="265"/>
      <c r="J34" s="267"/>
      <c r="K34" s="265">
        <f t="shared" si="1"/>
        <v>0</v>
      </c>
      <c r="L34" s="266"/>
      <c r="M34" s="265">
        <v>0</v>
      </c>
    </row>
    <row r="35" spans="1:13" ht="16.5" customHeight="1">
      <c r="A35" s="264"/>
      <c r="B35" s="207"/>
      <c r="C35" s="265"/>
      <c r="D35" s="266"/>
      <c r="E35" s="265"/>
      <c r="F35" s="266"/>
      <c r="G35" s="265"/>
      <c r="H35" s="267"/>
      <c r="I35" s="265"/>
      <c r="J35" s="267"/>
      <c r="K35" s="265">
        <f t="shared" si="1"/>
        <v>0</v>
      </c>
      <c r="L35" s="266"/>
      <c r="M35" s="268">
        <v>0</v>
      </c>
    </row>
    <row r="36" spans="1:13" ht="16.5" customHeight="1">
      <c r="A36" s="264"/>
      <c r="B36" s="207"/>
      <c r="C36" s="265"/>
      <c r="D36" s="266"/>
      <c r="E36" s="265"/>
      <c r="F36" s="266"/>
      <c r="G36" s="265"/>
      <c r="H36" s="267"/>
      <c r="I36" s="265"/>
      <c r="J36" s="267"/>
      <c r="K36" s="265">
        <f t="shared" si="1"/>
        <v>0</v>
      </c>
      <c r="L36" s="266"/>
      <c r="M36" s="268">
        <v>0</v>
      </c>
    </row>
    <row r="37" spans="1:13" ht="16.5" customHeight="1">
      <c r="A37" s="264"/>
      <c r="B37" s="207"/>
      <c r="C37" s="276"/>
      <c r="D37" s="267"/>
      <c r="E37" s="276"/>
      <c r="F37" s="267"/>
      <c r="G37" s="276"/>
      <c r="H37" s="267"/>
      <c r="I37" s="276"/>
      <c r="J37" s="267"/>
      <c r="K37" s="265">
        <f t="shared" si="1"/>
        <v>0</v>
      </c>
      <c r="L37" s="267"/>
      <c r="M37" s="268">
        <v>0</v>
      </c>
    </row>
    <row r="38" spans="1:13" ht="16.5" customHeight="1">
      <c r="A38" s="264"/>
      <c r="B38" s="207"/>
      <c r="C38" s="276"/>
      <c r="D38" s="267"/>
      <c r="E38" s="276"/>
      <c r="F38" s="267"/>
      <c r="G38" s="276"/>
      <c r="H38" s="267"/>
      <c r="I38" s="276"/>
      <c r="J38" s="267"/>
      <c r="K38" s="265">
        <f t="shared" si="1"/>
        <v>0</v>
      </c>
      <c r="L38" s="267"/>
      <c r="M38" s="268">
        <v>0</v>
      </c>
    </row>
    <row r="39" spans="1:13" ht="16.5" customHeight="1">
      <c r="A39" s="264"/>
      <c r="B39" s="207"/>
      <c r="C39" s="276"/>
      <c r="D39" s="267"/>
      <c r="E39" s="276"/>
      <c r="F39" s="267"/>
      <c r="G39" s="276"/>
      <c r="H39" s="267"/>
      <c r="I39" s="276"/>
      <c r="J39" s="267"/>
      <c r="K39" s="265">
        <f t="shared" si="1"/>
        <v>0</v>
      </c>
      <c r="L39" s="267"/>
      <c r="M39" s="268">
        <v>0</v>
      </c>
    </row>
    <row r="40" spans="1:13" ht="16.5" customHeight="1">
      <c r="A40" s="269"/>
      <c r="B40" s="270"/>
      <c r="C40" s="271"/>
      <c r="D40" s="266"/>
      <c r="E40" s="265"/>
      <c r="F40" s="266"/>
      <c r="G40" s="265"/>
      <c r="H40" s="266"/>
      <c r="I40" s="265"/>
      <c r="J40" s="266"/>
      <c r="K40" s="265">
        <f t="shared" si="1"/>
        <v>0</v>
      </c>
      <c r="L40" s="646"/>
      <c r="M40" s="268">
        <v>0</v>
      </c>
    </row>
    <row r="41" spans="1:13" ht="20.25" customHeight="1" thickBot="1">
      <c r="A41" s="272" t="s">
        <v>642</v>
      </c>
      <c r="B41" s="272"/>
      <c r="C41" s="273">
        <f>SUM(C33:C40)</f>
        <v>0</v>
      </c>
      <c r="D41" s="266"/>
      <c r="E41" s="273">
        <f>SUM(E33:E40)</f>
        <v>0</v>
      </c>
      <c r="F41" s="266"/>
      <c r="G41" s="273">
        <f>SUM(G33:G40)</f>
        <v>0</v>
      </c>
      <c r="H41" s="266"/>
      <c r="I41" s="273">
        <f>SUM(I33:I40)</f>
        <v>0</v>
      </c>
      <c r="J41" s="266"/>
      <c r="K41" s="273">
        <f>SUM(K33:K40)</f>
        <v>0</v>
      </c>
      <c r="L41" s="646"/>
      <c r="M41" s="273">
        <f>SUM(M33:M40)</f>
        <v>0</v>
      </c>
    </row>
    <row r="42" spans="1:13" ht="10.5" customHeight="1">
      <c r="A42" s="272"/>
      <c r="B42" s="272"/>
      <c r="C42" s="277"/>
      <c r="D42" s="278"/>
      <c r="E42" s="277"/>
      <c r="F42" s="278"/>
      <c r="G42" s="277"/>
      <c r="H42" s="278"/>
      <c r="I42" s="277"/>
      <c r="J42" s="278"/>
      <c r="K42" s="277"/>
      <c r="L42" s="279"/>
      <c r="M42" s="277"/>
    </row>
    <row r="43" spans="1:13" ht="12.75" customHeight="1">
      <c r="A43" s="492"/>
      <c r="B43" s="492"/>
      <c r="C43" s="184">
        <f>IF(C41-'R&amp;P Accounts'!B19=0,0,"reference error")</f>
        <v>0</v>
      </c>
      <c r="D43" s="492"/>
      <c r="E43" s="184">
        <f>IF(E41-'R&amp;P Accounts'!D19=0,0,"reference error")</f>
        <v>0</v>
      </c>
      <c r="F43" s="184"/>
      <c r="G43" s="184">
        <f>IF(G41-'R&amp;P Accounts'!F19=0,0,"reference error")</f>
        <v>0</v>
      </c>
      <c r="H43" s="184"/>
      <c r="I43" s="184">
        <f>IF(I41-'R&amp;P Accounts'!H19=0,0,"reference error")</f>
        <v>0</v>
      </c>
      <c r="J43" s="184"/>
      <c r="K43" s="184">
        <f>IF(K41-'R&amp;P Accounts'!J19=0,0,"reference error")</f>
        <v>0</v>
      </c>
      <c r="L43" s="184"/>
      <c r="M43" s="184">
        <f>IF(M41-'R&amp;P Accounts'!L19=0,0,"reference error")</f>
        <v>0</v>
      </c>
    </row>
    <row r="44" spans="1:13" ht="12.75" customHeight="1">
      <c r="A44" s="492"/>
      <c r="B44" s="492"/>
      <c r="C44" s="184"/>
      <c r="D44" s="492"/>
      <c r="E44" s="184"/>
      <c r="F44" s="184"/>
      <c r="G44" s="184"/>
      <c r="H44" s="184"/>
      <c r="I44" s="184"/>
      <c r="J44" s="184"/>
      <c r="K44" s="184"/>
      <c r="L44" s="184"/>
      <c r="M44" s="184"/>
    </row>
    <row r="45" spans="1:13" ht="19.5" customHeight="1">
      <c r="A45" s="647" t="s">
        <v>694</v>
      </c>
      <c r="B45" s="647"/>
      <c r="C45" s="647"/>
      <c r="D45" s="647"/>
      <c r="E45" s="647"/>
      <c r="F45" s="647"/>
      <c r="G45" s="647"/>
      <c r="H45" s="647"/>
      <c r="I45" s="647"/>
      <c r="J45" s="647"/>
      <c r="K45" s="647"/>
      <c r="L45" s="647"/>
      <c r="M45" s="647"/>
    </row>
    <row r="46" spans="1:13" ht="40.5" customHeight="1">
      <c r="C46" s="208" t="s">
        <v>627</v>
      </c>
      <c r="D46" s="181"/>
      <c r="E46" s="208" t="s">
        <v>628</v>
      </c>
      <c r="F46" s="209"/>
      <c r="G46" s="208" t="s">
        <v>584</v>
      </c>
      <c r="H46" s="209"/>
      <c r="I46" s="208" t="s">
        <v>629</v>
      </c>
      <c r="J46" s="209"/>
      <c r="K46" s="208" t="s">
        <v>630</v>
      </c>
      <c r="L46" s="209"/>
      <c r="M46" s="208" t="s">
        <v>631</v>
      </c>
    </row>
    <row r="47" spans="1:13" ht="20.100000000000001" customHeight="1">
      <c r="A47" s="498"/>
      <c r="B47" s="498"/>
      <c r="C47" s="210" t="s">
        <v>589</v>
      </c>
      <c r="E47" s="210" t="s">
        <v>589</v>
      </c>
      <c r="F47" s="492"/>
      <c r="G47" s="210" t="s">
        <v>589</v>
      </c>
      <c r="H47" s="492"/>
      <c r="I47" s="210" t="s">
        <v>589</v>
      </c>
      <c r="J47" s="492"/>
      <c r="K47" s="210" t="s">
        <v>589</v>
      </c>
      <c r="L47" s="492"/>
      <c r="M47" s="210" t="s">
        <v>589</v>
      </c>
    </row>
    <row r="48" spans="1:13" ht="16.5" customHeight="1">
      <c r="A48" s="264"/>
      <c r="B48" s="207"/>
      <c r="C48" s="239"/>
      <c r="D48" s="503"/>
      <c r="E48" s="239"/>
      <c r="F48" s="503"/>
      <c r="G48" s="239"/>
      <c r="H48" s="280"/>
      <c r="I48" s="239"/>
      <c r="J48" s="280"/>
      <c r="K48" s="239">
        <f t="shared" ref="K48:K58" si="2">SUM(C48:I48)</f>
        <v>0</v>
      </c>
      <c r="L48" s="503"/>
      <c r="M48" s="281">
        <v>0</v>
      </c>
    </row>
    <row r="49" spans="1:13" ht="16.5" customHeight="1">
      <c r="A49" s="264"/>
      <c r="B49" s="207"/>
      <c r="C49" s="239"/>
      <c r="D49" s="503"/>
      <c r="E49" s="239"/>
      <c r="F49" s="503"/>
      <c r="G49" s="239"/>
      <c r="H49" s="280"/>
      <c r="I49" s="239"/>
      <c r="J49" s="280"/>
      <c r="K49" s="239">
        <f t="shared" si="2"/>
        <v>0</v>
      </c>
      <c r="L49" s="503"/>
      <c r="M49" s="281"/>
    </row>
    <row r="50" spans="1:13" ht="16.5" customHeight="1">
      <c r="A50" s="264"/>
      <c r="B50" s="207"/>
      <c r="C50" s="239"/>
      <c r="D50" s="503"/>
      <c r="E50" s="239"/>
      <c r="F50" s="503"/>
      <c r="G50" s="239"/>
      <c r="H50" s="280"/>
      <c r="I50" s="239"/>
      <c r="J50" s="280"/>
      <c r="K50" s="239">
        <f t="shared" si="2"/>
        <v>0</v>
      </c>
      <c r="L50" s="503"/>
      <c r="M50" s="281"/>
    </row>
    <row r="51" spans="1:13" ht="16.5" customHeight="1">
      <c r="A51" s="264"/>
      <c r="B51" s="207"/>
      <c r="C51" s="239"/>
      <c r="D51" s="503"/>
      <c r="E51" s="239"/>
      <c r="F51" s="503"/>
      <c r="G51" s="239"/>
      <c r="H51" s="280"/>
      <c r="I51" s="239"/>
      <c r="J51" s="280"/>
      <c r="K51" s="239">
        <f t="shared" si="2"/>
        <v>0</v>
      </c>
      <c r="L51" s="503"/>
      <c r="M51" s="281"/>
    </row>
    <row r="52" spans="1:13" ht="16.5" customHeight="1">
      <c r="A52" s="264"/>
      <c r="B52" s="207"/>
      <c r="C52" s="282"/>
      <c r="D52" s="280"/>
      <c r="E52" s="282"/>
      <c r="F52" s="280"/>
      <c r="G52" s="282"/>
      <c r="H52" s="280"/>
      <c r="I52" s="282"/>
      <c r="J52" s="280"/>
      <c r="K52" s="239">
        <f t="shared" si="2"/>
        <v>0</v>
      </c>
      <c r="L52" s="280"/>
      <c r="M52" s="281"/>
    </row>
    <row r="53" spans="1:13" ht="16.5" customHeight="1">
      <c r="A53" s="264"/>
      <c r="B53" s="207"/>
      <c r="C53" s="282"/>
      <c r="D53" s="280"/>
      <c r="E53" s="282"/>
      <c r="F53" s="280"/>
      <c r="G53" s="282"/>
      <c r="H53" s="280"/>
      <c r="I53" s="282"/>
      <c r="J53" s="280"/>
      <c r="K53" s="239">
        <f t="shared" si="2"/>
        <v>0</v>
      </c>
      <c r="L53" s="280"/>
      <c r="M53" s="281"/>
    </row>
    <row r="54" spans="1:13" ht="16.5" customHeight="1">
      <c r="A54" s="264"/>
      <c r="B54" s="207"/>
      <c r="C54" s="282"/>
      <c r="D54" s="280"/>
      <c r="E54" s="282"/>
      <c r="F54" s="280"/>
      <c r="G54" s="282"/>
      <c r="H54" s="280"/>
      <c r="I54" s="282"/>
      <c r="J54" s="280"/>
      <c r="K54" s="239">
        <f t="shared" si="2"/>
        <v>0</v>
      </c>
      <c r="L54" s="280"/>
      <c r="M54" s="281"/>
    </row>
    <row r="55" spans="1:13" ht="16.5" customHeight="1">
      <c r="A55" s="264"/>
      <c r="B55" s="207"/>
      <c r="C55" s="282"/>
      <c r="D55" s="280"/>
      <c r="E55" s="282"/>
      <c r="F55" s="280"/>
      <c r="G55" s="282"/>
      <c r="H55" s="280"/>
      <c r="I55" s="282"/>
      <c r="J55" s="280"/>
      <c r="K55" s="239">
        <f t="shared" si="2"/>
        <v>0</v>
      </c>
      <c r="L55" s="280"/>
      <c r="M55" s="281"/>
    </row>
    <row r="56" spans="1:13" ht="16.5" customHeight="1">
      <c r="A56" s="264"/>
      <c r="B56" s="207"/>
      <c r="C56" s="282"/>
      <c r="D56" s="280"/>
      <c r="E56" s="282"/>
      <c r="F56" s="280"/>
      <c r="G56" s="282"/>
      <c r="H56" s="280"/>
      <c r="I56" s="282"/>
      <c r="J56" s="280"/>
      <c r="K56" s="239">
        <f t="shared" si="2"/>
        <v>0</v>
      </c>
      <c r="L56" s="280"/>
      <c r="M56" s="281"/>
    </row>
    <row r="57" spans="1:13" ht="16.5" customHeight="1">
      <c r="A57" s="264"/>
      <c r="B57" s="207"/>
      <c r="C57" s="282"/>
      <c r="D57" s="280"/>
      <c r="E57" s="282"/>
      <c r="F57" s="280"/>
      <c r="G57" s="282"/>
      <c r="H57" s="280"/>
      <c r="I57" s="282"/>
      <c r="J57" s="280"/>
      <c r="K57" s="239">
        <f t="shared" si="2"/>
        <v>0</v>
      </c>
      <c r="L57" s="280"/>
      <c r="M57" s="281"/>
    </row>
    <row r="58" spans="1:13" ht="16.5" customHeight="1">
      <c r="A58" s="269"/>
      <c r="B58" s="270"/>
      <c r="C58" s="283"/>
      <c r="D58" s="503"/>
      <c r="E58" s="239"/>
      <c r="F58" s="503"/>
      <c r="G58" s="239"/>
      <c r="H58" s="503"/>
      <c r="I58" s="239"/>
      <c r="J58" s="503"/>
      <c r="K58" s="239">
        <f t="shared" si="2"/>
        <v>0</v>
      </c>
      <c r="L58" s="648"/>
      <c r="M58" s="281"/>
    </row>
    <row r="59" spans="1:13" ht="20.100000000000001" customHeight="1" thickBot="1">
      <c r="A59" s="272" t="s">
        <v>642</v>
      </c>
      <c r="B59" s="272"/>
      <c r="C59" s="284">
        <f>SUM(C48:C58)</f>
        <v>0</v>
      </c>
      <c r="D59" s="503"/>
      <c r="E59" s="284">
        <f>SUM(E48:E58)</f>
        <v>0</v>
      </c>
      <c r="F59" s="503"/>
      <c r="G59" s="284">
        <f>SUM(G48:G58)</f>
        <v>0</v>
      </c>
      <c r="H59" s="503"/>
      <c r="I59" s="284">
        <f>SUM(I48:I58)</f>
        <v>0</v>
      </c>
      <c r="J59" s="503"/>
      <c r="K59" s="284">
        <f>SUM(K48:K58)</f>
        <v>0</v>
      </c>
      <c r="L59" s="648"/>
      <c r="M59" s="284">
        <f>SUM(M48:M58)</f>
        <v>0</v>
      </c>
    </row>
    <row r="60" spans="1:13" ht="9" customHeight="1">
      <c r="A60" s="272"/>
      <c r="B60" s="272"/>
      <c r="C60" s="285"/>
      <c r="D60" s="286"/>
      <c r="E60" s="285"/>
      <c r="F60" s="286"/>
      <c r="G60" s="285"/>
      <c r="H60" s="286"/>
      <c r="I60" s="285"/>
      <c r="J60" s="286"/>
      <c r="K60" s="285"/>
      <c r="L60" s="287"/>
      <c r="M60" s="285"/>
    </row>
    <row r="61" spans="1:13" ht="11.25" customHeight="1">
      <c r="A61" s="499"/>
      <c r="B61" s="499"/>
      <c r="C61" s="184">
        <f>IF(C59-'R&amp;P Accounts'!B34=0,0,"reference error")</f>
        <v>0</v>
      </c>
      <c r="D61" s="243"/>
      <c r="E61" s="184">
        <f>IF(E59-'R&amp;P Accounts'!D34=0,0,"reference error")</f>
        <v>0</v>
      </c>
      <c r="F61" s="184"/>
      <c r="G61" s="184">
        <f>IF(G59-'R&amp;P Accounts'!F34=0,0,"reference error")</f>
        <v>0</v>
      </c>
      <c r="H61" s="184"/>
      <c r="I61" s="184">
        <f>IF(I59-'R&amp;P Accounts'!H34=0,0,"reference error")</f>
        <v>0</v>
      </c>
      <c r="J61" s="184"/>
      <c r="K61" s="184">
        <f>IF(K59-'R&amp;P Accounts'!J34=0,0,"reference error")</f>
        <v>0</v>
      </c>
      <c r="L61" s="184"/>
      <c r="M61" s="184">
        <f>IF(M59-'R&amp;P Accounts'!L34=0,0,"reference error")</f>
        <v>0</v>
      </c>
    </row>
    <row r="62" spans="1:13" ht="11.25" customHeight="1">
      <c r="A62" s="499"/>
      <c r="B62" s="499"/>
      <c r="C62" s="184"/>
      <c r="D62" s="243"/>
      <c r="E62" s="184"/>
      <c r="F62" s="184"/>
      <c r="G62" s="184"/>
      <c r="H62" s="184"/>
      <c r="I62" s="184"/>
      <c r="J62" s="184"/>
      <c r="K62" s="184"/>
      <c r="L62" s="184"/>
      <c r="M62" s="184"/>
    </row>
    <row r="63" spans="1:13" ht="20.100000000000001" customHeight="1">
      <c r="A63" s="499"/>
      <c r="B63" s="499"/>
      <c r="C63" s="243"/>
      <c r="D63" s="243"/>
      <c r="E63" s="243"/>
      <c r="F63" s="243"/>
      <c r="G63" s="243"/>
      <c r="H63" s="243"/>
      <c r="I63" s="243"/>
      <c r="J63" s="492"/>
      <c r="K63" s="288"/>
      <c r="L63" s="288"/>
    </row>
    <row r="64" spans="1:13" ht="20.100000000000001" customHeight="1"/>
    <row r="65" ht="54" customHeight="1"/>
    <row r="66" ht="54" customHeight="1"/>
    <row r="67" ht="19.5" customHeight="1"/>
    <row r="68" ht="17.25" customHeight="1"/>
    <row r="69" ht="17.25" customHeight="1"/>
    <row r="70" ht="18" customHeight="1"/>
    <row r="71" ht="17.25" customHeight="1"/>
    <row r="72" ht="16.5" customHeight="1"/>
    <row r="73" ht="29.25" customHeight="1"/>
    <row r="74" ht="18" customHeight="1"/>
    <row r="75" ht="17.25" customHeight="1"/>
    <row r="76" ht="19.5" customHeight="1"/>
    <row r="77" ht="16.5" customHeight="1"/>
    <row r="78" ht="29.25" customHeight="1"/>
    <row r="79" ht="16.5" customHeight="1"/>
    <row r="80" ht="17.25" customHeight="1"/>
    <row r="81" ht="19.5" customHeight="1"/>
    <row r="82" ht="5.25" customHeight="1"/>
    <row r="83" ht="19.5" customHeight="1"/>
    <row r="84" ht="19.5" customHeight="1"/>
    <row r="85" ht="19.5" customHeight="1"/>
    <row r="86" ht="19.5" customHeight="1"/>
    <row r="87" ht="17.25" customHeight="1"/>
    <row r="88" ht="16.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101" ht="17.25" customHeight="1"/>
    <row r="102" ht="17.25" customHeight="1"/>
  </sheetData>
  <mergeCells count="10">
    <mergeCell ref="A30:L30"/>
    <mergeCell ref="L40:L41"/>
    <mergeCell ref="A45:M45"/>
    <mergeCell ref="L58:L59"/>
    <mergeCell ref="C1:K1"/>
    <mergeCell ref="M1:N1"/>
    <mergeCell ref="A4:L4"/>
    <mergeCell ref="A5:L5"/>
    <mergeCell ref="A19:M19"/>
    <mergeCell ref="L25:L26"/>
  </mergeCells>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O64"/>
  <sheetViews>
    <sheetView zoomScale="80" workbookViewId="0">
      <selection activeCell="R21" sqref="R21"/>
    </sheetView>
  </sheetViews>
  <sheetFormatPr defaultColWidth="8.85546875" defaultRowHeight="12.75"/>
  <cols>
    <col min="1" max="1" width="49" style="73" customWidth="1"/>
    <col min="2" max="2" width="1.5703125" style="73" customWidth="1"/>
    <col min="3" max="3" width="15.42578125" style="73" customWidth="1"/>
    <col min="4" max="4" width="1.85546875" style="73" customWidth="1"/>
    <col min="5" max="5" width="15.42578125" style="73" customWidth="1"/>
    <col min="6" max="6" width="1.5703125" style="73" customWidth="1"/>
    <col min="7" max="7" width="15.42578125" style="73" customWidth="1"/>
    <col min="8" max="8" width="1.5703125" style="73" customWidth="1"/>
    <col min="9" max="9" width="15.42578125" style="73" customWidth="1"/>
    <col min="10" max="10" width="1.5703125" style="73" customWidth="1"/>
    <col min="11" max="11" width="15.28515625" style="73" customWidth="1"/>
    <col min="12" max="12" width="1.5703125" style="73" customWidth="1"/>
    <col min="13" max="13" width="15.28515625" style="73" customWidth="1"/>
    <col min="14" max="16384" width="8.85546875" style="73"/>
  </cols>
  <sheetData>
    <row r="1" spans="1:14" ht="27.75" customHeight="1">
      <c r="A1" s="127"/>
      <c r="B1" s="127"/>
      <c r="C1" s="658" t="str">
        <f>'R&amp;P Accounts'!B2</f>
        <v>Harmeny Athletics Club</v>
      </c>
      <c r="D1" s="658"/>
      <c r="E1" s="658"/>
      <c r="F1" s="658"/>
      <c r="G1" s="658"/>
      <c r="H1" s="658"/>
      <c r="I1" s="658"/>
      <c r="J1" s="658"/>
      <c r="K1" s="658"/>
      <c r="L1" s="127"/>
      <c r="M1" s="608" t="str">
        <f>'R&amp;P Accounts'!L2</f>
        <v>SC048917</v>
      </c>
      <c r="N1" s="608"/>
    </row>
    <row r="2" spans="1:14">
      <c r="A2" s="609"/>
      <c r="B2" s="609"/>
      <c r="C2" s="609"/>
      <c r="D2" s="609"/>
      <c r="E2" s="609"/>
      <c r="F2" s="609"/>
      <c r="G2" s="609"/>
      <c r="H2" s="609"/>
      <c r="I2" s="609"/>
      <c r="J2" s="609"/>
      <c r="K2" s="609"/>
      <c r="L2" s="609"/>
    </row>
    <row r="3" spans="1:14" ht="26.25" customHeight="1">
      <c r="A3" s="202" t="s">
        <v>695</v>
      </c>
      <c r="B3" s="202"/>
      <c r="C3" s="201"/>
      <c r="D3" s="202"/>
      <c r="E3" s="202"/>
      <c r="F3" s="202"/>
      <c r="G3" s="202"/>
      <c r="H3" s="610"/>
      <c r="I3" s="610"/>
      <c r="J3" s="610"/>
      <c r="K3" s="610"/>
      <c r="L3" s="254"/>
      <c r="M3" s="289"/>
    </row>
    <row r="5" spans="1:14" ht="15.75">
      <c r="A5" s="645" t="s">
        <v>696</v>
      </c>
      <c r="B5" s="645"/>
      <c r="C5" s="645"/>
      <c r="D5" s="645"/>
      <c r="E5" s="645"/>
      <c r="F5" s="243"/>
      <c r="G5" s="243"/>
      <c r="H5" s="243"/>
      <c r="I5" s="243"/>
      <c r="J5" s="492"/>
      <c r="K5" s="288"/>
      <c r="L5" s="288"/>
      <c r="M5" s="127"/>
    </row>
    <row r="6" spans="1:14" ht="54.75" customHeight="1">
      <c r="A6" s="499"/>
      <c r="B6" s="499"/>
      <c r="C6" s="290" t="s">
        <v>697</v>
      </c>
      <c r="D6" s="291"/>
      <c r="E6" s="290" t="s">
        <v>698</v>
      </c>
      <c r="F6" s="292"/>
      <c r="G6" s="290" t="s">
        <v>699</v>
      </c>
      <c r="H6" s="292"/>
      <c r="I6" s="290" t="s">
        <v>700</v>
      </c>
      <c r="J6" s="293"/>
      <c r="K6" s="127"/>
      <c r="L6" s="127"/>
      <c r="M6" s="127"/>
    </row>
    <row r="7" spans="1:14" ht="54" customHeight="1">
      <c r="A7" s="499"/>
      <c r="B7" s="499"/>
      <c r="C7" s="291" t="s">
        <v>701</v>
      </c>
      <c r="D7" s="291"/>
      <c r="E7" s="291" t="s">
        <v>702</v>
      </c>
      <c r="F7" s="292"/>
      <c r="G7" s="291" t="s">
        <v>703</v>
      </c>
      <c r="H7" s="292"/>
      <c r="I7" s="291" t="s">
        <v>5</v>
      </c>
      <c r="J7" s="293"/>
      <c r="K7" s="294" t="s">
        <v>704</v>
      </c>
      <c r="L7" s="288"/>
      <c r="M7" s="295" t="s">
        <v>705</v>
      </c>
    </row>
    <row r="8" spans="1:14" ht="16.5" customHeight="1">
      <c r="A8" s="296" t="s">
        <v>706</v>
      </c>
      <c r="B8" s="492"/>
      <c r="C8" s="492"/>
      <c r="D8" s="492"/>
      <c r="E8" s="492"/>
      <c r="F8" s="492"/>
      <c r="G8" s="492"/>
      <c r="H8" s="492"/>
      <c r="I8" s="492"/>
      <c r="J8" s="492"/>
      <c r="K8" s="492"/>
      <c r="L8" s="492"/>
      <c r="M8" s="127"/>
    </row>
    <row r="9" spans="1:14" ht="17.25" customHeight="1">
      <c r="A9" s="145" t="s">
        <v>29</v>
      </c>
      <c r="B9" s="127"/>
      <c r="C9" s="297">
        <f>+'Fin Stats 2025'!D20+'Fin Stats 2025'!D21</f>
        <v>4717.480000000005</v>
      </c>
      <c r="D9" s="298"/>
      <c r="E9" s="297"/>
      <c r="F9" s="299"/>
      <c r="G9" s="297">
        <v>0</v>
      </c>
      <c r="H9" s="298"/>
      <c r="I9" s="297"/>
      <c r="J9" s="299"/>
      <c r="K9" s="297">
        <f t="shared" ref="K9:K16" si="0">SUM(C9:I9)</f>
        <v>4717.480000000005</v>
      </c>
      <c r="L9" s="299"/>
      <c r="M9" s="297">
        <v>3594.8500000000004</v>
      </c>
    </row>
    <row r="10" spans="1:14" ht="17.25" customHeight="1">
      <c r="A10" s="145" t="s">
        <v>592</v>
      </c>
      <c r="B10" s="498"/>
      <c r="C10" s="300"/>
      <c r="D10" s="301"/>
      <c r="E10" s="300">
        <v>0</v>
      </c>
      <c r="F10" s="301"/>
      <c r="G10" s="300">
        <v>0</v>
      </c>
      <c r="H10" s="299"/>
      <c r="I10" s="300"/>
      <c r="J10" s="299"/>
      <c r="K10" s="297">
        <f t="shared" si="0"/>
        <v>0</v>
      </c>
      <c r="L10" s="301"/>
      <c r="M10" s="297">
        <v>0</v>
      </c>
    </row>
    <row r="11" spans="1:14" ht="17.25" customHeight="1">
      <c r="A11" s="145" t="s">
        <v>25</v>
      </c>
      <c r="B11" s="499"/>
      <c r="C11" s="300">
        <f>+'Fin Stats 2025'!D15</f>
        <v>3500</v>
      </c>
      <c r="D11" s="301"/>
      <c r="E11" s="300"/>
      <c r="F11" s="301"/>
      <c r="G11" s="300"/>
      <c r="H11" s="299"/>
      <c r="I11" s="300"/>
      <c r="J11" s="299"/>
      <c r="K11" s="297">
        <f t="shared" si="0"/>
        <v>3500</v>
      </c>
      <c r="L11" s="301"/>
      <c r="M11" s="297">
        <v>0</v>
      </c>
    </row>
    <row r="12" spans="1:14" ht="16.5" customHeight="1">
      <c r="A12" s="145" t="s">
        <v>17</v>
      </c>
      <c r="B12" s="499"/>
      <c r="C12" s="300">
        <f>+'Fin Stats 2025'!D17+'Fin Stats 2025'!D19</f>
        <v>1120.1399999999981</v>
      </c>
      <c r="D12" s="301"/>
      <c r="E12" s="300">
        <f>+'Fin Stats 2025'!F17</f>
        <v>308</v>
      </c>
      <c r="F12" s="301"/>
      <c r="G12" s="300"/>
      <c r="H12" s="299"/>
      <c r="I12" s="300"/>
      <c r="J12" s="299"/>
      <c r="K12" s="297">
        <f t="shared" si="0"/>
        <v>1428.1399999999981</v>
      </c>
      <c r="L12" s="301"/>
      <c r="M12" s="297">
        <v>1654.2999999999977</v>
      </c>
    </row>
    <row r="13" spans="1:14" ht="17.25" customHeight="1">
      <c r="A13" s="145" t="s">
        <v>593</v>
      </c>
      <c r="B13" s="499"/>
      <c r="C13" s="300">
        <f>+'Fin Stats 2025'!H10+'Fin Stats 2025'!H11+'Fin Stats 2025'!H18+'Fin Stats 2025'!H16+'Fin Stats 2025'!H12+'Fin Stats 2025'!H13+'Fin Stats 2025'!H14+'Fin Stats 2025'!H24</f>
        <v>65398.419999999991</v>
      </c>
      <c r="D13" s="301"/>
      <c r="E13" s="300"/>
      <c r="F13" s="301"/>
      <c r="G13" s="300"/>
      <c r="H13" s="299"/>
      <c r="I13" s="300">
        <f>+'Fin Stats 2025'!E25+'Fin Stats 2025'!E26</f>
        <v>6174.5</v>
      </c>
      <c r="J13" s="299"/>
      <c r="K13" s="297">
        <f t="shared" si="0"/>
        <v>71572.919999999984</v>
      </c>
      <c r="L13" s="301"/>
      <c r="M13" s="297">
        <v>54383.590000000047</v>
      </c>
    </row>
    <row r="14" spans="1:14" ht="31.5" customHeight="1">
      <c r="A14" s="145" t="s">
        <v>595</v>
      </c>
      <c r="B14" s="499"/>
      <c r="C14" s="300">
        <f>'Fin Stats 2025'!H23</f>
        <v>1401.8599999999985</v>
      </c>
      <c r="D14" s="301"/>
      <c r="E14" s="300"/>
      <c r="F14" s="301"/>
      <c r="G14" s="300"/>
      <c r="H14" s="299"/>
      <c r="I14" s="300"/>
      <c r="J14" s="299"/>
      <c r="K14" s="297">
        <f t="shared" si="0"/>
        <v>1401.8599999999985</v>
      </c>
      <c r="L14" s="301"/>
      <c r="M14" s="297">
        <v>203.23000000000002</v>
      </c>
    </row>
    <row r="15" spans="1:14" ht="16.5" customHeight="1">
      <c r="A15" s="145" t="s">
        <v>596</v>
      </c>
      <c r="B15" s="127"/>
      <c r="C15" s="302"/>
      <c r="D15" s="303"/>
      <c r="E15" s="302"/>
      <c r="F15" s="303"/>
      <c r="G15" s="302"/>
      <c r="H15" s="303"/>
      <c r="I15" s="302"/>
      <c r="J15" s="303"/>
      <c r="K15" s="297">
        <f t="shared" si="0"/>
        <v>0</v>
      </c>
      <c r="L15" s="303"/>
      <c r="M15" s="297">
        <v>0</v>
      </c>
    </row>
    <row r="16" spans="1:14" ht="16.5" customHeight="1" thickBot="1">
      <c r="A16" s="145" t="s">
        <v>597</v>
      </c>
      <c r="B16" s="127"/>
      <c r="C16" s="304"/>
      <c r="D16" s="303"/>
      <c r="E16" s="304"/>
      <c r="F16" s="303"/>
      <c r="G16" s="304"/>
      <c r="H16" s="303"/>
      <c r="I16" s="304"/>
      <c r="J16" s="303"/>
      <c r="K16" s="297">
        <f t="shared" si="0"/>
        <v>0</v>
      </c>
      <c r="L16" s="303"/>
      <c r="M16" s="297">
        <v>0</v>
      </c>
    </row>
    <row r="17" spans="1:13" ht="16.5" thickBot="1">
      <c r="A17" s="305" t="s">
        <v>707</v>
      </c>
      <c r="B17" s="192"/>
      <c r="C17" s="306">
        <f>SUM(C9:C16)</f>
        <v>76137.899999999994</v>
      </c>
      <c r="D17" s="307"/>
      <c r="E17" s="306">
        <f>SUM(E9:E16)</f>
        <v>308</v>
      </c>
      <c r="F17" s="307"/>
      <c r="G17" s="306">
        <f>SUM(G9:G16)</f>
        <v>0</v>
      </c>
      <c r="H17" s="307"/>
      <c r="I17" s="306">
        <f>SUM(I9:I16)</f>
        <v>6174.5</v>
      </c>
      <c r="J17" s="307"/>
      <c r="K17" s="306">
        <f>ROUND(SUM(K9:K16),0)</f>
        <v>82620</v>
      </c>
      <c r="L17" s="307"/>
      <c r="M17" s="306">
        <f>SUM(M9:M16)</f>
        <v>59835.970000000052</v>
      </c>
    </row>
    <row r="18" spans="1:13" ht="15">
      <c r="A18" s="308"/>
      <c r="B18" s="308"/>
      <c r="C18" s="308"/>
      <c r="D18" s="308"/>
      <c r="E18" s="308"/>
      <c r="F18" s="308"/>
      <c r="G18" s="308"/>
      <c r="H18" s="308"/>
      <c r="I18" s="308"/>
      <c r="J18" s="308"/>
      <c r="K18" s="309">
        <f>IF(K17='R&amp;P Accounts'!B21,0,"cross ref error")</f>
        <v>0</v>
      </c>
      <c r="L18" s="308"/>
      <c r="M18" s="127">
        <v>0</v>
      </c>
    </row>
    <row r="19" spans="1:13" ht="16.5" customHeight="1">
      <c r="A19" s="159" t="s">
        <v>708</v>
      </c>
      <c r="B19" s="127"/>
      <c r="C19" s="127"/>
      <c r="D19" s="127"/>
      <c r="E19" s="127"/>
      <c r="F19" s="127"/>
      <c r="G19" s="127"/>
      <c r="H19" s="127"/>
      <c r="I19" s="127"/>
      <c r="J19" s="127"/>
      <c r="K19" s="127"/>
      <c r="L19" s="127"/>
      <c r="M19" s="127"/>
    </row>
    <row r="20" spans="1:13" ht="16.5" customHeight="1">
      <c r="A20" s="145" t="s">
        <v>600</v>
      </c>
      <c r="B20" s="127"/>
      <c r="C20" s="268"/>
      <c r="D20" s="310"/>
      <c r="E20" s="268"/>
      <c r="F20" s="310"/>
      <c r="G20" s="268"/>
      <c r="H20" s="310"/>
      <c r="I20" s="268"/>
      <c r="J20" s="310"/>
      <c r="K20" s="311">
        <f>SUM(C20:I20)</f>
        <v>0</v>
      </c>
      <c r="L20" s="310"/>
      <c r="M20" s="268">
        <v>0</v>
      </c>
    </row>
    <row r="21" spans="1:13" ht="16.5" customHeight="1" thickBot="1">
      <c r="A21" s="145" t="s">
        <v>601</v>
      </c>
      <c r="B21" s="127"/>
      <c r="C21" s="312"/>
      <c r="D21" s="310"/>
      <c r="E21" s="312"/>
      <c r="F21" s="310"/>
      <c r="G21" s="312"/>
      <c r="H21" s="310"/>
      <c r="I21" s="312"/>
      <c r="J21" s="310"/>
      <c r="K21" s="311">
        <f>SUM(C21:I21)</f>
        <v>0</v>
      </c>
      <c r="L21" s="310"/>
      <c r="M21" s="312">
        <v>0</v>
      </c>
    </row>
    <row r="22" spans="1:13" ht="16.5" thickBot="1">
      <c r="A22" s="305" t="s">
        <v>707</v>
      </c>
      <c r="B22" s="127"/>
      <c r="C22" s="313">
        <f>SUM(C20:C21)</f>
        <v>0</v>
      </c>
      <c r="D22" s="310"/>
      <c r="E22" s="314">
        <f>SUM(E20:E21)</f>
        <v>0</v>
      </c>
      <c r="F22" s="310"/>
      <c r="G22" s="314">
        <f>SUM(G20:G21)</f>
        <v>0</v>
      </c>
      <c r="H22" s="310"/>
      <c r="I22" s="314">
        <f>SUM(I20:I21)</f>
        <v>0</v>
      </c>
      <c r="J22" s="310"/>
      <c r="K22" s="314">
        <f>SUM(K20:K21)</f>
        <v>0</v>
      </c>
      <c r="L22" s="310"/>
      <c r="M22" s="314">
        <v>0</v>
      </c>
    </row>
    <row r="23" spans="1:13" ht="9" customHeight="1" thickBot="1">
      <c r="A23" s="305"/>
      <c r="B23" s="127"/>
      <c r="C23" s="310"/>
      <c r="D23" s="310"/>
      <c r="E23" s="310"/>
      <c r="F23" s="310"/>
      <c r="G23" s="310"/>
      <c r="H23" s="310"/>
      <c r="I23" s="310"/>
      <c r="J23" s="310"/>
      <c r="K23" s="310"/>
      <c r="L23" s="310"/>
      <c r="M23" s="310"/>
    </row>
    <row r="24" spans="1:13" ht="16.5" thickBot="1">
      <c r="A24" s="305" t="s">
        <v>709</v>
      </c>
      <c r="B24" s="127"/>
      <c r="C24" s="314">
        <f>C17+C22</f>
        <v>76137.899999999994</v>
      </c>
      <c r="D24" s="310"/>
      <c r="E24" s="314">
        <f>E17+E22</f>
        <v>308</v>
      </c>
      <c r="F24" s="310"/>
      <c r="G24" s="314">
        <f>G17+G22</f>
        <v>0</v>
      </c>
      <c r="H24" s="310"/>
      <c r="I24" s="314">
        <f>I17+I22</f>
        <v>6174.5</v>
      </c>
      <c r="J24" s="310"/>
      <c r="K24" s="314">
        <f>K17+K22</f>
        <v>82620</v>
      </c>
      <c r="L24" s="310"/>
      <c r="M24" s="314">
        <f>M17+M22</f>
        <v>59835.970000000052</v>
      </c>
    </row>
    <row r="25" spans="1:13">
      <c r="A25" s="127"/>
      <c r="B25" s="127"/>
      <c r="C25" s="127"/>
      <c r="D25" s="127"/>
      <c r="E25" s="127"/>
      <c r="F25" s="127"/>
      <c r="G25" s="127"/>
      <c r="H25" s="127"/>
      <c r="I25" s="127"/>
      <c r="J25" s="127"/>
      <c r="K25" s="315">
        <f>IF(K24='R&amp;P Accounts'!B28,0,"cross ref error")</f>
        <v>0</v>
      </c>
      <c r="L25" s="127"/>
      <c r="M25" s="127">
        <v>0</v>
      </c>
    </row>
    <row r="26" spans="1:13">
      <c r="A26" s="127"/>
      <c r="B26" s="127"/>
      <c r="C26" s="127"/>
      <c r="D26" s="127"/>
      <c r="E26" s="127"/>
      <c r="F26" s="127"/>
      <c r="G26" s="127"/>
      <c r="H26" s="127"/>
      <c r="I26" s="127"/>
      <c r="J26" s="127"/>
      <c r="K26" s="127"/>
      <c r="L26" s="127"/>
      <c r="M26" s="127"/>
    </row>
    <row r="27" spans="1:13" ht="15">
      <c r="A27" s="167" t="s">
        <v>34</v>
      </c>
      <c r="B27" s="127"/>
      <c r="C27" s="127"/>
      <c r="D27" s="127"/>
      <c r="E27" s="127"/>
      <c r="F27" s="127"/>
      <c r="G27" s="127"/>
      <c r="H27" s="127"/>
      <c r="I27" s="127"/>
      <c r="J27" s="127"/>
      <c r="K27" s="127"/>
      <c r="L27" s="127"/>
      <c r="M27" s="127"/>
    </row>
    <row r="28" spans="1:13" ht="16.5" customHeight="1">
      <c r="A28" s="170" t="s">
        <v>43</v>
      </c>
      <c r="B28" s="127"/>
      <c r="C28" s="268">
        <f>+'Fin Stats 2025'!H44</f>
        <v>444</v>
      </c>
      <c r="D28" s="310"/>
      <c r="E28" s="268"/>
      <c r="F28" s="310"/>
      <c r="G28" s="268"/>
      <c r="H28" s="310"/>
      <c r="I28" s="268"/>
      <c r="J28" s="310"/>
      <c r="K28" s="311">
        <f t="shared" ref="K28:K38" si="1">SUM(C28:I28)</f>
        <v>444</v>
      </c>
      <c r="L28" s="310"/>
      <c r="M28" s="311">
        <v>566</v>
      </c>
    </row>
    <row r="29" spans="1:13" ht="16.5" customHeight="1">
      <c r="A29" s="170" t="s">
        <v>36</v>
      </c>
      <c r="B29" s="127"/>
      <c r="C29" s="268">
        <f>+'Fin Stats 2025'!D30+'Fin Stats 2025'!D31+'Fin Stats 2025'!D32+'Fin Stats 2025'!D33+'Fin Stats 2025'!D34+'Fin Stats 2025'!D35+'Fin Stats 2025'!D36+'Fin Stats 2025'!D40+'Fin Stats 2025'!D41+'Fin Stats 2025'!D42+'Fin Stats 2025'!D43+'Fin Stats 2025'!D45+'Fin Stats 2025'!D46+'Fin Stats 2025'!D47+'Fin Stats 2025'!D48+'Fin Stats 2025'!D49+'Fin Stats 2025'!D50</f>
        <v>68644.39999999998</v>
      </c>
      <c r="D29" s="310"/>
      <c r="E29" s="268"/>
      <c r="F29" s="310"/>
      <c r="G29" s="268"/>
      <c r="H29" s="310"/>
      <c r="I29" s="268">
        <f>'Fin Stats 2025'!$E$49</f>
        <v>25.5</v>
      </c>
      <c r="J29" s="310"/>
      <c r="K29" s="311">
        <f t="shared" si="1"/>
        <v>68669.89999999998</v>
      </c>
      <c r="L29" s="310"/>
      <c r="M29" s="311">
        <v>51646.86</v>
      </c>
    </row>
    <row r="30" spans="1:13" ht="16.5" customHeight="1">
      <c r="A30" s="170" t="s">
        <v>605</v>
      </c>
      <c r="B30" s="127"/>
      <c r="C30" s="316"/>
      <c r="D30" s="310"/>
      <c r="E30" s="316"/>
      <c r="F30" s="310"/>
      <c r="G30" s="316"/>
      <c r="H30" s="310"/>
      <c r="I30" s="316"/>
      <c r="J30" s="310"/>
      <c r="K30" s="311">
        <f t="shared" si="1"/>
        <v>0</v>
      </c>
      <c r="L30" s="310"/>
      <c r="M30" s="311">
        <v>0</v>
      </c>
    </row>
    <row r="31" spans="1:13" ht="16.5" customHeight="1">
      <c r="A31" s="170" t="s">
        <v>606</v>
      </c>
      <c r="B31" s="127"/>
      <c r="C31" s="316"/>
      <c r="D31" s="310"/>
      <c r="E31" s="316"/>
      <c r="F31" s="310"/>
      <c r="G31" s="316"/>
      <c r="H31" s="310"/>
      <c r="I31" s="316"/>
      <c r="J31" s="310"/>
      <c r="K31" s="311">
        <f t="shared" si="1"/>
        <v>0</v>
      </c>
      <c r="L31" s="310"/>
      <c r="M31" s="311">
        <v>0</v>
      </c>
    </row>
    <row r="32" spans="1:13" ht="16.5" customHeight="1">
      <c r="A32" s="170" t="s">
        <v>607</v>
      </c>
      <c r="B32" s="127"/>
      <c r="C32" s="316">
        <f>+'Fin Stats 2025'!H37+'Fin Stats 2025'!H38+'Fin Stats 2025'!H39</f>
        <v>2911.9700000000003</v>
      </c>
      <c r="D32" s="310"/>
      <c r="E32" s="316"/>
      <c r="F32" s="310"/>
      <c r="G32" s="316"/>
      <c r="H32" s="310"/>
      <c r="I32" s="316"/>
      <c r="J32" s="310"/>
      <c r="K32" s="311">
        <f t="shared" si="1"/>
        <v>2911.9700000000003</v>
      </c>
      <c r="L32" s="310"/>
      <c r="M32" s="311">
        <v>3121.3199999999997</v>
      </c>
    </row>
    <row r="33" spans="1:14" ht="16.5" customHeight="1">
      <c r="A33" s="170" t="s">
        <v>608</v>
      </c>
      <c r="B33" s="127"/>
      <c r="C33" s="316"/>
      <c r="D33" s="310"/>
      <c r="E33" s="316"/>
      <c r="F33" s="310"/>
      <c r="G33" s="316"/>
      <c r="H33" s="310"/>
      <c r="I33" s="316"/>
      <c r="J33" s="310"/>
      <c r="K33" s="311">
        <f t="shared" si="1"/>
        <v>0</v>
      </c>
      <c r="L33" s="310"/>
      <c r="M33" s="311">
        <v>0</v>
      </c>
    </row>
    <row r="34" spans="1:14" ht="16.5" customHeight="1">
      <c r="A34" s="171" t="s">
        <v>609</v>
      </c>
      <c r="B34" s="127"/>
      <c r="C34" s="316"/>
      <c r="D34" s="310"/>
      <c r="E34" s="316"/>
      <c r="F34" s="310"/>
      <c r="G34" s="316"/>
      <c r="H34" s="310"/>
      <c r="I34" s="316"/>
      <c r="J34" s="310"/>
      <c r="K34" s="311">
        <f t="shared" si="1"/>
        <v>0</v>
      </c>
      <c r="L34" s="310"/>
      <c r="M34" s="311">
        <v>0</v>
      </c>
    </row>
    <row r="35" spans="1:14" ht="17.25" customHeight="1">
      <c r="A35" s="171" t="s">
        <v>610</v>
      </c>
      <c r="B35" s="127"/>
      <c r="C35" s="316"/>
      <c r="D35" s="310"/>
      <c r="E35" s="316"/>
      <c r="F35" s="310"/>
      <c r="G35" s="316"/>
      <c r="H35" s="310"/>
      <c r="I35" s="316"/>
      <c r="J35" s="310"/>
      <c r="K35" s="311">
        <f t="shared" si="1"/>
        <v>0</v>
      </c>
      <c r="L35" s="310"/>
      <c r="M35" s="311">
        <v>0</v>
      </c>
    </row>
    <row r="36" spans="1:14" ht="17.25" customHeight="1">
      <c r="A36" s="171" t="s">
        <v>611</v>
      </c>
      <c r="B36" s="127"/>
      <c r="C36" s="316"/>
      <c r="D36" s="310"/>
      <c r="E36" s="316"/>
      <c r="F36" s="310"/>
      <c r="G36" s="316"/>
      <c r="H36" s="310"/>
      <c r="I36" s="316"/>
      <c r="J36" s="310"/>
      <c r="K36" s="311">
        <f t="shared" si="1"/>
        <v>0</v>
      </c>
      <c r="L36" s="310"/>
      <c r="M36" s="311">
        <v>0</v>
      </c>
    </row>
    <row r="37" spans="1:14" ht="15">
      <c r="A37" s="170"/>
      <c r="B37" s="127"/>
      <c r="C37" s="316"/>
      <c r="D37" s="310"/>
      <c r="E37" s="316"/>
      <c r="F37" s="310"/>
      <c r="G37" s="316"/>
      <c r="H37" s="310"/>
      <c r="I37" s="316"/>
      <c r="J37" s="310"/>
      <c r="K37" s="311">
        <f t="shared" si="1"/>
        <v>0</v>
      </c>
      <c r="L37" s="310"/>
      <c r="M37" s="311">
        <v>0</v>
      </c>
    </row>
    <row r="38" spans="1:14" ht="15.75" thickBot="1">
      <c r="A38" s="317"/>
      <c r="B38" s="127"/>
      <c r="C38" s="316"/>
      <c r="D38" s="310"/>
      <c r="E38" s="316"/>
      <c r="F38" s="310"/>
      <c r="G38" s="316"/>
      <c r="H38" s="310"/>
      <c r="I38" s="316"/>
      <c r="J38" s="310"/>
      <c r="K38" s="311">
        <f t="shared" si="1"/>
        <v>0</v>
      </c>
      <c r="L38" s="310"/>
      <c r="M38" s="311">
        <v>0</v>
      </c>
    </row>
    <row r="39" spans="1:14" ht="16.5" customHeight="1" thickBot="1">
      <c r="A39" s="173" t="s">
        <v>707</v>
      </c>
      <c r="B39" s="127"/>
      <c r="C39" s="318">
        <f>SUM(C28:C38)</f>
        <v>72000.369999999981</v>
      </c>
      <c r="D39" s="310"/>
      <c r="E39" s="319">
        <f>SUM(E28:E38)</f>
        <v>0</v>
      </c>
      <c r="F39" s="310"/>
      <c r="G39" s="319">
        <f>SUM(G28:G38)</f>
        <v>0</v>
      </c>
      <c r="H39" s="310"/>
      <c r="I39" s="319">
        <f>SUM(I28:I38)</f>
        <v>25.5</v>
      </c>
      <c r="J39" s="310"/>
      <c r="K39" s="319">
        <f>SUM(K28:K38)</f>
        <v>72025.869999999981</v>
      </c>
      <c r="L39" s="310"/>
      <c r="M39" s="319">
        <f>SUM(M28:M38)</f>
        <v>55334.18</v>
      </c>
    </row>
    <row r="40" spans="1:14">
      <c r="A40" s="127"/>
      <c r="B40" s="127"/>
      <c r="C40" s="130"/>
      <c r="D40" s="127"/>
      <c r="E40" s="127"/>
      <c r="F40" s="127"/>
      <c r="G40" s="127"/>
      <c r="H40" s="127"/>
      <c r="I40" s="127"/>
      <c r="J40" s="127"/>
      <c r="K40" s="315">
        <f>IF(K39='R&amp;P Accounts'!B42,0,"cross ref error")</f>
        <v>0</v>
      </c>
      <c r="L40" s="127"/>
      <c r="M40" s="127">
        <v>0</v>
      </c>
    </row>
    <row r="41" spans="1:14" ht="30" customHeight="1">
      <c r="A41" s="159" t="s">
        <v>710</v>
      </c>
      <c r="B41" s="127"/>
      <c r="C41" s="130"/>
      <c r="D41" s="127"/>
      <c r="E41" s="127"/>
      <c r="F41" s="127"/>
      <c r="G41" s="127"/>
      <c r="H41" s="127"/>
      <c r="I41" s="127"/>
      <c r="J41" s="127"/>
      <c r="K41" s="127"/>
      <c r="L41" s="127"/>
      <c r="M41" s="127"/>
    </row>
    <row r="42" spans="1:14" ht="17.25" customHeight="1">
      <c r="A42" s="170" t="s">
        <v>615</v>
      </c>
      <c r="B42" s="127"/>
      <c r="C42" s="316"/>
      <c r="D42" s="310"/>
      <c r="E42" s="316"/>
      <c r="F42" s="310"/>
      <c r="G42" s="316"/>
      <c r="H42" s="310"/>
      <c r="I42" s="316"/>
      <c r="J42" s="310"/>
      <c r="K42" s="311">
        <f>SUM(C42:I42)</f>
        <v>0</v>
      </c>
      <c r="L42" s="310"/>
      <c r="M42" s="316">
        <v>0</v>
      </c>
    </row>
    <row r="43" spans="1:14" ht="16.5" customHeight="1" thickBot="1">
      <c r="A43" s="170" t="s">
        <v>616</v>
      </c>
      <c r="B43" s="127"/>
      <c r="C43" s="316"/>
      <c r="D43" s="310"/>
      <c r="E43" s="316"/>
      <c r="F43" s="310"/>
      <c r="G43" s="316"/>
      <c r="H43" s="310"/>
      <c r="I43" s="316"/>
      <c r="J43" s="310"/>
      <c r="K43" s="311">
        <f>SUM(C43:I43)</f>
        <v>0</v>
      </c>
      <c r="L43" s="310"/>
      <c r="M43" s="316">
        <v>0</v>
      </c>
    </row>
    <row r="44" spans="1:14" ht="16.5" customHeight="1" thickBot="1">
      <c r="A44" s="173" t="s">
        <v>711</v>
      </c>
      <c r="B44" s="127"/>
      <c r="C44" s="318">
        <f>C42+C43</f>
        <v>0</v>
      </c>
      <c r="D44" s="310"/>
      <c r="E44" s="319">
        <f>E42+E43</f>
        <v>0</v>
      </c>
      <c r="F44" s="310"/>
      <c r="G44" s="319">
        <f>G42+G43</f>
        <v>0</v>
      </c>
      <c r="H44" s="310"/>
      <c r="I44" s="319">
        <f>I42+I43</f>
        <v>0</v>
      </c>
      <c r="J44" s="310"/>
      <c r="K44" s="319">
        <f>K42+K43</f>
        <v>0</v>
      </c>
      <c r="L44" s="310"/>
      <c r="M44" s="319">
        <v>0</v>
      </c>
    </row>
    <row r="45" spans="1:14" ht="17.25" customHeight="1" thickBot="1">
      <c r="A45" s="127"/>
      <c r="B45" s="127"/>
      <c r="C45" s="320"/>
      <c r="D45" s="321"/>
      <c r="E45" s="321"/>
      <c r="F45" s="321"/>
      <c r="G45" s="321"/>
      <c r="H45" s="321"/>
      <c r="I45" s="321"/>
      <c r="J45" s="321"/>
      <c r="K45" s="315">
        <f>IF(K44='R&amp;P Accounts'!B47,0,"cross ref error")</f>
        <v>0</v>
      </c>
      <c r="L45" s="321"/>
      <c r="M45" s="321">
        <v>0</v>
      </c>
    </row>
    <row r="46" spans="1:14" ht="16.5" customHeight="1" thickBot="1">
      <c r="A46" s="322" t="s">
        <v>618</v>
      </c>
      <c r="B46" s="127"/>
      <c r="C46" s="319">
        <f>+C44+C39</f>
        <v>72000.369999999981</v>
      </c>
      <c r="D46" s="310"/>
      <c r="E46" s="319">
        <f>+E44+E39</f>
        <v>0</v>
      </c>
      <c r="F46" s="310"/>
      <c r="G46" s="319">
        <f>+G44+G39</f>
        <v>0</v>
      </c>
      <c r="H46" s="310"/>
      <c r="I46" s="319">
        <f>+I44+I39</f>
        <v>25.5</v>
      </c>
      <c r="J46" s="310"/>
      <c r="K46" s="319">
        <f>+K44+K39</f>
        <v>72025.869999999981</v>
      </c>
      <c r="L46" s="310"/>
      <c r="M46" s="193">
        <f>+M44+M39</f>
        <v>55334.18</v>
      </c>
      <c r="N46" s="90"/>
    </row>
    <row r="47" spans="1:14" ht="17.25" customHeight="1" thickBot="1">
      <c r="A47" s="127"/>
      <c r="B47" s="127"/>
      <c r="C47" s="320"/>
      <c r="D47" s="321"/>
      <c r="E47" s="321"/>
      <c r="F47" s="321"/>
      <c r="G47" s="321"/>
      <c r="H47" s="321"/>
      <c r="I47" s="321"/>
      <c r="J47" s="321"/>
      <c r="K47" s="315">
        <f>IF(K46='R&amp;P Accounts'!B49,0,"cross ref error")</f>
        <v>0</v>
      </c>
      <c r="L47" s="321"/>
      <c r="M47" s="321">
        <v>0</v>
      </c>
    </row>
    <row r="48" spans="1:14" ht="18.75" customHeight="1" thickBot="1">
      <c r="A48" s="185" t="s">
        <v>619</v>
      </c>
      <c r="B48" s="127"/>
      <c r="C48" s="193">
        <f>+C24-C46</f>
        <v>4137.5300000000134</v>
      </c>
      <c r="D48" s="323"/>
      <c r="E48" s="193">
        <f>+E24-E46</f>
        <v>308</v>
      </c>
      <c r="F48" s="323"/>
      <c r="G48" s="193">
        <f>+G24-G46</f>
        <v>0</v>
      </c>
      <c r="H48" s="323"/>
      <c r="I48" s="193">
        <f>+I24-I46</f>
        <v>6149</v>
      </c>
      <c r="J48" s="323"/>
      <c r="K48" s="193">
        <f>+K24-K46</f>
        <v>10594.130000000019</v>
      </c>
      <c r="L48" s="323"/>
      <c r="M48" s="193">
        <f>+M24-M46</f>
        <v>4501.7900000000518</v>
      </c>
    </row>
    <row r="49" spans="1:15" ht="14.25" customHeight="1" thickBot="1">
      <c r="A49" s="185"/>
      <c r="B49" s="127"/>
      <c r="C49" s="324"/>
      <c r="D49" s="323"/>
      <c r="E49" s="324"/>
      <c r="F49" s="323"/>
      <c r="G49" s="324"/>
      <c r="H49" s="323"/>
      <c r="I49" s="324"/>
      <c r="J49" s="323"/>
      <c r="K49" s="324"/>
      <c r="L49" s="323"/>
      <c r="M49" s="324"/>
    </row>
    <row r="50" spans="1:15" ht="18.75" customHeight="1" thickBot="1">
      <c r="A50" s="192" t="s">
        <v>712</v>
      </c>
      <c r="B50" s="127"/>
      <c r="C50" s="193"/>
      <c r="D50" s="323"/>
      <c r="E50" s="325"/>
      <c r="F50" s="323"/>
      <c r="G50" s="325"/>
      <c r="H50" s="323"/>
      <c r="I50" s="325"/>
      <c r="J50" s="323"/>
      <c r="K50" s="325">
        <f>SUM(C50:I50)</f>
        <v>0</v>
      </c>
      <c r="L50" s="323"/>
      <c r="M50" s="325">
        <v>0</v>
      </c>
    </row>
    <row r="51" spans="1:15" ht="14.25" customHeight="1" thickBot="1">
      <c r="A51" s="192"/>
      <c r="B51" s="127"/>
      <c r="C51" s="197"/>
      <c r="D51" s="323"/>
      <c r="E51" s="323"/>
      <c r="F51" s="323"/>
      <c r="G51" s="323"/>
      <c r="H51" s="323"/>
      <c r="I51" s="323"/>
      <c r="J51" s="323"/>
      <c r="K51" s="323"/>
      <c r="L51" s="323"/>
      <c r="M51" s="323"/>
    </row>
    <row r="52" spans="1:15" ht="18.75" customHeight="1" thickBot="1">
      <c r="A52" s="173" t="s">
        <v>621</v>
      </c>
      <c r="B52" s="127"/>
      <c r="C52" s="193">
        <f>C48+C50</f>
        <v>4137.5300000000134</v>
      </c>
      <c r="D52" s="323"/>
      <c r="E52" s="193">
        <f>E48+E50</f>
        <v>308</v>
      </c>
      <c r="F52" s="323"/>
      <c r="G52" s="193">
        <f>G48+G50</f>
        <v>0</v>
      </c>
      <c r="H52" s="323"/>
      <c r="I52" s="193">
        <f>I48+I50</f>
        <v>6149</v>
      </c>
      <c r="J52" s="323"/>
      <c r="K52" s="193">
        <f>K48+K50</f>
        <v>10594.130000000019</v>
      </c>
      <c r="L52" s="323"/>
      <c r="M52" s="193">
        <f>M48+M50</f>
        <v>4501.7900000000518</v>
      </c>
      <c r="O52" s="347" t="s">
        <v>713</v>
      </c>
    </row>
    <row r="53" spans="1:15">
      <c r="A53" s="127"/>
      <c r="B53" s="127"/>
      <c r="C53" s="130"/>
      <c r="D53" s="127"/>
      <c r="E53" s="127"/>
      <c r="F53" s="127"/>
      <c r="G53" s="127"/>
      <c r="H53" s="127"/>
      <c r="I53" s="127"/>
      <c r="J53" s="127"/>
      <c r="K53" s="315">
        <f>IF(K52='R&amp;P Accounts'!B55,0,"cross ref error")</f>
        <v>0</v>
      </c>
      <c r="L53" s="127"/>
      <c r="M53" s="127">
        <v>0</v>
      </c>
    </row>
    <row r="55" spans="1:15" ht="15.75">
      <c r="A55" s="326" t="s">
        <v>714</v>
      </c>
    </row>
    <row r="56" spans="1:15">
      <c r="A56" s="649" t="s">
        <v>715</v>
      </c>
      <c r="B56" s="650"/>
      <c r="C56" s="650"/>
      <c r="D56" s="650"/>
      <c r="E56" s="650"/>
      <c r="F56" s="650"/>
      <c r="G56" s="650"/>
      <c r="H56" s="650"/>
      <c r="I56" s="650"/>
      <c r="J56" s="650"/>
      <c r="K56" s="650"/>
      <c r="L56" s="650"/>
      <c r="M56" s="651"/>
    </row>
    <row r="57" spans="1:15">
      <c r="A57" s="652"/>
      <c r="B57" s="653"/>
      <c r="C57" s="653"/>
      <c r="D57" s="653"/>
      <c r="E57" s="653"/>
      <c r="F57" s="653"/>
      <c r="G57" s="653"/>
      <c r="H57" s="653"/>
      <c r="I57" s="653"/>
      <c r="J57" s="653"/>
      <c r="K57" s="653"/>
      <c r="L57" s="653"/>
      <c r="M57" s="654"/>
    </row>
    <row r="58" spans="1:15">
      <c r="A58" s="652"/>
      <c r="B58" s="653"/>
      <c r="C58" s="653"/>
      <c r="D58" s="653"/>
      <c r="E58" s="653"/>
      <c r="F58" s="653"/>
      <c r="G58" s="653"/>
      <c r="H58" s="653"/>
      <c r="I58" s="653"/>
      <c r="J58" s="653"/>
      <c r="K58" s="653"/>
      <c r="L58" s="653"/>
      <c r="M58" s="654"/>
    </row>
    <row r="59" spans="1:15">
      <c r="A59" s="652"/>
      <c r="B59" s="653"/>
      <c r="C59" s="653"/>
      <c r="D59" s="653"/>
      <c r="E59" s="653"/>
      <c r="F59" s="653"/>
      <c r="G59" s="653"/>
      <c r="H59" s="653"/>
      <c r="I59" s="653"/>
      <c r="J59" s="653"/>
      <c r="K59" s="653"/>
      <c r="L59" s="653"/>
      <c r="M59" s="654"/>
    </row>
    <row r="60" spans="1:15">
      <c r="A60" s="652"/>
      <c r="B60" s="653"/>
      <c r="C60" s="653"/>
      <c r="D60" s="653"/>
      <c r="E60" s="653"/>
      <c r="F60" s="653"/>
      <c r="G60" s="653"/>
      <c r="H60" s="653"/>
      <c r="I60" s="653"/>
      <c r="J60" s="653"/>
      <c r="K60" s="653"/>
      <c r="L60" s="653"/>
      <c r="M60" s="654"/>
    </row>
    <row r="61" spans="1:15">
      <c r="A61" s="652"/>
      <c r="B61" s="653"/>
      <c r="C61" s="653"/>
      <c r="D61" s="653"/>
      <c r="E61" s="653"/>
      <c r="F61" s="653"/>
      <c r="G61" s="653"/>
      <c r="H61" s="653"/>
      <c r="I61" s="653"/>
      <c r="J61" s="653"/>
      <c r="K61" s="653"/>
      <c r="L61" s="653"/>
      <c r="M61" s="654"/>
    </row>
    <row r="62" spans="1:15">
      <c r="A62" s="652"/>
      <c r="B62" s="653"/>
      <c r="C62" s="653"/>
      <c r="D62" s="653"/>
      <c r="E62" s="653"/>
      <c r="F62" s="653"/>
      <c r="G62" s="653"/>
      <c r="H62" s="653"/>
      <c r="I62" s="653"/>
      <c r="J62" s="653"/>
      <c r="K62" s="653"/>
      <c r="L62" s="653"/>
      <c r="M62" s="654"/>
    </row>
    <row r="63" spans="1:15">
      <c r="A63" s="652"/>
      <c r="B63" s="653"/>
      <c r="C63" s="653"/>
      <c r="D63" s="653"/>
      <c r="E63" s="653"/>
      <c r="F63" s="653"/>
      <c r="G63" s="653"/>
      <c r="H63" s="653"/>
      <c r="I63" s="653"/>
      <c r="J63" s="653"/>
      <c r="K63" s="653"/>
      <c r="L63" s="653"/>
      <c r="M63" s="654"/>
    </row>
    <row r="64" spans="1:15">
      <c r="A64" s="655"/>
      <c r="B64" s="656"/>
      <c r="C64" s="656"/>
      <c r="D64" s="656"/>
      <c r="E64" s="656"/>
      <c r="F64" s="656"/>
      <c r="G64" s="656"/>
      <c r="H64" s="656"/>
      <c r="I64" s="656"/>
      <c r="J64" s="656"/>
      <c r="K64" s="656"/>
      <c r="L64" s="656"/>
      <c r="M64" s="657"/>
    </row>
  </sheetData>
  <mergeCells count="6">
    <mergeCell ref="A56:M64"/>
    <mergeCell ref="C1:K1"/>
    <mergeCell ref="M1:N1"/>
    <mergeCell ref="A2:L2"/>
    <mergeCell ref="H3:K3"/>
    <mergeCell ref="A5:E5"/>
  </mergeCells>
  <pageMargins left="0.75" right="0.75" top="1" bottom="1" header="0.5" footer="0.5"/>
  <pageSetup paperSize="9" scale="41" orientation="portrait" r:id="rId1"/>
  <headerFooter alignWithMargins="0">
    <oddHeader>&amp;LAPPENDIX 2</oddHeader>
    <oddFooter>&amp;L&amp;F&amp;A&amp;RDecember  2007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64"/>
  <sheetViews>
    <sheetView zoomScale="80" workbookViewId="0">
      <selection activeCell="A36" sqref="A36"/>
    </sheetView>
  </sheetViews>
  <sheetFormatPr defaultColWidth="9.140625" defaultRowHeight="12.75"/>
  <cols>
    <col min="1" max="1" width="49" style="127" customWidth="1"/>
    <col min="2" max="2" width="1.5703125" style="127" customWidth="1"/>
    <col min="3" max="3" width="15.42578125" style="130" customWidth="1"/>
    <col min="4" max="4" width="1.7109375" style="127" customWidth="1"/>
    <col min="5" max="5" width="15.42578125" style="127" customWidth="1"/>
    <col min="6" max="6" width="1.5703125" style="127" customWidth="1"/>
    <col min="7" max="7" width="15.42578125" style="127" customWidth="1"/>
    <col min="8" max="8" width="1.42578125" style="127" customWidth="1"/>
    <col min="9" max="9" width="15.42578125" style="127" customWidth="1"/>
    <col min="10" max="10" width="1.5703125" style="127" customWidth="1"/>
    <col min="11" max="11" width="14.7109375" style="127" customWidth="1"/>
    <col min="12" max="12" width="1.7109375" style="127" customWidth="1"/>
    <col min="13" max="13" width="14.7109375" style="127" customWidth="1"/>
    <col min="14" max="16384" width="9.140625" style="127"/>
  </cols>
  <sheetData>
    <row r="1" spans="1:14" ht="27.75" customHeight="1">
      <c r="C1" s="561" t="str">
        <f>'R&amp;P Accounts'!B2</f>
        <v>Harmeny Athletics Club</v>
      </c>
      <c r="D1" s="561"/>
      <c r="E1" s="561"/>
      <c r="F1" s="561"/>
      <c r="G1" s="561"/>
      <c r="H1" s="561"/>
      <c r="I1" s="561"/>
      <c r="J1" s="561"/>
      <c r="K1" s="561"/>
      <c r="M1" s="608" t="str">
        <f>'R&amp;P Accounts'!L2</f>
        <v>SC048917</v>
      </c>
      <c r="N1" s="608"/>
    </row>
    <row r="2" spans="1:14" ht="10.5" customHeight="1">
      <c r="A2" s="609"/>
      <c r="B2" s="609"/>
      <c r="C2" s="609"/>
      <c r="D2" s="609"/>
      <c r="E2" s="609"/>
      <c r="F2" s="609"/>
      <c r="G2" s="609"/>
      <c r="H2" s="609"/>
      <c r="I2" s="609"/>
      <c r="J2" s="609"/>
      <c r="K2" s="609"/>
      <c r="L2" s="609"/>
    </row>
    <row r="3" spans="1:14" s="205" customFormat="1" ht="26.25" customHeight="1">
      <c r="A3" s="202" t="s">
        <v>716</v>
      </c>
      <c r="B3" s="202"/>
      <c r="C3" s="201"/>
      <c r="D3" s="202"/>
      <c r="E3" s="202"/>
      <c r="F3" s="202"/>
      <c r="G3" s="202"/>
      <c r="H3" s="610"/>
      <c r="I3" s="610"/>
      <c r="J3" s="610"/>
      <c r="K3" s="610"/>
      <c r="L3" s="254"/>
      <c r="M3" s="204"/>
    </row>
    <row r="4" spans="1:14" ht="15" customHeight="1">
      <c r="A4" s="609"/>
      <c r="B4" s="609"/>
      <c r="C4" s="609"/>
      <c r="D4" s="609"/>
      <c r="E4" s="609"/>
      <c r="F4" s="609"/>
      <c r="G4" s="609"/>
      <c r="H4" s="609"/>
      <c r="I4" s="609"/>
      <c r="J4" s="609"/>
      <c r="K4" s="609"/>
      <c r="L4" s="609"/>
    </row>
    <row r="5" spans="1:14" ht="20.100000000000001" customHeight="1">
      <c r="A5" s="645" t="s">
        <v>717</v>
      </c>
      <c r="B5" s="645"/>
      <c r="C5" s="645"/>
      <c r="D5" s="645"/>
      <c r="E5" s="645"/>
      <c r="F5" s="243"/>
      <c r="G5" s="243"/>
      <c r="H5" s="243"/>
      <c r="I5" s="243"/>
      <c r="J5" s="492"/>
      <c r="K5" s="288"/>
      <c r="L5" s="288"/>
    </row>
    <row r="6" spans="1:14" ht="54" customHeight="1">
      <c r="A6" s="499"/>
      <c r="B6" s="499"/>
      <c r="C6" s="290" t="s">
        <v>718</v>
      </c>
      <c r="D6" s="290"/>
      <c r="E6" s="290" t="s">
        <v>719</v>
      </c>
      <c r="F6" s="327"/>
      <c r="G6" s="290" t="s">
        <v>720</v>
      </c>
      <c r="H6" s="327"/>
      <c r="I6" s="290" t="s">
        <v>721</v>
      </c>
      <c r="J6" s="293"/>
    </row>
    <row r="7" spans="1:14" ht="54" customHeight="1">
      <c r="A7" s="499"/>
      <c r="B7" s="499"/>
      <c r="C7" s="291"/>
      <c r="D7" s="291"/>
      <c r="E7" s="291"/>
      <c r="F7" s="292"/>
      <c r="G7" s="291"/>
      <c r="H7" s="292"/>
      <c r="I7" s="291"/>
      <c r="J7" s="293"/>
      <c r="K7" s="294" t="s">
        <v>722</v>
      </c>
      <c r="L7" s="288"/>
      <c r="M7" s="295" t="s">
        <v>723</v>
      </c>
    </row>
    <row r="8" spans="1:14" ht="19.5" customHeight="1">
      <c r="A8" s="296" t="s">
        <v>706</v>
      </c>
      <c r="B8" s="492"/>
      <c r="C8" s="492"/>
      <c r="D8" s="492"/>
      <c r="E8" s="492"/>
      <c r="F8" s="492"/>
      <c r="G8" s="492"/>
      <c r="H8" s="492"/>
      <c r="I8" s="492"/>
      <c r="J8" s="492"/>
      <c r="K8" s="492"/>
      <c r="L8" s="492"/>
    </row>
    <row r="9" spans="1:14" ht="17.25" customHeight="1">
      <c r="A9" s="145" t="s">
        <v>29</v>
      </c>
      <c r="C9" s="311"/>
      <c r="D9" s="328"/>
      <c r="E9" s="311"/>
      <c r="F9" s="267"/>
      <c r="G9" s="311"/>
      <c r="H9" s="328"/>
      <c r="I9" s="311"/>
      <c r="J9" s="267"/>
      <c r="K9" s="311">
        <f t="shared" ref="K9:K16" si="0">SUM(C9:I9)</f>
        <v>0</v>
      </c>
      <c r="L9" s="329"/>
      <c r="M9" s="311">
        <v>0</v>
      </c>
    </row>
    <row r="10" spans="1:14" ht="17.25" customHeight="1">
      <c r="A10" s="145" t="s">
        <v>592</v>
      </c>
      <c r="B10" s="498"/>
      <c r="C10" s="265"/>
      <c r="D10" s="266"/>
      <c r="E10" s="265"/>
      <c r="F10" s="266"/>
      <c r="G10" s="265"/>
      <c r="H10" s="267"/>
      <c r="I10" s="265"/>
      <c r="J10" s="267"/>
      <c r="K10" s="311">
        <f t="shared" si="0"/>
        <v>0</v>
      </c>
      <c r="L10" s="266"/>
      <c r="M10" s="330">
        <v>0</v>
      </c>
    </row>
    <row r="11" spans="1:14" ht="18" customHeight="1">
      <c r="A11" s="145" t="s">
        <v>25</v>
      </c>
      <c r="B11" s="499"/>
      <c r="C11" s="265"/>
      <c r="D11" s="266"/>
      <c r="E11" s="265"/>
      <c r="F11" s="266"/>
      <c r="G11" s="265"/>
      <c r="H11" s="267"/>
      <c r="I11" s="265"/>
      <c r="J11" s="267"/>
      <c r="K11" s="311">
        <f t="shared" si="0"/>
        <v>0</v>
      </c>
      <c r="L11" s="266"/>
      <c r="M11" s="330">
        <v>0</v>
      </c>
    </row>
    <row r="12" spans="1:14" ht="16.5" customHeight="1">
      <c r="A12" s="145" t="s">
        <v>17</v>
      </c>
      <c r="B12" s="499"/>
      <c r="C12" s="265"/>
      <c r="D12" s="266"/>
      <c r="E12" s="265"/>
      <c r="F12" s="266"/>
      <c r="G12" s="265"/>
      <c r="H12" s="267"/>
      <c r="I12" s="265"/>
      <c r="J12" s="267"/>
      <c r="K12" s="311">
        <f t="shared" si="0"/>
        <v>0</v>
      </c>
      <c r="L12" s="266"/>
      <c r="M12" s="330">
        <v>0</v>
      </c>
    </row>
    <row r="13" spans="1:14" ht="18" customHeight="1">
      <c r="A13" s="145" t="s">
        <v>593</v>
      </c>
      <c r="B13" s="499"/>
      <c r="C13" s="265"/>
      <c r="D13" s="266"/>
      <c r="E13" s="265"/>
      <c r="F13" s="266"/>
      <c r="G13" s="265"/>
      <c r="H13" s="267"/>
      <c r="I13" s="265"/>
      <c r="J13" s="267"/>
      <c r="K13" s="311">
        <f t="shared" si="0"/>
        <v>0</v>
      </c>
      <c r="L13" s="266"/>
      <c r="M13" s="330">
        <v>0</v>
      </c>
    </row>
    <row r="14" spans="1:14" ht="29.25" customHeight="1">
      <c r="A14" s="145" t="s">
        <v>595</v>
      </c>
      <c r="B14" s="499"/>
      <c r="C14" s="265"/>
      <c r="D14" s="266"/>
      <c r="E14" s="265"/>
      <c r="F14" s="266"/>
      <c r="G14" s="265"/>
      <c r="H14" s="267"/>
      <c r="I14" s="265"/>
      <c r="J14" s="267"/>
      <c r="K14" s="311">
        <f t="shared" si="0"/>
        <v>0</v>
      </c>
      <c r="L14" s="266"/>
      <c r="M14" s="330">
        <v>0</v>
      </c>
    </row>
    <row r="15" spans="1:14" ht="17.25" customHeight="1">
      <c r="A15" s="145" t="s">
        <v>596</v>
      </c>
      <c r="C15" s="268"/>
      <c r="D15" s="310"/>
      <c r="E15" s="268"/>
      <c r="F15" s="310"/>
      <c r="G15" s="268"/>
      <c r="H15" s="310"/>
      <c r="I15" s="268"/>
      <c r="J15" s="310"/>
      <c r="K15" s="311">
        <f t="shared" si="0"/>
        <v>0</v>
      </c>
      <c r="L15" s="165"/>
      <c r="M15" s="331">
        <v>0</v>
      </c>
    </row>
    <row r="16" spans="1:14" ht="17.25" customHeight="1" thickBot="1">
      <c r="A16" s="145" t="s">
        <v>597</v>
      </c>
      <c r="C16" s="332"/>
      <c r="D16" s="310"/>
      <c r="E16" s="332"/>
      <c r="F16" s="310"/>
      <c r="G16" s="332"/>
      <c r="H16" s="310"/>
      <c r="I16" s="332"/>
      <c r="J16" s="310"/>
      <c r="K16" s="311">
        <f t="shared" si="0"/>
        <v>0</v>
      </c>
      <c r="L16" s="165"/>
      <c r="M16" s="333">
        <v>0</v>
      </c>
    </row>
    <row r="17" spans="1:13" ht="18" customHeight="1" thickBot="1">
      <c r="A17" s="305" t="s">
        <v>707</v>
      </c>
      <c r="B17" s="192"/>
      <c r="C17" s="334">
        <f>SUM(C9:C16)</f>
        <v>0</v>
      </c>
      <c r="D17" s="335"/>
      <c r="E17" s="334">
        <f>SUM(E9:E16)</f>
        <v>0</v>
      </c>
      <c r="F17" s="335"/>
      <c r="G17" s="334">
        <f>SUM(G9:G16)</f>
        <v>0</v>
      </c>
      <c r="H17" s="335"/>
      <c r="I17" s="334">
        <f>SUM(I9:I16)</f>
        <v>0</v>
      </c>
      <c r="J17" s="335"/>
      <c r="K17" s="334">
        <f>SUM(K9:K16)</f>
        <v>0</v>
      </c>
      <c r="L17" s="335"/>
      <c r="M17" s="334">
        <f>SUM(M9:M16)</f>
        <v>0</v>
      </c>
    </row>
    <row r="18" spans="1:13" ht="15.75" customHeight="1">
      <c r="A18" s="308"/>
      <c r="B18" s="308"/>
      <c r="C18" s="308"/>
      <c r="D18" s="308"/>
      <c r="E18" s="308"/>
      <c r="F18" s="308"/>
      <c r="G18" s="308"/>
      <c r="H18" s="308"/>
      <c r="I18" s="308"/>
      <c r="J18" s="308"/>
      <c r="K18" s="336">
        <f>IF(K17='R&amp;P Accounts'!D21,0,"cross ref error")</f>
        <v>0</v>
      </c>
      <c r="L18" s="308"/>
    </row>
    <row r="19" spans="1:13" ht="29.25" customHeight="1">
      <c r="A19" s="159" t="s">
        <v>708</v>
      </c>
      <c r="C19" s="127"/>
    </row>
    <row r="20" spans="1:13" ht="16.5" customHeight="1">
      <c r="A20" s="145" t="s">
        <v>600</v>
      </c>
      <c r="C20" s="268"/>
      <c r="D20" s="310"/>
      <c r="E20" s="268"/>
      <c r="F20" s="310"/>
      <c r="G20" s="268"/>
      <c r="H20" s="310"/>
      <c r="I20" s="268"/>
      <c r="J20" s="310"/>
      <c r="K20" s="311">
        <f>SUM(C20:I20)</f>
        <v>0</v>
      </c>
      <c r="L20" s="310"/>
      <c r="M20" s="268"/>
    </row>
    <row r="21" spans="1:13" ht="17.25" customHeight="1" thickBot="1">
      <c r="A21" s="145" t="s">
        <v>601</v>
      </c>
      <c r="C21" s="312"/>
      <c r="D21" s="310"/>
      <c r="E21" s="312"/>
      <c r="F21" s="310"/>
      <c r="G21" s="312"/>
      <c r="H21" s="310"/>
      <c r="I21" s="312"/>
      <c r="J21" s="310"/>
      <c r="K21" s="311">
        <f>SUM(C21:I21)</f>
        <v>0</v>
      </c>
      <c r="L21" s="310"/>
      <c r="M21" s="312"/>
    </row>
    <row r="22" spans="1:13" ht="18" customHeight="1" thickBot="1">
      <c r="A22" s="305" t="s">
        <v>707</v>
      </c>
      <c r="C22" s="313">
        <f>SUM(C20:C21)</f>
        <v>0</v>
      </c>
      <c r="D22" s="310"/>
      <c r="E22" s="314">
        <f>SUM(E20:E21)</f>
        <v>0</v>
      </c>
      <c r="F22" s="310"/>
      <c r="G22" s="314">
        <f>SUM(G20:G21)</f>
        <v>0</v>
      </c>
      <c r="H22" s="310"/>
      <c r="I22" s="314">
        <f>SUM(I20:I21)</f>
        <v>0</v>
      </c>
      <c r="J22" s="310"/>
      <c r="K22" s="314">
        <f>SUM(K20:K21)</f>
        <v>0</v>
      </c>
      <c r="L22" s="310"/>
      <c r="M22" s="314">
        <f>SUM(M20:M21)</f>
        <v>0</v>
      </c>
    </row>
    <row r="23" spans="1:13" ht="5.25" customHeight="1" thickBot="1">
      <c r="A23" s="305"/>
      <c r="C23" s="310"/>
      <c r="D23" s="310"/>
      <c r="E23" s="310"/>
      <c r="F23" s="310"/>
      <c r="G23" s="310"/>
      <c r="H23" s="310"/>
      <c r="I23" s="310"/>
      <c r="J23" s="310"/>
      <c r="K23" s="310"/>
      <c r="L23" s="310"/>
      <c r="M23" s="310"/>
    </row>
    <row r="24" spans="1:13" ht="18" customHeight="1" thickBot="1">
      <c r="A24" s="305" t="s">
        <v>709</v>
      </c>
      <c r="C24" s="314">
        <f>C17+C22</f>
        <v>0</v>
      </c>
      <c r="D24" s="310"/>
      <c r="E24" s="314">
        <f>E17+E22</f>
        <v>0</v>
      </c>
      <c r="F24" s="310"/>
      <c r="G24" s="314">
        <f>G17+G22</f>
        <v>0</v>
      </c>
      <c r="H24" s="310"/>
      <c r="I24" s="314">
        <f>I17+I22</f>
        <v>0</v>
      </c>
      <c r="J24" s="310"/>
      <c r="K24" s="314">
        <f>K17+K22</f>
        <v>0</v>
      </c>
      <c r="L24" s="310"/>
      <c r="M24" s="314">
        <f>M17+M22</f>
        <v>0</v>
      </c>
    </row>
    <row r="25" spans="1:13" ht="19.5" customHeight="1">
      <c r="C25" s="127"/>
      <c r="K25" s="315">
        <f>IF(K24='R&amp;P Accounts'!D28,0,"cross ref error")</f>
        <v>0</v>
      </c>
    </row>
    <row r="26" spans="1:13" ht="19.5" customHeight="1">
      <c r="C26" s="127"/>
    </row>
    <row r="27" spans="1:13" ht="19.5" customHeight="1">
      <c r="A27" s="167" t="s">
        <v>34</v>
      </c>
      <c r="C27" s="127"/>
    </row>
    <row r="28" spans="1:13" ht="17.25" customHeight="1">
      <c r="A28" s="170" t="s">
        <v>43</v>
      </c>
      <c r="C28" s="268"/>
      <c r="D28" s="310"/>
      <c r="E28" s="268"/>
      <c r="F28" s="310"/>
      <c r="G28" s="268"/>
      <c r="H28" s="310"/>
      <c r="I28" s="268"/>
      <c r="J28" s="310"/>
      <c r="K28" s="311">
        <f t="shared" ref="K28:K38" si="1">SUM(C28:I28)</f>
        <v>0</v>
      </c>
      <c r="L28" s="310"/>
      <c r="M28" s="268"/>
    </row>
    <row r="29" spans="1:13" ht="16.5" customHeight="1">
      <c r="A29" s="170" t="s">
        <v>36</v>
      </c>
      <c r="C29" s="268"/>
      <c r="D29" s="310"/>
      <c r="E29" s="268"/>
      <c r="F29" s="310"/>
      <c r="G29" s="268"/>
      <c r="H29" s="310"/>
      <c r="I29" s="268"/>
      <c r="J29" s="310"/>
      <c r="K29" s="311">
        <f t="shared" si="1"/>
        <v>0</v>
      </c>
      <c r="L29" s="310"/>
      <c r="M29" s="268"/>
    </row>
    <row r="30" spans="1:13" ht="17.25" customHeight="1">
      <c r="A30" s="170" t="s">
        <v>605</v>
      </c>
      <c r="C30" s="316"/>
      <c r="D30" s="310"/>
      <c r="E30" s="316"/>
      <c r="F30" s="310"/>
      <c r="G30" s="316"/>
      <c r="H30" s="310"/>
      <c r="I30" s="316"/>
      <c r="J30" s="310"/>
      <c r="K30" s="311">
        <f t="shared" si="1"/>
        <v>0</v>
      </c>
      <c r="L30" s="310"/>
      <c r="M30" s="316"/>
    </row>
    <row r="31" spans="1:13" ht="17.25" customHeight="1">
      <c r="A31" s="170" t="s">
        <v>606</v>
      </c>
      <c r="C31" s="316"/>
      <c r="D31" s="310"/>
      <c r="E31" s="316"/>
      <c r="F31" s="310"/>
      <c r="G31" s="316"/>
      <c r="H31" s="310"/>
      <c r="I31" s="316"/>
      <c r="J31" s="310"/>
      <c r="K31" s="311">
        <f t="shared" si="1"/>
        <v>0</v>
      </c>
      <c r="L31" s="310"/>
      <c r="M31" s="316"/>
    </row>
    <row r="32" spans="1:13" ht="17.25" customHeight="1">
      <c r="A32" s="170" t="s">
        <v>607</v>
      </c>
      <c r="C32" s="316"/>
      <c r="D32" s="310"/>
      <c r="E32" s="316"/>
      <c r="F32" s="310"/>
      <c r="G32" s="316"/>
      <c r="H32" s="310"/>
      <c r="I32" s="316"/>
      <c r="J32" s="310"/>
      <c r="K32" s="311">
        <f t="shared" si="1"/>
        <v>0</v>
      </c>
      <c r="L32" s="310"/>
      <c r="M32" s="316"/>
    </row>
    <row r="33" spans="1:13" ht="17.25" customHeight="1">
      <c r="A33" s="170" t="s">
        <v>608</v>
      </c>
      <c r="C33" s="316"/>
      <c r="D33" s="310"/>
      <c r="E33" s="316"/>
      <c r="F33" s="310"/>
      <c r="G33" s="316"/>
      <c r="H33" s="310"/>
      <c r="I33" s="316"/>
      <c r="J33" s="310"/>
      <c r="K33" s="311">
        <f t="shared" si="1"/>
        <v>0</v>
      </c>
      <c r="L33" s="310"/>
      <c r="M33" s="316"/>
    </row>
    <row r="34" spans="1:13" ht="17.25" customHeight="1">
      <c r="A34" s="171" t="s">
        <v>609</v>
      </c>
      <c r="C34" s="316"/>
      <c r="D34" s="310"/>
      <c r="E34" s="316"/>
      <c r="F34" s="310"/>
      <c r="G34" s="316"/>
      <c r="H34" s="310"/>
      <c r="I34" s="316"/>
      <c r="J34" s="310"/>
      <c r="K34" s="311">
        <f t="shared" si="1"/>
        <v>0</v>
      </c>
      <c r="L34" s="310"/>
      <c r="M34" s="316"/>
    </row>
    <row r="35" spans="1:13" ht="17.25" customHeight="1">
      <c r="A35" s="171" t="s">
        <v>610</v>
      </c>
      <c r="C35" s="316"/>
      <c r="D35" s="310"/>
      <c r="E35" s="316"/>
      <c r="F35" s="310"/>
      <c r="G35" s="316"/>
      <c r="H35" s="310"/>
      <c r="I35" s="316"/>
      <c r="J35" s="310"/>
      <c r="K35" s="311">
        <f t="shared" si="1"/>
        <v>0</v>
      </c>
      <c r="L35" s="310"/>
      <c r="M35" s="316"/>
    </row>
    <row r="36" spans="1:13" ht="17.25" customHeight="1">
      <c r="A36" s="171" t="s">
        <v>611</v>
      </c>
      <c r="C36" s="316"/>
      <c r="D36" s="310"/>
      <c r="E36" s="316"/>
      <c r="F36" s="310"/>
      <c r="G36" s="316"/>
      <c r="H36" s="310"/>
      <c r="I36" s="316"/>
      <c r="J36" s="310"/>
      <c r="K36" s="311">
        <f t="shared" si="1"/>
        <v>0</v>
      </c>
      <c r="L36" s="310"/>
      <c r="M36" s="316"/>
    </row>
    <row r="37" spans="1:13" ht="17.25" customHeight="1">
      <c r="A37" s="170"/>
      <c r="C37" s="316"/>
      <c r="D37" s="310"/>
      <c r="E37" s="316"/>
      <c r="F37" s="310"/>
      <c r="G37" s="316"/>
      <c r="H37" s="310"/>
      <c r="I37" s="316"/>
      <c r="J37" s="310"/>
      <c r="K37" s="311">
        <f t="shared" si="1"/>
        <v>0</v>
      </c>
      <c r="L37" s="310"/>
      <c r="M37" s="316"/>
    </row>
    <row r="38" spans="1:13" ht="17.25" customHeight="1" thickBot="1">
      <c r="A38" s="317"/>
      <c r="C38" s="316"/>
      <c r="D38" s="310"/>
      <c r="E38" s="316"/>
      <c r="F38" s="310"/>
      <c r="G38" s="316"/>
      <c r="H38" s="310"/>
      <c r="I38" s="316"/>
      <c r="J38" s="310"/>
      <c r="K38" s="311">
        <f t="shared" si="1"/>
        <v>0</v>
      </c>
      <c r="L38" s="310"/>
      <c r="M38" s="316"/>
    </row>
    <row r="39" spans="1:13" ht="17.25" customHeight="1" thickBot="1">
      <c r="A39" s="173" t="s">
        <v>707</v>
      </c>
      <c r="C39" s="318">
        <f>SUM(C28:C38)</f>
        <v>0</v>
      </c>
      <c r="D39" s="310"/>
      <c r="E39" s="319">
        <f>SUM(E28:E38)</f>
        <v>0</v>
      </c>
      <c r="F39" s="310"/>
      <c r="G39" s="319">
        <f>SUM(G28:G38)</f>
        <v>0</v>
      </c>
      <c r="H39" s="310"/>
      <c r="I39" s="319">
        <f>SUM(I28:I38)</f>
        <v>0</v>
      </c>
      <c r="J39" s="310"/>
      <c r="K39" s="319">
        <f>SUM(K28:K38)</f>
        <v>0</v>
      </c>
      <c r="L39" s="310"/>
      <c r="M39" s="319">
        <f>SUM(M28:M38)</f>
        <v>0</v>
      </c>
    </row>
    <row r="40" spans="1:13">
      <c r="K40" s="315">
        <f>IF(K39='R&amp;P Accounts'!D42,0,"cross ref error")</f>
        <v>0</v>
      </c>
    </row>
    <row r="41" spans="1:13" ht="30">
      <c r="A41" s="159" t="s">
        <v>710</v>
      </c>
    </row>
    <row r="42" spans="1:13" ht="17.25" customHeight="1">
      <c r="A42" s="170" t="s">
        <v>615</v>
      </c>
      <c r="C42" s="316"/>
      <c r="D42" s="310"/>
      <c r="E42" s="316"/>
      <c r="F42" s="310"/>
      <c r="G42" s="316"/>
      <c r="H42" s="310"/>
      <c r="I42" s="316"/>
      <c r="J42" s="310"/>
      <c r="K42" s="311">
        <f>SUM(C42:I42)</f>
        <v>0</v>
      </c>
      <c r="L42" s="310"/>
      <c r="M42" s="316"/>
    </row>
    <row r="43" spans="1:13" ht="17.25" customHeight="1" thickBot="1">
      <c r="A43" s="170" t="s">
        <v>616</v>
      </c>
      <c r="C43" s="316"/>
      <c r="D43" s="310"/>
      <c r="E43" s="316"/>
      <c r="F43" s="310"/>
      <c r="G43" s="316"/>
      <c r="H43" s="310"/>
      <c r="I43" s="316"/>
      <c r="J43" s="310"/>
      <c r="K43" s="311">
        <f>SUM(C43:I43)</f>
        <v>0</v>
      </c>
      <c r="L43" s="310"/>
      <c r="M43" s="316"/>
    </row>
    <row r="44" spans="1:13" ht="17.25" customHeight="1" thickBot="1">
      <c r="A44" s="173" t="s">
        <v>711</v>
      </c>
      <c r="C44" s="318">
        <f>C42+C43</f>
        <v>0</v>
      </c>
      <c r="D44" s="310"/>
      <c r="E44" s="319">
        <f>E42+E43</f>
        <v>0</v>
      </c>
      <c r="F44" s="310"/>
      <c r="G44" s="319">
        <f>G42+G43</f>
        <v>0</v>
      </c>
      <c r="H44" s="310"/>
      <c r="I44" s="319">
        <f>I42+I43</f>
        <v>0</v>
      </c>
      <c r="J44" s="310"/>
      <c r="K44" s="319">
        <f>K42+K43</f>
        <v>0</v>
      </c>
      <c r="L44" s="310"/>
      <c r="M44" s="319">
        <f>M42+M43</f>
        <v>0</v>
      </c>
    </row>
    <row r="45" spans="1:13" ht="13.5" thickBot="1">
      <c r="K45" s="315">
        <f>IF(K44='R&amp;P Accounts'!D47,0,"cross ref error")</f>
        <v>0</v>
      </c>
    </row>
    <row r="46" spans="1:13" ht="17.25" customHeight="1" thickBot="1">
      <c r="A46" s="322" t="s">
        <v>618</v>
      </c>
      <c r="C46" s="319">
        <f>+C44+C39</f>
        <v>0</v>
      </c>
      <c r="D46" s="310"/>
      <c r="E46" s="319">
        <f>+E44+E39</f>
        <v>0</v>
      </c>
      <c r="F46" s="310"/>
      <c r="G46" s="319">
        <f>+G44+G39</f>
        <v>0</v>
      </c>
      <c r="H46" s="310"/>
      <c r="I46" s="319">
        <f>+I44+I39</f>
        <v>0</v>
      </c>
      <c r="J46" s="310"/>
      <c r="K46" s="319">
        <f>+K44+K39</f>
        <v>0</v>
      </c>
      <c r="L46" s="310"/>
      <c r="M46" s="319">
        <f>+M44+M39</f>
        <v>0</v>
      </c>
    </row>
    <row r="47" spans="1:13" ht="13.5" thickBot="1">
      <c r="K47" s="315">
        <f>IF(K46='R&amp;P Accounts'!D49,0,"cross ref error")</f>
        <v>0</v>
      </c>
    </row>
    <row r="48" spans="1:13" ht="17.25" customHeight="1" thickBot="1">
      <c r="A48" s="185" t="s">
        <v>619</v>
      </c>
      <c r="C48" s="193">
        <f>+C24-C46</f>
        <v>0</v>
      </c>
      <c r="D48" s="323"/>
      <c r="E48" s="193">
        <f>+E24-E46</f>
        <v>0</v>
      </c>
      <c r="F48" s="323"/>
      <c r="G48" s="193">
        <f>+G24-G46</f>
        <v>0</v>
      </c>
      <c r="H48" s="323"/>
      <c r="I48" s="193">
        <f>+I24-I46</f>
        <v>0</v>
      </c>
      <c r="J48" s="323"/>
      <c r="K48" s="193">
        <f>+K24-K46</f>
        <v>0</v>
      </c>
      <c r="L48" s="323"/>
      <c r="M48" s="193">
        <f>+M24-M46</f>
        <v>0</v>
      </c>
    </row>
    <row r="49" spans="1:13" ht="14.25" customHeight="1" thickBot="1">
      <c r="A49" s="185"/>
      <c r="C49" s="324"/>
      <c r="D49" s="323"/>
      <c r="E49" s="324"/>
      <c r="F49" s="323"/>
      <c r="G49" s="324"/>
      <c r="H49" s="323"/>
      <c r="I49" s="324"/>
      <c r="J49" s="323"/>
      <c r="K49" s="324"/>
      <c r="L49" s="323"/>
      <c r="M49" s="324"/>
    </row>
    <row r="50" spans="1:13" s="321" customFormat="1" ht="17.25" customHeight="1" thickBot="1">
      <c r="A50" s="192" t="s">
        <v>712</v>
      </c>
      <c r="C50" s="193"/>
      <c r="D50" s="323"/>
      <c r="E50" s="325"/>
      <c r="F50" s="323"/>
      <c r="G50" s="325"/>
      <c r="H50" s="323"/>
      <c r="I50" s="325"/>
      <c r="J50" s="323"/>
      <c r="K50" s="325">
        <f>SUM(C50:I50)</f>
        <v>0</v>
      </c>
      <c r="L50" s="323"/>
      <c r="M50" s="325"/>
    </row>
    <row r="51" spans="1:13" ht="14.25" customHeight="1" thickBot="1">
      <c r="A51" s="195"/>
      <c r="C51" s="337"/>
      <c r="D51" s="338"/>
      <c r="E51" s="338"/>
      <c r="F51" s="338"/>
      <c r="G51" s="338"/>
      <c r="H51" s="338"/>
      <c r="I51" s="338"/>
      <c r="J51" s="338"/>
      <c r="K51" s="338"/>
      <c r="L51" s="338"/>
      <c r="M51" s="338"/>
    </row>
    <row r="52" spans="1:13" ht="17.25" customHeight="1" thickBot="1">
      <c r="A52" s="173" t="s">
        <v>621</v>
      </c>
      <c r="C52" s="193">
        <f>C48+C50</f>
        <v>0</v>
      </c>
      <c r="D52" s="323"/>
      <c r="E52" s="193">
        <f>E48+E50</f>
        <v>0</v>
      </c>
      <c r="F52" s="323"/>
      <c r="G52" s="193">
        <f>G48+G50</f>
        <v>0</v>
      </c>
      <c r="H52" s="323"/>
      <c r="I52" s="193">
        <f>I48+I50</f>
        <v>0</v>
      </c>
      <c r="J52" s="323"/>
      <c r="K52" s="193">
        <f>K48+K50</f>
        <v>0</v>
      </c>
      <c r="L52" s="323"/>
      <c r="M52" s="193">
        <f>M48+M50</f>
        <v>0</v>
      </c>
    </row>
    <row r="53" spans="1:13">
      <c r="K53" s="315">
        <f>IF(K52='R&amp;P Accounts'!D55,0,"cross ref error")</f>
        <v>0</v>
      </c>
    </row>
    <row r="55" spans="1:13" ht="15.75">
      <c r="A55" s="326" t="s">
        <v>714</v>
      </c>
    </row>
    <row r="56" spans="1:13">
      <c r="A56" s="659"/>
      <c r="B56" s="660"/>
      <c r="C56" s="660"/>
      <c r="D56" s="660"/>
      <c r="E56" s="660"/>
      <c r="F56" s="660"/>
      <c r="G56" s="660"/>
      <c r="H56" s="660"/>
      <c r="I56" s="660"/>
      <c r="J56" s="660"/>
      <c r="K56" s="660"/>
      <c r="L56" s="660"/>
      <c r="M56" s="661"/>
    </row>
    <row r="57" spans="1:13">
      <c r="A57" s="662"/>
      <c r="B57" s="663"/>
      <c r="C57" s="663"/>
      <c r="D57" s="663"/>
      <c r="E57" s="663"/>
      <c r="F57" s="663"/>
      <c r="G57" s="663"/>
      <c r="H57" s="663"/>
      <c r="I57" s="663"/>
      <c r="J57" s="663"/>
      <c r="K57" s="663"/>
      <c r="L57" s="663"/>
      <c r="M57" s="664"/>
    </row>
    <row r="58" spans="1:13">
      <c r="A58" s="662"/>
      <c r="B58" s="663"/>
      <c r="C58" s="663"/>
      <c r="D58" s="663"/>
      <c r="E58" s="663"/>
      <c r="F58" s="663"/>
      <c r="G58" s="663"/>
      <c r="H58" s="663"/>
      <c r="I58" s="663"/>
      <c r="J58" s="663"/>
      <c r="K58" s="663"/>
      <c r="L58" s="663"/>
      <c r="M58" s="664"/>
    </row>
    <row r="59" spans="1:13">
      <c r="A59" s="662"/>
      <c r="B59" s="663"/>
      <c r="C59" s="663"/>
      <c r="D59" s="663"/>
      <c r="E59" s="663"/>
      <c r="F59" s="663"/>
      <c r="G59" s="663"/>
      <c r="H59" s="663"/>
      <c r="I59" s="663"/>
      <c r="J59" s="663"/>
      <c r="K59" s="663"/>
      <c r="L59" s="663"/>
      <c r="M59" s="664"/>
    </row>
    <row r="60" spans="1:13">
      <c r="A60" s="662"/>
      <c r="B60" s="663"/>
      <c r="C60" s="663"/>
      <c r="D60" s="663"/>
      <c r="E60" s="663"/>
      <c r="F60" s="663"/>
      <c r="G60" s="663"/>
      <c r="H60" s="663"/>
      <c r="I60" s="663"/>
      <c r="J60" s="663"/>
      <c r="K60" s="663"/>
      <c r="L60" s="663"/>
      <c r="M60" s="664"/>
    </row>
    <row r="61" spans="1:13">
      <c r="A61" s="662"/>
      <c r="B61" s="663"/>
      <c r="C61" s="663"/>
      <c r="D61" s="663"/>
      <c r="E61" s="663"/>
      <c r="F61" s="663"/>
      <c r="G61" s="663"/>
      <c r="H61" s="663"/>
      <c r="I61" s="663"/>
      <c r="J61" s="663"/>
      <c r="K61" s="663"/>
      <c r="L61" s="663"/>
      <c r="M61" s="664"/>
    </row>
    <row r="62" spans="1:13">
      <c r="A62" s="662"/>
      <c r="B62" s="663"/>
      <c r="C62" s="663"/>
      <c r="D62" s="663"/>
      <c r="E62" s="663"/>
      <c r="F62" s="663"/>
      <c r="G62" s="663"/>
      <c r="H62" s="663"/>
      <c r="I62" s="663"/>
      <c r="J62" s="663"/>
      <c r="K62" s="663"/>
      <c r="L62" s="663"/>
      <c r="M62" s="664"/>
    </row>
    <row r="63" spans="1:13">
      <c r="A63" s="662"/>
      <c r="B63" s="663"/>
      <c r="C63" s="663"/>
      <c r="D63" s="663"/>
      <c r="E63" s="663"/>
      <c r="F63" s="663"/>
      <c r="G63" s="663"/>
      <c r="H63" s="663"/>
      <c r="I63" s="663"/>
      <c r="J63" s="663"/>
      <c r="K63" s="663"/>
      <c r="L63" s="663"/>
      <c r="M63" s="664"/>
    </row>
    <row r="64" spans="1:13">
      <c r="A64" s="665"/>
      <c r="B64" s="666"/>
      <c r="C64" s="666"/>
      <c r="D64" s="666"/>
      <c r="E64" s="666"/>
      <c r="F64" s="666"/>
      <c r="G64" s="666"/>
      <c r="H64" s="666"/>
      <c r="I64" s="666"/>
      <c r="J64" s="666"/>
      <c r="K64" s="666"/>
      <c r="L64" s="666"/>
      <c r="M64" s="667"/>
    </row>
  </sheetData>
  <mergeCells count="7">
    <mergeCell ref="A56:M64"/>
    <mergeCell ref="C1:K1"/>
    <mergeCell ref="M1:N1"/>
    <mergeCell ref="A2:L2"/>
    <mergeCell ref="H3:K3"/>
    <mergeCell ref="A4:L4"/>
    <mergeCell ref="A5:E5"/>
  </mergeCells>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trustee annual report</Value>
    </DocTags>
  </documentManagement>
</p:properties>
</file>

<file path=customXml/itemProps1.xml><?xml version="1.0" encoding="utf-8"?>
<ds:datastoreItem xmlns:ds="http://schemas.openxmlformats.org/officeDocument/2006/customXml" ds:itemID="{D3E7553B-5443-4CC5-B1C4-57F18362B999}"/>
</file>

<file path=customXml/itemProps2.xml><?xml version="1.0" encoding="utf-8"?>
<ds:datastoreItem xmlns:ds="http://schemas.openxmlformats.org/officeDocument/2006/customXml" ds:itemID="{1A1EE738-5019-4B09-9CB7-1292A96BFFCD}"/>
</file>

<file path=customXml/itemProps3.xml><?xml version="1.0" encoding="utf-8"?>
<ds:datastoreItem xmlns:ds="http://schemas.openxmlformats.org/officeDocument/2006/customXml" ds:itemID="{857CB85D-6430-4F67-98D2-B6CDFF14EC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7</vt:i4>
      </vt:variant>
    </vt:vector>
  </HeadingPairs>
  <TitlesOfParts>
    <vt:vector size="29" baseType="lpstr">
      <vt:lpstr>Fin Statements 2019</vt:lpstr>
      <vt:lpstr>HAC Bank (2)</vt:lpstr>
      <vt:lpstr>Charts</vt:lpstr>
      <vt:lpstr>R&amp;P Accounts</vt:lpstr>
      <vt:lpstr>Statement of balances</vt:lpstr>
      <vt:lpstr>Notes</vt:lpstr>
      <vt:lpstr>Add.notes (1)  </vt:lpstr>
      <vt:lpstr>Add.notes (2)</vt:lpstr>
      <vt:lpstr>Add.notes (3)</vt:lpstr>
      <vt:lpstr>HAC Exp - Trustee Expenses</vt:lpstr>
      <vt:lpstr>Fin Stats 2025</vt:lpstr>
      <vt:lpstr>HAC Inc</vt:lpstr>
      <vt:lpstr>Unknown-income-LZ</vt:lpstr>
      <vt:lpstr>HAC Exp</vt:lpstr>
      <vt:lpstr>Coaches</vt:lpstr>
      <vt:lpstr>HPR Inc</vt:lpstr>
      <vt:lpstr>HPR Exp</vt:lpstr>
      <vt:lpstr>Savings</vt:lpstr>
      <vt:lpstr>Prize Fund</vt:lpstr>
      <vt:lpstr>HAC Bank</vt:lpstr>
      <vt:lpstr>Love Admin</vt:lpstr>
      <vt:lpstr>HPR Bank</vt:lpstr>
      <vt:lpstr>'Add.notes (1)  '!Print_Area</vt:lpstr>
      <vt:lpstr>'Fin Statements 2019'!Print_Area</vt:lpstr>
      <vt:lpstr>'Fin Stats 2025'!Print_Area</vt:lpstr>
      <vt:lpstr>Notes!Print_Area</vt:lpstr>
      <vt:lpstr>'R&amp;P Accounts'!Print_Area</vt:lpstr>
      <vt:lpstr>'Statement of balances'!Print_Area</vt:lpstr>
      <vt:lpstr>'R&amp;P Accounts'!Print_Titles</vt:lpstr>
    </vt:vector>
  </TitlesOfParts>
  <Manager/>
  <Company>SGC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McIntosh</dc:creator>
  <cp:keywords/>
  <dc:description/>
  <cp:lastModifiedBy>Philip Holden</cp:lastModifiedBy>
  <cp:revision/>
  <dcterms:created xsi:type="dcterms:W3CDTF">2007-08-27T10:30:34Z</dcterms:created>
  <dcterms:modified xsi:type="dcterms:W3CDTF">2026-05-29T10:33:12Z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