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B4C2C05-AD7D-4B57-8D8B-833BA4970412}" xr6:coauthVersionLast="47" xr6:coauthVersionMax="47" xr10:uidLastSave="{00000000-0000-0000-0000-000000000000}"/>
  <bookViews>
    <workbookView xWindow="-108" yWindow="-108" windowWidth="23256" windowHeight="12456" activeTab="8" xr2:uid="{00000000-000D-0000-FFFF-FFFF00000000}"/>
  </bookViews>
  <sheets>
    <sheet name="Front Sheet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Independent Examiners Report" sheetId="8" r:id="rId8"/>
    <sheet name="ETB" sheetId="9" r:id="rId9"/>
    <sheet name="Journals" sheetId="10" r:id="rId10"/>
  </sheets>
  <definedNames>
    <definedName name="_xlnm.Print_Area" localSheetId="2">'3'!$A$1:$J$42</definedName>
    <definedName name="_xlnm.Print_Area" localSheetId="3">'4'!$A$1:$L$65</definedName>
    <definedName name="_xlnm.Print_Area" localSheetId="4">'5'!$A$1:$I$34</definedName>
    <definedName name="_xlnm.Print_Area" localSheetId="8">ETB!$A$1:$P$51</definedName>
    <definedName name="_xlnm.Print_Area" localSheetId="7">'Independent Examiners Report'!$A$1:$J$52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0" l="1"/>
  <c r="O33" i="9"/>
  <c r="G17" i="10"/>
  <c r="I46" i="9"/>
  <c r="P31" i="9" l="1"/>
  <c r="I16" i="9" l="1"/>
  <c r="J24" i="9"/>
  <c r="G19" i="9" l="1"/>
  <c r="O32" i="9" l="1"/>
  <c r="P17" i="9" l="1"/>
  <c r="O44" i="9"/>
  <c r="O14" i="9"/>
  <c r="B17" i="7" s="1"/>
  <c r="O37" i="9" l="1"/>
  <c r="P22" i="9" l="1"/>
  <c r="O43" i="9" l="1"/>
  <c r="H24" i="6" l="1"/>
  <c r="H14" i="6"/>
  <c r="E21" i="7"/>
  <c r="E28" i="7"/>
  <c r="E12" i="7"/>
  <c r="E30" i="7" l="1"/>
  <c r="P18" i="9"/>
  <c r="B26" i="7" s="1"/>
  <c r="H26" i="6"/>
  <c r="E37" i="7" s="1"/>
  <c r="B35" i="7" s="1"/>
  <c r="O47" i="9" l="1"/>
  <c r="O46" i="9"/>
  <c r="E20" i="6" s="1"/>
  <c r="P20" i="9"/>
  <c r="O16" i="9"/>
  <c r="O15" i="9"/>
  <c r="B18" i="7" s="1"/>
  <c r="O13" i="9"/>
  <c r="B16" i="7" s="1"/>
  <c r="O12" i="9"/>
  <c r="P19" i="9"/>
  <c r="O45" i="9"/>
  <c r="O42" i="9"/>
  <c r="O41" i="9"/>
  <c r="O40" i="9"/>
  <c r="O35" i="9"/>
  <c r="O34" i="9"/>
  <c r="P30" i="9"/>
  <c r="P29" i="9"/>
  <c r="P28" i="9"/>
  <c r="P27" i="9"/>
  <c r="P26" i="9"/>
  <c r="E11" i="6" s="1"/>
  <c r="P25" i="9"/>
  <c r="P23" i="9"/>
  <c r="E10" i="6"/>
  <c r="P21" i="9"/>
  <c r="B25" i="7"/>
  <c r="C28" i="7" s="1"/>
  <c r="O11" i="9"/>
  <c r="O10" i="9"/>
  <c r="B10" i="7" s="1"/>
  <c r="O9" i="9"/>
  <c r="C7" i="7" s="1"/>
  <c r="B19" i="7" l="1"/>
  <c r="E23" i="6"/>
  <c r="E21" i="6"/>
  <c r="E9" i="6"/>
  <c r="E13" i="6"/>
  <c r="C12" i="7"/>
  <c r="B15" i="7"/>
  <c r="O39" i="9"/>
  <c r="E22" i="6" s="1"/>
  <c r="I49" i="9"/>
  <c r="E19" i="6"/>
  <c r="J49" i="9"/>
  <c r="P24" i="9"/>
  <c r="E12" i="6" s="1"/>
  <c r="C21" i="7" l="1"/>
  <c r="C30" i="7" s="1"/>
  <c r="F14" i="6"/>
  <c r="F24" i="6"/>
  <c r="I51" i="9"/>
  <c r="F26" i="6" l="1"/>
  <c r="P49" i="9"/>
  <c r="O49" i="9"/>
  <c r="M49" i="9"/>
  <c r="L49" i="9"/>
  <c r="G49" i="9"/>
  <c r="L51" i="9" l="1"/>
  <c r="B36" i="7"/>
  <c r="C37" i="7" s="1"/>
  <c r="O51" i="9"/>
  <c r="F49" i="9"/>
  <c r="F51" i="9" s="1"/>
</calcChain>
</file>

<file path=xl/sharedStrings.xml><?xml version="1.0" encoding="utf-8"?>
<sst xmlns="http://schemas.openxmlformats.org/spreadsheetml/2006/main" count="297" uniqueCount="228">
  <si>
    <t>Parkhead Congregational Church</t>
  </si>
  <si>
    <t>77 Westmuir Street</t>
  </si>
  <si>
    <t>Glasgow</t>
  </si>
  <si>
    <t>G31 5EU</t>
  </si>
  <si>
    <t>Contact Address</t>
  </si>
  <si>
    <t>Charity Number</t>
  </si>
  <si>
    <t>SC001033</t>
  </si>
  <si>
    <t>List of Trustees</t>
  </si>
  <si>
    <t xml:space="preserve">Rev John Graham </t>
  </si>
  <si>
    <t>Minister</t>
  </si>
  <si>
    <t>Mrs Moira Baird</t>
  </si>
  <si>
    <t>Treasurer</t>
  </si>
  <si>
    <t>Mrs Mairi Armstrong</t>
  </si>
  <si>
    <t>Mrs Elizabeth Seed</t>
  </si>
  <si>
    <t>Secretary</t>
  </si>
  <si>
    <t>Mrs Isobel Finbow</t>
  </si>
  <si>
    <t>Governing Document</t>
  </si>
  <si>
    <t>Other Relevant Information</t>
  </si>
  <si>
    <t xml:space="preserve">The Trustees head Teams made up of Members and adherents who are charged with the day to day </t>
  </si>
  <si>
    <t>running of the Church.</t>
  </si>
  <si>
    <t>There are four Teams each consisting of at least three Members of the Church:</t>
  </si>
  <si>
    <t>-</t>
  </si>
  <si>
    <t>Spiritual Guidance Team, led by the Minister</t>
  </si>
  <si>
    <t xml:space="preserve">Administration Team, made up of two sections, Secretarial and Finance and includes </t>
  </si>
  <si>
    <t>the Secretary and Treasurer</t>
  </si>
  <si>
    <t>Ministries Team</t>
  </si>
  <si>
    <t>Buidings and Facilities Team</t>
  </si>
  <si>
    <t xml:space="preserve">The Quorum for transacting business of the Board of Trustees shall be five, preferably including one </t>
  </si>
  <si>
    <t>The Church Meeting has ultimate authority and supremacy over other meetings within the Church.</t>
  </si>
  <si>
    <t>Appointment of Trustees</t>
  </si>
  <si>
    <t>Appointment and removal of Trustees is in accordance with the Members' Handbook which requires</t>
  </si>
  <si>
    <t xml:space="preserve">that appointment is approved by the Church Meeting.  These appointments will be reviewed </t>
  </si>
  <si>
    <t>annually with one Trustee from each Team retiring from Office at the Annual General Meeting (AGM)</t>
  </si>
  <si>
    <t>but who may, if willing to act, be re-elected by the Members at the meeting</t>
  </si>
  <si>
    <t>Charitable Purpose</t>
  </si>
  <si>
    <t>The Church exists for the advancement of the Christian faith in Parkhead and beyond, by all means</t>
  </si>
  <si>
    <t xml:space="preserve">consistent with the Bible and the Congregational Principles, including; worship, preaching, ministry, </t>
  </si>
  <si>
    <t xml:space="preserve">prayer, witness, education, community service and the support of agencies and individuals and other </t>
  </si>
  <si>
    <t>charitable organisations; and the relief of poverty and other social needs.</t>
  </si>
  <si>
    <t>Activities and Achievements</t>
  </si>
  <si>
    <t>The Church seeks to fulfill its purpose by:</t>
  </si>
  <si>
    <t>encouraging community development and involvement, strengthening community cohesion</t>
  </si>
  <si>
    <t>and becoming a focal point for a range of community based activities and programmmes</t>
  </si>
  <si>
    <t>providing learning and educational development opportunities for young people and other</t>
  </si>
  <si>
    <t>members of the public</t>
  </si>
  <si>
    <t>identified either locally, nationally or within the wider world</t>
  </si>
  <si>
    <t>throughout the world and to individuals in need</t>
  </si>
  <si>
    <t>Financial Review</t>
  </si>
  <si>
    <t>Reserves</t>
  </si>
  <si>
    <t>Sufficient funds are normally held in reserve for three months for operational costs.</t>
  </si>
  <si>
    <t>Approved by the Trustees and signed on their behalf.</t>
  </si>
  <si>
    <t>Signature</t>
  </si>
  <si>
    <t>Date</t>
  </si>
  <si>
    <t>PARKHEAD CONGREGATIONAL CHURCH</t>
  </si>
  <si>
    <t>PROFIT AND LOSS ACCOUNT</t>
  </si>
  <si>
    <t>Income</t>
  </si>
  <si>
    <t>Offerings</t>
  </si>
  <si>
    <t>Gift Aid</t>
  </si>
  <si>
    <t>Fundraising Activities</t>
  </si>
  <si>
    <t>Donations and Bequests</t>
  </si>
  <si>
    <t>Sundry Income</t>
  </si>
  <si>
    <t>Expenditure</t>
  </si>
  <si>
    <t>Salary, Pension and Travel Costs</t>
  </si>
  <si>
    <t>Services for Church</t>
  </si>
  <si>
    <t>Administration Expenses</t>
  </si>
  <si>
    <t>Sundry Expenses</t>
  </si>
  <si>
    <t>Profit for the year</t>
  </si>
  <si>
    <t xml:space="preserve">BALANCE SHEET </t>
  </si>
  <si>
    <t>Fixed Assets</t>
  </si>
  <si>
    <t>Church Building &amp; Fittings (Westmuir Street)</t>
  </si>
  <si>
    <t>Debtors</t>
  </si>
  <si>
    <t>Prepayments</t>
  </si>
  <si>
    <t>Cash and Bank</t>
  </si>
  <si>
    <t>General  Fund</t>
  </si>
  <si>
    <t>Benevolent Fund</t>
  </si>
  <si>
    <t>Youth Fellowship Fund</t>
  </si>
  <si>
    <t>Reserve &amp; Renovation Fund</t>
  </si>
  <si>
    <t>Creditors</t>
  </si>
  <si>
    <t>Accruals</t>
  </si>
  <si>
    <t>Represented by</t>
  </si>
  <si>
    <t>Approved by the Trustees and signed on their behalf</t>
  </si>
  <si>
    <t>Full Name</t>
  </si>
  <si>
    <t>Position: Trustee</t>
  </si>
  <si>
    <t>Independent Examiner's Report to the Trustees of Parkhead Congregational Church</t>
  </si>
  <si>
    <t>pages 1 to 7.</t>
  </si>
  <si>
    <t>Respective Responsibilities of Trustees and Examiner</t>
  </si>
  <si>
    <t>The charity's trustees are responsible for the preparation of accounts in accordance with the terms of</t>
  </si>
  <si>
    <t>the Charities and Trustee investment (Scotland) Act 2005 and the Charities Accounts (Scotland)</t>
  </si>
  <si>
    <t xml:space="preserve">Regulations 2006. The charity trustees consider that the audit requirement of Regulations 10(1)(d) of the </t>
  </si>
  <si>
    <t>Accounts Regulations does not apply. It is my responsibility to examine the accounts as required under</t>
  </si>
  <si>
    <t>section 44(1)(c) of the Act and to state whether particular matters have come to my attention.</t>
  </si>
  <si>
    <t>Basis of Independent Examiner's Statement</t>
  </si>
  <si>
    <t>My examination is carried out in accordance with Regulation 11 of the Charities Accounts (Scotland)</t>
  </si>
  <si>
    <t>Regulations 2006. An examination includes a review of the accounting records kept by the charity and</t>
  </si>
  <si>
    <t>comparison of the accounts presented with those records. It also includes consideration of any unusual</t>
  </si>
  <si>
    <t>items or disclosures in the accounts and seeks explanations from the trustees concerning any such</t>
  </si>
  <si>
    <t>matters. The procedures undertaken do not provide all the evidence that would be required in an audit,</t>
  </si>
  <si>
    <t>and consequently I do not express an audit opinion on the view given by the accounts.</t>
  </si>
  <si>
    <t>Independent Examiner's Statement</t>
  </si>
  <si>
    <t>In the course of my examination, no matter has come to my attention</t>
  </si>
  <si>
    <t>which gives me reasonable cause to believe that in any material respect the requirements:</t>
  </si>
  <si>
    <t>to keep accounting records in accordance with Section 44(1)(a) of the 2005 Act</t>
  </si>
  <si>
    <t>and Regulation 4 of the 2006 Accounts Regulations, and</t>
  </si>
  <si>
    <t>to prepare accounts which accord with the accounting records and comply with</t>
  </si>
  <si>
    <t>have not been met, or</t>
  </si>
  <si>
    <t xml:space="preserve">to which, in my opinion, attention should be drawn in order to enable a proper understanding </t>
  </si>
  <si>
    <t>of the accounts to be reached.</t>
  </si>
  <si>
    <t>Name</t>
  </si>
  <si>
    <t>Lynn Marie Kelly</t>
  </si>
  <si>
    <t>Address</t>
  </si>
  <si>
    <t>99 Inveresk Street</t>
  </si>
  <si>
    <t>Greenfield</t>
  </si>
  <si>
    <t>G32 6QL</t>
  </si>
  <si>
    <t>Miss Valerie McFarlane</t>
  </si>
  <si>
    <t>Mrs Pearl Punshon</t>
  </si>
  <si>
    <t>SC489331</t>
  </si>
  <si>
    <t>Company Number</t>
  </si>
  <si>
    <t>Extended TB</t>
  </si>
  <si>
    <t>DR</t>
  </si>
  <si>
    <t>CR</t>
  </si>
  <si>
    <t>JOURNALS</t>
  </si>
  <si>
    <t>PER CHURCH ACCOUNTS</t>
  </si>
  <si>
    <t>CLOSING T.B.</t>
  </si>
  <si>
    <t>Bank</t>
  </si>
  <si>
    <t>Acruals</t>
  </si>
  <si>
    <t>Gift Aid tax</t>
  </si>
  <si>
    <t>Retiral &amp; Other Offerings</t>
  </si>
  <si>
    <t>Donations</t>
  </si>
  <si>
    <t>Donations for use of Halls/Church</t>
  </si>
  <si>
    <t>Flowers</t>
  </si>
  <si>
    <t>Fund Raising</t>
  </si>
  <si>
    <t>Employment costs</t>
  </si>
  <si>
    <t>Pulpit Supply</t>
  </si>
  <si>
    <t>Services (Church)</t>
  </si>
  <si>
    <t>Halls &amp; Property</t>
  </si>
  <si>
    <t>Office</t>
  </si>
  <si>
    <t>Coffee Days</t>
  </si>
  <si>
    <t>Sunday School</t>
  </si>
  <si>
    <t>Other</t>
  </si>
  <si>
    <t>Disbursements</t>
  </si>
  <si>
    <t>Capital</t>
  </si>
  <si>
    <t xml:space="preserve">Revaluation </t>
  </si>
  <si>
    <t>OPENING TB</t>
  </si>
  <si>
    <t>Bank Interest</t>
  </si>
  <si>
    <t>Rounding</t>
  </si>
  <si>
    <t>and worship</t>
  </si>
  <si>
    <t>hold religious services weekly</t>
  </si>
  <si>
    <t xml:space="preserve">hold weekly prayer meetings for the support of individuals on a personal basis and for needs </t>
  </si>
  <si>
    <t>provide premises to the local Housing Association for meetings and events</t>
  </si>
  <si>
    <t>undertake to provide pastoral care to all seeking help</t>
  </si>
  <si>
    <t>Congregational Church.</t>
  </si>
  <si>
    <t>of Trust to a Company Limited by Guarantee and this process is ongoing.</t>
  </si>
  <si>
    <t>The Church has submitted for Charity reorganisation under OSCR rules to change from a Deed</t>
  </si>
  <si>
    <t>least quarterly. Minutes are made of all meeting and records the names of all present.</t>
  </si>
  <si>
    <t>Member of each Team in accordance with the Church Rules.  The Board of Trustees should meet at</t>
  </si>
  <si>
    <t xml:space="preserve">The charity is governed by a Limited Company by Guarantee and constitution. It is administered </t>
  </si>
  <si>
    <t xml:space="preserve">Federation Pension scheme and is recompensed for travel expenses. The overall yearly cost </t>
  </si>
  <si>
    <t>Journals</t>
  </si>
  <si>
    <t>Other taxation and social security</t>
  </si>
  <si>
    <t>Expenditure on charitable activities</t>
  </si>
  <si>
    <t>a</t>
  </si>
  <si>
    <t>Halls &amp; property</t>
  </si>
  <si>
    <t xml:space="preserve">Other   </t>
  </si>
  <si>
    <t>Grants</t>
  </si>
  <si>
    <t>150th Anniversary</t>
  </si>
  <si>
    <t>Geezabreak</t>
  </si>
  <si>
    <t>Employment Costs</t>
  </si>
  <si>
    <t>Pearl Punshon</t>
  </si>
  <si>
    <t>Miss Marjorie Martin</t>
  </si>
  <si>
    <t>Mrs Lynn Moffat</t>
  </si>
  <si>
    <t>Mr James Gallacher</t>
  </si>
  <si>
    <t>Mrs Michelle Kittridge</t>
  </si>
  <si>
    <t>Mrs Alison Glen</t>
  </si>
  <si>
    <t xml:space="preserve">in accordance with the Articles of Association and Members Handbook of Parkhead </t>
  </si>
  <si>
    <t>Regulation 8 of the 2006 Accounts Regulations</t>
  </si>
  <si>
    <t>Accounts for the Year Ended 31 December 2025</t>
  </si>
  <si>
    <t>No property revaluation in 2025</t>
  </si>
  <si>
    <t>FOR THE YEAR ENDED 31 DECEMBER 2025</t>
  </si>
  <si>
    <t>AS AT 31 DECEMBER 2025</t>
  </si>
  <si>
    <t xml:space="preserve">I report  on the accounts of the charity for the year ended 31 December 2025, which are set out on </t>
  </si>
  <si>
    <t>Year Ended 31 December 2025</t>
  </si>
  <si>
    <t>Reversal of 2024 accruals</t>
  </si>
  <si>
    <t>Accruals for 2025</t>
  </si>
  <si>
    <t>Prepayments for 2025</t>
  </si>
  <si>
    <t>Reversal of 2024 prepayments</t>
  </si>
  <si>
    <t>Bank interest</t>
  </si>
  <si>
    <t>Correct interest received amount</t>
  </si>
  <si>
    <t>to the Church for 2025 was £56,022.00</t>
  </si>
  <si>
    <t xml:space="preserve">hold small Bible study groups to encourage study and discussion of the Bible </t>
  </si>
  <si>
    <t>provide premises and support to self help groups and those groups who work with young and older people</t>
  </si>
  <si>
    <t>Congregational Capital Account 31/12/2025</t>
  </si>
  <si>
    <t xml:space="preserve">"For the financial year in question the company was entitled to exemption under section 477 of the </t>
  </si>
  <si>
    <t>Companies Act 2006 relating to small companies.</t>
  </si>
  <si>
    <t>No members have required the company to obtain an audit of its accounts for the year in question in accordance</t>
  </si>
  <si>
    <t>with section 476 of the Companies Act 2006.</t>
  </si>
  <si>
    <t>The directors acknowledge their responsibility for complying with the requirements of the Act with respect</t>
  </si>
  <si>
    <t>to accounting records and for the preparation of accounts.</t>
  </si>
  <si>
    <t xml:space="preserve">These accounts have been prepared in accordance with the provisions applicable to companies subject to </t>
  </si>
  <si>
    <t>The minister receives a paid salary, benefits from a pension contribution to the Congregational</t>
  </si>
  <si>
    <t>utilise its café to provide fellowship and informal support to people from the local area.</t>
  </si>
  <si>
    <t>read and discuss the Bible, pray together, have fun together and sometimes enjoy food together. They</t>
  </si>
  <si>
    <t xml:space="preserve">Our church also hosted a women's event 'GROW' on behalf of Easterhill Community Church. All women </t>
  </si>
  <si>
    <t>The youth group, Ignite, for primary 7 school children up to S6, continue to meet about every 3 months</t>
  </si>
  <si>
    <t xml:space="preserve">Our church hosted a musical theatre group called SHINE. This is a group of young people and they do what </t>
  </si>
  <si>
    <t>brilliantly.</t>
  </si>
  <si>
    <t xml:space="preserve">it says on the tin - they shine with happiness and enthusiasm and perform through, song and dance,  </t>
  </si>
  <si>
    <t>Our younger children attended a local theatre to attend their pantomime 'A Christmas Carol' and had a great</t>
  </si>
  <si>
    <t xml:space="preserve">Each child in the Rainbow Riders (name of our Sunday School) and the creche was gifted a Christmas bauble </t>
  </si>
  <si>
    <t>with their name on it.</t>
  </si>
  <si>
    <t>of the congregation. Another good day!</t>
  </si>
  <si>
    <t>providing an environment that allows its members to come together in fellowship</t>
  </si>
  <si>
    <t>In 2025, the Church as a body of God's people has continued to:</t>
  </si>
  <si>
    <t>and to support the members in their spiritual growth</t>
  </si>
  <si>
    <t>provides spiritual and emotional support for its members and visitors either within the Church</t>
  </si>
  <si>
    <t>building or within various domestic or other settings e.g. hospital</t>
  </si>
  <si>
    <t>provide premises for recreational groups e.g. line dancing and local concert band</t>
  </si>
  <si>
    <t>raise funds to be disbursed to UK charitable bodies for the promotion of their work</t>
  </si>
  <si>
    <t>raise funds for the continual maintenance and improvement of its property</t>
  </si>
  <si>
    <t xml:space="preserve">in our church. The young people from all churches and schools within the Parkhead area meet to </t>
  </si>
  <si>
    <t>welcome. Theme: Women  Worship  Word.</t>
  </si>
  <si>
    <t>The Tear Fund Big Quiz Night took place in our church compered by one of our young men.</t>
  </si>
  <si>
    <t>day and as they were leaving the theatre each child was presented with a well-packed goody bag.</t>
  </si>
  <si>
    <t xml:space="preserve">The Rock, teenagers, enjoyed a Christmas treat with their leaders, funded by a donation from a member </t>
  </si>
  <si>
    <t>enjoy this time while developing and growing in their faith.</t>
  </si>
  <si>
    <t>l</t>
  </si>
  <si>
    <t xml:space="preserve">Our church continues to work in the Parkhead area and beyond. </t>
  </si>
  <si>
    <t>2nd May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</si>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</sst>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_);_(@_)"/>
    <numFmt numFmtId="165" formatCode="_(* #,##0_);_(* \(#,##0\);_(* &quot;-&quot;??_);_(@_)"/>
    <numFmt numFmtId="166" formatCode="[$-F800]dddd\,\ mmmm\ dd\,\ yyyy"/>
  </numFmts>
  <fonts count="1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20"/>
      <color theme="1"/>
      <name val="Arial"/>
      <family val="2"/>
    </font>
    <font>
      <b/>
      <sz val="25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sz val="12"/>
      <color theme="1"/>
      <name val="Arial"/>
      <family val="2"/>
    </font>
    <font>
      <sz val="10"/>
      <color theme="1"/>
      <name val="Marlett"/>
      <charset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2" fillId="0" borderId="0" xfId="0" applyFont="1"/>
    <xf numFmtId="0" fontId="12" fillId="0" borderId="0" xfId="0" applyFont="1"/>
    <xf numFmtId="0" fontId="0" fillId="0" borderId="0" xfId="0" applyAlignment="1">
      <alignment horizontal="center"/>
    </xf>
    <xf numFmtId="0" fontId="8" fillId="0" borderId="0" xfId="0" applyFont="1"/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left" vertical="center"/>
    </xf>
    <xf numFmtId="165" fontId="0" fillId="0" borderId="0" xfId="1" applyNumberFormat="1" applyFont="1"/>
    <xf numFmtId="43" fontId="0" fillId="0" borderId="0" xfId="1" applyFont="1"/>
    <xf numFmtId="165" fontId="0" fillId="0" borderId="0" xfId="0" applyNumberFormat="1"/>
    <xf numFmtId="165" fontId="7" fillId="0" borderId="0" xfId="1" applyNumberFormat="1" applyFont="1"/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164" fontId="0" fillId="0" borderId="0" xfId="0" applyNumberFormat="1"/>
    <xf numFmtId="164" fontId="0" fillId="0" borderId="1" xfId="0" applyNumberFormat="1" applyBorder="1"/>
    <xf numFmtId="164" fontId="0" fillId="0" borderId="2" xfId="0" applyNumberFormat="1" applyBorder="1"/>
    <xf numFmtId="164" fontId="8" fillId="0" borderId="1" xfId="0" applyNumberFormat="1" applyFont="1" applyBorder="1"/>
    <xf numFmtId="0" fontId="10" fillId="0" borderId="0" xfId="0" applyFont="1"/>
    <xf numFmtId="0" fontId="0" fillId="0" borderId="1" xfId="0" applyBorder="1"/>
    <xf numFmtId="9" fontId="0" fillId="0" borderId="1" xfId="2" applyFont="1" applyBorder="1"/>
    <xf numFmtId="164" fontId="2" fillId="0" borderId="3" xfId="0" applyNumberFormat="1" applyFont="1" applyBorder="1"/>
    <xf numFmtId="43" fontId="2" fillId="0" borderId="0" xfId="1" applyFont="1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43" fontId="2" fillId="0" borderId="0" xfId="1" applyFont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0" xfId="0" quotePrefix="1" applyFont="1"/>
    <xf numFmtId="43" fontId="0" fillId="0" borderId="0" xfId="1" applyFont="1" applyBorder="1"/>
    <xf numFmtId="43" fontId="2" fillId="0" borderId="3" xfId="1" applyFont="1" applyBorder="1"/>
    <xf numFmtId="43" fontId="2" fillId="0" borderId="0" xfId="1" applyFont="1" applyBorder="1"/>
    <xf numFmtId="165" fontId="0" fillId="0" borderId="0" xfId="1" applyNumberFormat="1" applyFont="1" applyFill="1"/>
    <xf numFmtId="165" fontId="0" fillId="0" borderId="1" xfId="1" applyNumberFormat="1" applyFont="1" applyFill="1" applyBorder="1"/>
    <xf numFmtId="165" fontId="7" fillId="0" borderId="3" xfId="1" applyNumberFormat="1" applyFont="1" applyFill="1" applyBorder="1"/>
    <xf numFmtId="43" fontId="0" fillId="0" borderId="0" xfId="1" applyFont="1" applyFill="1"/>
    <xf numFmtId="164" fontId="8" fillId="0" borderId="2" xfId="0" applyNumberFormat="1" applyFont="1" applyBorder="1"/>
    <xf numFmtId="164" fontId="7" fillId="0" borderId="3" xfId="0" applyNumberFormat="1" applyFont="1" applyBorder="1"/>
    <xf numFmtId="9" fontId="0" fillId="0" borderId="0" xfId="2" applyFont="1" applyBorder="1"/>
    <xf numFmtId="0" fontId="7" fillId="0" borderId="0" xfId="0" applyFont="1" applyAlignment="1">
      <alignment horizontal="left"/>
    </xf>
    <xf numFmtId="43" fontId="0" fillId="0" borderId="0" xfId="0" applyNumberFormat="1"/>
    <xf numFmtId="0" fontId="13" fillId="0" borderId="0" xfId="0" applyFont="1"/>
    <xf numFmtId="0" fontId="14" fillId="0" borderId="0" xfId="0" applyFont="1"/>
    <xf numFmtId="166" fontId="0" fillId="0" borderId="0" xfId="0" quotePrefix="1" applyNumberFormat="1"/>
    <xf numFmtId="43" fontId="8" fillId="0" borderId="0" xfId="1" applyFont="1" applyFill="1" applyBorder="1"/>
    <xf numFmtId="0" fontId="3" fillId="0" borderId="0" xfId="3" applyFont="1"/>
    <xf numFmtId="0" fontId="1" fillId="0" borderId="0" xfId="3"/>
    <xf numFmtId="0" fontId="1" fillId="0" borderId="0" xfId="3" applyAlignment="1">
      <alignment horizontal="center"/>
    </xf>
    <xf numFmtId="0" fontId="0" fillId="0" borderId="0" xfId="3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3" applyFont="1"/>
    <xf numFmtId="0" fontId="0" fillId="0" borderId="0" xfId="0"/>
    <xf numFmtId="0" fontId="3" fillId="0" borderId="0" xfId="0" applyFont="1" applyAlignment="1">
      <alignment horizontal="center"/>
    </xf>
    <xf numFmtId="43" fontId="2" fillId="0" borderId="0" xfId="1" applyFont="1" applyAlignment="1">
      <alignment horizontal="center" wrapText="1"/>
    </xf>
  </cellXfs>
  <cellStyles count="4">
    <cellStyle name="Comma" xfId="1" builtinId="3"/>
    <cellStyle name="Normal" xfId="0" builtinId="0"/>
    <cellStyle name="Normal 2" xfId="3" xr:uid="{8836EEFF-7A25-4F41-A6E2-FDE7B050BF0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32</xdr:row>
      <xdr:rowOff>53340</xdr:rowOff>
    </xdr:from>
    <xdr:to>
      <xdr:col>2</xdr:col>
      <xdr:colOff>381622</xdr:colOff>
      <xdr:row>41</xdr:row>
      <xdr:rowOff>7620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9654540"/>
          <a:ext cx="1433182" cy="14630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0</xdr:rowOff>
    </xdr:from>
    <xdr:to>
      <xdr:col>2</xdr:col>
      <xdr:colOff>434442</xdr:colOff>
      <xdr:row>45</xdr:row>
      <xdr:rowOff>53391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040880"/>
          <a:ext cx="1173582" cy="586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K20"/>
  <sheetViews>
    <sheetView topLeftCell="A12" workbookViewId="0">
      <selection activeCell="A18" sqref="A18"/>
    </sheetView>
  </sheetViews>
  <sheetFormatPr defaultRowHeight="13.2" x14ac:dyDescent="0.25"/>
  <sheetData>
    <row r="7" spans="1:10" ht="31.8" x14ac:dyDescent="0.55000000000000004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</row>
    <row r="8" spans="1:10" ht="31.8" x14ac:dyDescent="0.55000000000000004">
      <c r="A8" s="2"/>
      <c r="B8" s="2"/>
      <c r="D8" s="1" t="s">
        <v>1</v>
      </c>
      <c r="E8" s="2"/>
      <c r="F8" s="2"/>
      <c r="G8" s="2"/>
      <c r="H8" s="2"/>
      <c r="I8" s="2"/>
      <c r="J8" s="2"/>
    </row>
    <row r="9" spans="1:10" ht="31.8" x14ac:dyDescent="0.55000000000000004">
      <c r="A9" s="2"/>
      <c r="B9" s="2"/>
      <c r="C9" s="2"/>
      <c r="D9" s="2"/>
      <c r="E9" s="1" t="s">
        <v>2</v>
      </c>
      <c r="F9" s="2"/>
      <c r="G9" s="2"/>
      <c r="H9" s="2"/>
      <c r="I9" s="2"/>
      <c r="J9" s="2"/>
    </row>
    <row r="10" spans="1:10" ht="31.8" x14ac:dyDescent="0.55000000000000004">
      <c r="A10" s="2"/>
      <c r="B10" s="2"/>
      <c r="C10" s="2"/>
      <c r="D10" s="2"/>
      <c r="E10" s="1" t="s">
        <v>3</v>
      </c>
      <c r="F10" s="2"/>
      <c r="G10" s="2"/>
      <c r="H10" s="2"/>
      <c r="I10" s="2"/>
      <c r="J10" s="2"/>
    </row>
    <row r="11" spans="1:10" ht="24.6" x14ac:dyDescent="0.4">
      <c r="C11" s="1"/>
    </row>
    <row r="12" spans="1:10" ht="24.6" x14ac:dyDescent="0.4">
      <c r="C12" s="1"/>
    </row>
    <row r="13" spans="1:10" ht="24.6" x14ac:dyDescent="0.4">
      <c r="C13" s="1"/>
    </row>
    <row r="14" spans="1:10" ht="24.6" x14ac:dyDescent="0.4">
      <c r="C14" s="1"/>
    </row>
    <row r="15" spans="1:10" ht="24.6" x14ac:dyDescent="0.4">
      <c r="C15" s="1"/>
    </row>
    <row r="16" spans="1:10" ht="24.6" x14ac:dyDescent="0.4">
      <c r="C16" s="1"/>
    </row>
    <row r="17" spans="1:11" ht="24.6" x14ac:dyDescent="0.4">
      <c r="A17" s="55" t="s">
        <v>175</v>
      </c>
      <c r="B17" s="55"/>
      <c r="C17" s="55"/>
      <c r="D17" s="55"/>
      <c r="E17" s="55"/>
      <c r="F17" s="55"/>
      <c r="G17" s="55"/>
      <c r="H17" s="55"/>
      <c r="I17" s="55"/>
      <c r="J17" s="55"/>
      <c r="K17" s="1"/>
    </row>
    <row r="18" spans="1:11" ht="24.6" x14ac:dyDescent="0.4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1" ht="24.6" x14ac:dyDescent="0.4">
      <c r="C19" s="1"/>
    </row>
    <row r="20" spans="1:11" ht="24.6" x14ac:dyDescent="0.4">
      <c r="C20" s="1"/>
    </row>
  </sheetData>
  <mergeCells count="2">
    <mergeCell ref="A7:J7"/>
    <mergeCell ref="A17:J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H38"/>
  <sheetViews>
    <sheetView topLeftCell="A13" workbookViewId="0">
      <selection activeCell="G30" sqref="G30"/>
    </sheetView>
  </sheetViews>
  <sheetFormatPr defaultRowHeight="13.2" x14ac:dyDescent="0.25"/>
  <cols>
    <col min="7" max="7" width="4.33203125" customWidth="1"/>
  </cols>
  <sheetData>
    <row r="4" spans="2:7" x14ac:dyDescent="0.25">
      <c r="D4" s="3"/>
    </row>
    <row r="6" spans="2:7" x14ac:dyDescent="0.25">
      <c r="B6" s="4" t="s">
        <v>4</v>
      </c>
      <c r="D6" t="s">
        <v>167</v>
      </c>
    </row>
    <row r="7" spans="2:7" x14ac:dyDescent="0.25">
      <c r="D7" t="s">
        <v>1</v>
      </c>
    </row>
    <row r="8" spans="2:7" x14ac:dyDescent="0.25">
      <c r="D8" t="s">
        <v>2</v>
      </c>
    </row>
    <row r="9" spans="2:7" x14ac:dyDescent="0.25">
      <c r="D9" t="s">
        <v>3</v>
      </c>
    </row>
    <row r="12" spans="2:7" x14ac:dyDescent="0.25">
      <c r="B12" s="4" t="s">
        <v>5</v>
      </c>
      <c r="D12" t="s">
        <v>6</v>
      </c>
    </row>
    <row r="13" spans="2:7" x14ac:dyDescent="0.25">
      <c r="B13" s="4"/>
    </row>
    <row r="14" spans="2:7" x14ac:dyDescent="0.25">
      <c r="B14" s="4" t="s">
        <v>116</v>
      </c>
      <c r="D14" t="s">
        <v>115</v>
      </c>
    </row>
    <row r="16" spans="2:7" x14ac:dyDescent="0.25">
      <c r="B16" s="4" t="s">
        <v>7</v>
      </c>
      <c r="D16" t="s">
        <v>8</v>
      </c>
      <c r="G16" t="s">
        <v>9</v>
      </c>
    </row>
    <row r="18" spans="4:8" x14ac:dyDescent="0.25">
      <c r="D18" t="s">
        <v>114</v>
      </c>
      <c r="G18" t="s">
        <v>11</v>
      </c>
    </row>
    <row r="20" spans="4:8" x14ac:dyDescent="0.25">
      <c r="D20" t="s">
        <v>168</v>
      </c>
      <c r="G20" t="s">
        <v>14</v>
      </c>
    </row>
    <row r="22" spans="4:8" x14ac:dyDescent="0.25">
      <c r="D22" t="s">
        <v>12</v>
      </c>
    </row>
    <row r="24" spans="4:8" x14ac:dyDescent="0.25">
      <c r="D24" t="s">
        <v>13</v>
      </c>
    </row>
    <row r="26" spans="4:8" x14ac:dyDescent="0.25">
      <c r="D26" t="s">
        <v>15</v>
      </c>
    </row>
    <row r="28" spans="4:8" ht="15" x14ac:dyDescent="0.25">
      <c r="D28" t="s">
        <v>113</v>
      </c>
      <c r="E28" s="5"/>
      <c r="F28" s="5"/>
      <c r="G28" s="5"/>
      <c r="H28" s="5"/>
    </row>
    <row r="29" spans="4:8" ht="15" x14ac:dyDescent="0.25">
      <c r="D29" s="5"/>
      <c r="E29" s="5"/>
      <c r="F29" s="5"/>
      <c r="G29" s="5"/>
      <c r="H29" s="5"/>
    </row>
    <row r="30" spans="4:8" ht="15" x14ac:dyDescent="0.25">
      <c r="D30" t="s">
        <v>169</v>
      </c>
      <c r="E30" s="5"/>
      <c r="F30" s="5"/>
      <c r="G30" s="5"/>
      <c r="H30" s="5"/>
    </row>
    <row r="32" spans="4:8" x14ac:dyDescent="0.25">
      <c r="D32" t="s">
        <v>170</v>
      </c>
    </row>
    <row r="34" spans="4:4" x14ac:dyDescent="0.25">
      <c r="D34" t="s">
        <v>171</v>
      </c>
    </row>
    <row r="36" spans="4:4" x14ac:dyDescent="0.25">
      <c r="D36" t="s">
        <v>172</v>
      </c>
    </row>
    <row r="38" spans="4:4" x14ac:dyDescent="0.25">
      <c r="D38" t="s">
        <v>10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2"/>
  <sheetViews>
    <sheetView topLeftCell="A11" workbookViewId="0">
      <selection activeCell="C22" sqref="C22"/>
    </sheetView>
  </sheetViews>
  <sheetFormatPr defaultRowHeight="13.2" x14ac:dyDescent="0.25"/>
  <sheetData>
    <row r="1" spans="1:3" x14ac:dyDescent="0.25">
      <c r="A1" s="3" t="s">
        <v>16</v>
      </c>
    </row>
    <row r="3" spans="1:3" x14ac:dyDescent="0.25">
      <c r="A3" t="s">
        <v>155</v>
      </c>
    </row>
    <row r="4" spans="1:3" x14ac:dyDescent="0.25">
      <c r="A4" t="s">
        <v>173</v>
      </c>
    </row>
    <row r="5" spans="1:3" x14ac:dyDescent="0.25">
      <c r="A5" t="s">
        <v>150</v>
      </c>
    </row>
    <row r="7" spans="1:3" x14ac:dyDescent="0.25">
      <c r="A7" s="3" t="s">
        <v>17</v>
      </c>
      <c r="B7" s="3"/>
      <c r="C7" s="3"/>
    </row>
    <row r="8" spans="1:3" x14ac:dyDescent="0.25">
      <c r="A8" t="s">
        <v>152</v>
      </c>
      <c r="B8" s="3"/>
      <c r="C8" s="3"/>
    </row>
    <row r="9" spans="1:3" x14ac:dyDescent="0.25">
      <c r="A9" t="s">
        <v>151</v>
      </c>
      <c r="B9" s="3"/>
      <c r="C9" s="3"/>
    </row>
    <row r="10" spans="1:3" x14ac:dyDescent="0.25">
      <c r="B10" s="3"/>
      <c r="C10" s="3"/>
    </row>
    <row r="11" spans="1:3" x14ac:dyDescent="0.25">
      <c r="A11" t="s">
        <v>18</v>
      </c>
      <c r="B11" s="3"/>
      <c r="C11" s="3"/>
    </row>
    <row r="12" spans="1:3" x14ac:dyDescent="0.25">
      <c r="A12" t="s">
        <v>19</v>
      </c>
      <c r="B12" s="3"/>
      <c r="C12" s="3"/>
    </row>
    <row r="13" spans="1:3" x14ac:dyDescent="0.25">
      <c r="B13" s="3"/>
      <c r="C13" s="3"/>
    </row>
    <row r="14" spans="1:3" x14ac:dyDescent="0.25">
      <c r="A14" t="s">
        <v>20</v>
      </c>
      <c r="B14" s="3"/>
      <c r="C14" s="3"/>
    </row>
    <row r="15" spans="1:3" x14ac:dyDescent="0.25">
      <c r="B15" s="3"/>
      <c r="C15" s="3"/>
    </row>
    <row r="16" spans="1:3" x14ac:dyDescent="0.25">
      <c r="A16" s="6" t="s">
        <v>21</v>
      </c>
      <c r="B16" t="s">
        <v>22</v>
      </c>
      <c r="C16" s="3"/>
    </row>
    <row r="17" spans="1:10" x14ac:dyDescent="0.25">
      <c r="A17" s="6" t="s">
        <v>21</v>
      </c>
      <c r="B17" t="s">
        <v>23</v>
      </c>
      <c r="C17" s="3"/>
    </row>
    <row r="18" spans="1:10" x14ac:dyDescent="0.25">
      <c r="B18" t="s">
        <v>24</v>
      </c>
      <c r="C18" s="3"/>
    </row>
    <row r="19" spans="1:10" x14ac:dyDescent="0.25">
      <c r="A19" s="6" t="s">
        <v>21</v>
      </c>
      <c r="B19" t="s">
        <v>25</v>
      </c>
      <c r="C19" s="3"/>
    </row>
    <row r="20" spans="1:10" x14ac:dyDescent="0.25">
      <c r="A20" s="6" t="s">
        <v>21</v>
      </c>
      <c r="B20" t="s">
        <v>26</v>
      </c>
      <c r="C20" s="3"/>
    </row>
    <row r="21" spans="1:10" x14ac:dyDescent="0.25">
      <c r="C21" s="3"/>
    </row>
    <row r="22" spans="1:10" x14ac:dyDescent="0.25">
      <c r="A22" t="s">
        <v>27</v>
      </c>
      <c r="C22" s="3"/>
    </row>
    <row r="23" spans="1:10" x14ac:dyDescent="0.25">
      <c r="A23" s="56" t="s">
        <v>154</v>
      </c>
      <c r="B23" s="56"/>
      <c r="C23" s="56"/>
      <c r="D23" s="56"/>
      <c r="E23" s="56"/>
      <c r="F23" s="56"/>
      <c r="G23" s="56"/>
      <c r="H23" s="56"/>
      <c r="I23" s="56"/>
      <c r="J23" s="56"/>
    </row>
    <row r="24" spans="1:10" x14ac:dyDescent="0.25">
      <c r="A24" s="8" t="s">
        <v>153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25">
      <c r="A25" t="s">
        <v>28</v>
      </c>
      <c r="C25" s="3"/>
    </row>
    <row r="26" spans="1:10" x14ac:dyDescent="0.25">
      <c r="C26" s="3"/>
    </row>
    <row r="27" spans="1:10" x14ac:dyDescent="0.25">
      <c r="C27" s="3"/>
    </row>
    <row r="28" spans="1:10" x14ac:dyDescent="0.25">
      <c r="A28" s="3" t="s">
        <v>29</v>
      </c>
    </row>
    <row r="30" spans="1:10" x14ac:dyDescent="0.25">
      <c r="A30" s="7" t="s">
        <v>30</v>
      </c>
    </row>
    <row r="31" spans="1:10" x14ac:dyDescent="0.25">
      <c r="A31" t="s">
        <v>31</v>
      </c>
    </row>
    <row r="32" spans="1:10" x14ac:dyDescent="0.25">
      <c r="A32" t="s">
        <v>32</v>
      </c>
    </row>
    <row r="33" spans="1:1" x14ac:dyDescent="0.25">
      <c r="A33" t="s">
        <v>33</v>
      </c>
    </row>
    <row r="36" spans="1:1" x14ac:dyDescent="0.25">
      <c r="A36" s="3" t="s">
        <v>34</v>
      </c>
    </row>
    <row r="38" spans="1:1" x14ac:dyDescent="0.25">
      <c r="A38" s="7" t="s">
        <v>35</v>
      </c>
    </row>
    <row r="39" spans="1:1" x14ac:dyDescent="0.25">
      <c r="A39" t="s">
        <v>36</v>
      </c>
    </row>
    <row r="40" spans="1:1" x14ac:dyDescent="0.25">
      <c r="A40" t="s">
        <v>37</v>
      </c>
    </row>
    <row r="41" spans="1:1" x14ac:dyDescent="0.25">
      <c r="A41" t="s">
        <v>38</v>
      </c>
    </row>
    <row r="44" spans="1:1" x14ac:dyDescent="0.25">
      <c r="A44" s="3"/>
    </row>
    <row r="46" spans="1:1" x14ac:dyDescent="0.25">
      <c r="A46" s="6"/>
    </row>
    <row r="48" spans="1:1" x14ac:dyDescent="0.25">
      <c r="A48" s="6"/>
    </row>
    <row r="51" spans="1:1" x14ac:dyDescent="0.25">
      <c r="A51" s="6"/>
    </row>
    <row r="55" spans="1:1" x14ac:dyDescent="0.25">
      <c r="A55" s="6"/>
    </row>
    <row r="56" spans="1:1" x14ac:dyDescent="0.25">
      <c r="A56" s="6"/>
    </row>
    <row r="58" spans="1:1" x14ac:dyDescent="0.25">
      <c r="A58" s="6"/>
    </row>
    <row r="60" spans="1:1" x14ac:dyDescent="0.25">
      <c r="A60" s="6"/>
    </row>
    <row r="64" spans="1:1" x14ac:dyDescent="0.25">
      <c r="A64" s="6"/>
    </row>
    <row r="66" spans="1:1" x14ac:dyDescent="0.25">
      <c r="A66" s="6"/>
    </row>
    <row r="68" spans="1:1" x14ac:dyDescent="0.25">
      <c r="A68" s="6"/>
    </row>
    <row r="69" spans="1:1" x14ac:dyDescent="0.25">
      <c r="A69" s="6"/>
    </row>
    <row r="71" spans="1:1" x14ac:dyDescent="0.25">
      <c r="A71" s="6"/>
    </row>
    <row r="72" spans="1:1" x14ac:dyDescent="0.25">
      <c r="A72" s="6"/>
    </row>
  </sheetData>
  <mergeCells count="1">
    <mergeCell ref="A23:J2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7"/>
  <sheetViews>
    <sheetView zoomScaleNormal="100" workbookViewId="0">
      <selection activeCell="B5" sqref="B5"/>
    </sheetView>
  </sheetViews>
  <sheetFormatPr defaultRowHeight="13.2" x14ac:dyDescent="0.25"/>
  <sheetData>
    <row r="1" spans="1:2" x14ac:dyDescent="0.25">
      <c r="A1" s="50" t="s">
        <v>39</v>
      </c>
      <c r="B1" s="51"/>
    </row>
    <row r="2" spans="1:2" x14ac:dyDescent="0.25">
      <c r="A2" s="50"/>
      <c r="B2" s="51"/>
    </row>
    <row r="3" spans="1:2" x14ac:dyDescent="0.25">
      <c r="A3" s="51" t="s">
        <v>40</v>
      </c>
      <c r="B3" s="51"/>
    </row>
    <row r="5" spans="1:2" x14ac:dyDescent="0.25">
      <c r="A5" s="52" t="s">
        <v>21</v>
      </c>
      <c r="B5" s="53" t="s">
        <v>210</v>
      </c>
    </row>
    <row r="6" spans="1:2" x14ac:dyDescent="0.25">
      <c r="A6" s="52"/>
      <c r="B6" s="51" t="s">
        <v>145</v>
      </c>
    </row>
    <row r="7" spans="1:2" x14ac:dyDescent="0.25">
      <c r="A7" s="52" t="s">
        <v>21</v>
      </c>
      <c r="B7" s="51" t="s">
        <v>41</v>
      </c>
    </row>
    <row r="8" spans="1:2" x14ac:dyDescent="0.25">
      <c r="A8" s="51"/>
      <c r="B8" s="51" t="s">
        <v>42</v>
      </c>
    </row>
    <row r="9" spans="1:2" x14ac:dyDescent="0.25">
      <c r="A9" s="52" t="s">
        <v>21</v>
      </c>
      <c r="B9" s="51" t="s">
        <v>43</v>
      </c>
    </row>
    <row r="10" spans="1:2" x14ac:dyDescent="0.25">
      <c r="A10" s="51"/>
      <c r="B10" s="51" t="s">
        <v>44</v>
      </c>
    </row>
    <row r="12" spans="1:2" x14ac:dyDescent="0.25">
      <c r="A12" s="53" t="s">
        <v>211</v>
      </c>
      <c r="B12" s="51"/>
    </row>
    <row r="14" spans="1:2" x14ac:dyDescent="0.25">
      <c r="A14" s="52" t="s">
        <v>21</v>
      </c>
      <c r="B14" s="51" t="s">
        <v>146</v>
      </c>
    </row>
    <row r="15" spans="1:2" x14ac:dyDescent="0.25">
      <c r="A15" s="52" t="s">
        <v>21</v>
      </c>
      <c r="B15" s="51" t="s">
        <v>147</v>
      </c>
    </row>
    <row r="16" spans="1:2" x14ac:dyDescent="0.25">
      <c r="A16" s="51"/>
      <c r="B16" s="51" t="s">
        <v>45</v>
      </c>
    </row>
    <row r="17" spans="1:19" x14ac:dyDescent="0.25">
      <c r="A17" s="52" t="s">
        <v>21</v>
      </c>
      <c r="B17" s="51" t="s">
        <v>188</v>
      </c>
      <c r="C17" s="51"/>
      <c r="D17" s="51"/>
      <c r="E17" s="51"/>
      <c r="F17" s="51"/>
      <c r="G17" s="51"/>
      <c r="H17" s="51"/>
    </row>
    <row r="18" spans="1:19" x14ac:dyDescent="0.25">
      <c r="A18" s="52"/>
      <c r="B18" s="53" t="s">
        <v>212</v>
      </c>
      <c r="C18" s="51"/>
      <c r="D18" s="51"/>
      <c r="E18" s="51"/>
      <c r="F18" s="51"/>
      <c r="G18" s="51"/>
      <c r="H18" s="51"/>
    </row>
    <row r="19" spans="1:19" x14ac:dyDescent="0.25">
      <c r="A19" s="52" t="s">
        <v>21</v>
      </c>
      <c r="B19" s="53" t="s">
        <v>213</v>
      </c>
      <c r="C19" s="51"/>
      <c r="D19" s="51"/>
      <c r="E19" s="51"/>
      <c r="F19" s="51"/>
      <c r="G19" s="51"/>
      <c r="H19" s="51"/>
    </row>
    <row r="20" spans="1:19" x14ac:dyDescent="0.25">
      <c r="A20" s="51"/>
      <c r="B20" s="53" t="s">
        <v>214</v>
      </c>
      <c r="C20" s="51"/>
      <c r="D20" s="51"/>
      <c r="E20" s="51"/>
      <c r="F20" s="51"/>
      <c r="G20" s="51"/>
      <c r="H20" s="51"/>
    </row>
    <row r="21" spans="1:19" x14ac:dyDescent="0.25">
      <c r="A21" s="52" t="s">
        <v>21</v>
      </c>
      <c r="B21" s="51" t="s">
        <v>189</v>
      </c>
      <c r="C21" s="51"/>
      <c r="D21" s="51"/>
      <c r="E21" s="51"/>
      <c r="F21" s="51"/>
      <c r="G21" s="51"/>
      <c r="H21" s="51"/>
    </row>
    <row r="22" spans="1:19" x14ac:dyDescent="0.25">
      <c r="A22" s="52" t="s">
        <v>21</v>
      </c>
      <c r="B22" s="53" t="s">
        <v>215</v>
      </c>
      <c r="C22" s="51"/>
      <c r="D22" s="51"/>
      <c r="E22" s="51"/>
      <c r="F22" s="51"/>
      <c r="G22" s="51"/>
      <c r="H22" s="51"/>
    </row>
    <row r="23" spans="1:19" x14ac:dyDescent="0.25">
      <c r="A23" s="52" t="s">
        <v>21</v>
      </c>
      <c r="B23" s="51" t="s">
        <v>148</v>
      </c>
      <c r="C23" s="51"/>
      <c r="D23" s="51"/>
      <c r="E23" s="51"/>
      <c r="F23" s="51"/>
      <c r="G23" s="51"/>
      <c r="H23" s="51"/>
    </row>
    <row r="24" spans="1:19" x14ac:dyDescent="0.25">
      <c r="A24" s="52" t="s">
        <v>21</v>
      </c>
      <c r="B24" s="53" t="s">
        <v>199</v>
      </c>
      <c r="C24" s="51"/>
      <c r="D24" s="51"/>
      <c r="E24" s="51"/>
      <c r="F24" s="51"/>
      <c r="G24" s="51"/>
      <c r="H24" s="51"/>
    </row>
    <row r="25" spans="1:19" x14ac:dyDescent="0.25">
      <c r="A25" s="52" t="s">
        <v>21</v>
      </c>
      <c r="B25" s="53" t="s">
        <v>216</v>
      </c>
      <c r="C25" s="51"/>
      <c r="D25" s="51"/>
      <c r="E25" s="51"/>
      <c r="F25" s="51"/>
      <c r="G25" s="51"/>
      <c r="H25" s="51"/>
    </row>
    <row r="26" spans="1:19" x14ac:dyDescent="0.25">
      <c r="A26" s="51"/>
      <c r="B26" s="51" t="s">
        <v>46</v>
      </c>
      <c r="C26" s="51"/>
      <c r="D26" s="51"/>
      <c r="E26" s="51"/>
      <c r="F26" s="51"/>
      <c r="G26" s="51"/>
      <c r="H26" s="51"/>
    </row>
    <row r="27" spans="1:19" x14ac:dyDescent="0.25">
      <c r="A27" s="52" t="s">
        <v>21</v>
      </c>
      <c r="B27" s="51" t="s">
        <v>149</v>
      </c>
      <c r="C27" s="51"/>
      <c r="D27" s="51"/>
      <c r="E27" s="51"/>
      <c r="F27" s="51"/>
      <c r="G27" s="51"/>
      <c r="H27" s="51"/>
    </row>
    <row r="28" spans="1:19" x14ac:dyDescent="0.25">
      <c r="A28" s="52" t="s">
        <v>21</v>
      </c>
      <c r="B28" s="53" t="s">
        <v>217</v>
      </c>
      <c r="C28" s="51"/>
      <c r="D28" s="51"/>
      <c r="E28" s="51"/>
      <c r="F28" s="51"/>
      <c r="G28" s="51"/>
      <c r="H28" s="51"/>
    </row>
    <row r="30" spans="1:19" x14ac:dyDescent="0.25">
      <c r="A30" s="51" t="s">
        <v>202</v>
      </c>
    </row>
    <row r="31" spans="1:19" x14ac:dyDescent="0.25">
      <c r="A31" s="53" t="s">
        <v>218</v>
      </c>
      <c r="S31" t="s">
        <v>224</v>
      </c>
    </row>
    <row r="32" spans="1:19" x14ac:dyDescent="0.25">
      <c r="A32" s="51" t="s">
        <v>200</v>
      </c>
    </row>
    <row r="33" spans="1:9" x14ac:dyDescent="0.25">
      <c r="A33" s="53" t="s">
        <v>223</v>
      </c>
    </row>
    <row r="34" spans="1:9" x14ac:dyDescent="0.25">
      <c r="A34" s="51" t="s">
        <v>203</v>
      </c>
    </row>
    <row r="35" spans="1:9" x14ac:dyDescent="0.25">
      <c r="A35" s="51" t="s">
        <v>205</v>
      </c>
    </row>
    <row r="36" spans="1:9" x14ac:dyDescent="0.25">
      <c r="A36" s="51" t="s">
        <v>204</v>
      </c>
    </row>
    <row r="37" spans="1:9" x14ac:dyDescent="0.25">
      <c r="A37" s="51" t="s">
        <v>201</v>
      </c>
    </row>
    <row r="38" spans="1:9" x14ac:dyDescent="0.25">
      <c r="A38" s="53" t="s">
        <v>219</v>
      </c>
    </row>
    <row r="39" spans="1:9" x14ac:dyDescent="0.25">
      <c r="A39" s="53" t="s">
        <v>220</v>
      </c>
    </row>
    <row r="40" spans="1:9" x14ac:dyDescent="0.25">
      <c r="A40" s="51" t="s">
        <v>206</v>
      </c>
    </row>
    <row r="41" spans="1:9" x14ac:dyDescent="0.25">
      <c r="A41" s="57" t="s">
        <v>221</v>
      </c>
      <c r="B41" s="58"/>
      <c r="C41" s="58"/>
      <c r="D41" s="58"/>
      <c r="E41" s="58"/>
      <c r="F41" s="58"/>
      <c r="G41" s="58"/>
      <c r="H41" s="58"/>
      <c r="I41" s="58"/>
    </row>
    <row r="42" spans="1:9" x14ac:dyDescent="0.25">
      <c r="A42" s="51" t="s">
        <v>207</v>
      </c>
    </row>
    <row r="43" spans="1:9" x14ac:dyDescent="0.25">
      <c r="A43" s="53" t="s">
        <v>208</v>
      </c>
    </row>
    <row r="44" spans="1:9" x14ac:dyDescent="0.25">
      <c r="A44" s="53" t="s">
        <v>222</v>
      </c>
    </row>
    <row r="45" spans="1:9" x14ac:dyDescent="0.25">
      <c r="A45" s="51" t="s">
        <v>209</v>
      </c>
    </row>
    <row r="46" spans="1:9" x14ac:dyDescent="0.25">
      <c r="A46" s="51"/>
    </row>
    <row r="47" spans="1:9" x14ac:dyDescent="0.25">
      <c r="A47" s="53" t="s">
        <v>225</v>
      </c>
    </row>
  </sheetData>
  <mergeCells count="1">
    <mergeCell ref="A41:I41"/>
  </mergeCells>
  <pageMargins left="0.7" right="0.7" top="0.75" bottom="0.75" header="0.3" footer="0.3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3"/>
  <sheetViews>
    <sheetView topLeftCell="A7" workbookViewId="0">
      <selection activeCell="D13" sqref="D13"/>
    </sheetView>
  </sheetViews>
  <sheetFormatPr defaultRowHeight="13.2" x14ac:dyDescent="0.25"/>
  <sheetData>
    <row r="1" spans="1:1" x14ac:dyDescent="0.25">
      <c r="A1" s="3" t="s">
        <v>47</v>
      </c>
    </row>
    <row r="3" spans="1:1" x14ac:dyDescent="0.25">
      <c r="A3" t="s">
        <v>198</v>
      </c>
    </row>
    <row r="4" spans="1:1" x14ac:dyDescent="0.25">
      <c r="A4" t="s">
        <v>156</v>
      </c>
    </row>
    <row r="5" spans="1:1" x14ac:dyDescent="0.25">
      <c r="A5" t="s">
        <v>187</v>
      </c>
    </row>
    <row r="7" spans="1:1" x14ac:dyDescent="0.25">
      <c r="A7" t="s">
        <v>176</v>
      </c>
    </row>
    <row r="11" spans="1:1" x14ac:dyDescent="0.25">
      <c r="A11" s="3" t="s">
        <v>48</v>
      </c>
    </row>
    <row r="13" spans="1:1" x14ac:dyDescent="0.25">
      <c r="A13" t="s">
        <v>49</v>
      </c>
    </row>
    <row r="21" spans="1:1" x14ac:dyDescent="0.25">
      <c r="A21" t="s">
        <v>50</v>
      </c>
    </row>
    <row r="24" spans="1:1" x14ac:dyDescent="0.25">
      <c r="A24" s="4" t="s">
        <v>51</v>
      </c>
    </row>
    <row r="25" spans="1:1" x14ac:dyDescent="0.25">
      <c r="A25" s="4"/>
    </row>
    <row r="27" spans="1:1" x14ac:dyDescent="0.25">
      <c r="A27" s="4" t="s">
        <v>52</v>
      </c>
    </row>
    <row r="30" spans="1:1" x14ac:dyDescent="0.25">
      <c r="A30" s="4" t="s">
        <v>51</v>
      </c>
    </row>
    <row r="31" spans="1:1" x14ac:dyDescent="0.25">
      <c r="A31" s="4"/>
    </row>
    <row r="33" spans="1:1" x14ac:dyDescent="0.25">
      <c r="A33" s="4" t="s">
        <v>52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8"/>
  <sheetViews>
    <sheetView topLeftCell="A9" zoomScaleNormal="100" workbookViewId="0">
      <selection activeCell="K37" sqref="K37"/>
    </sheetView>
  </sheetViews>
  <sheetFormatPr defaultRowHeight="13.2" x14ac:dyDescent="0.25"/>
  <cols>
    <col min="5" max="5" width="10.33203125" bestFit="1" customWidth="1"/>
    <col min="10" max="10" width="10.44140625" bestFit="1" customWidth="1"/>
  </cols>
  <sheetData>
    <row r="1" spans="1:12" ht="15.6" x14ac:dyDescent="0.25">
      <c r="A1" s="9" t="s">
        <v>53</v>
      </c>
    </row>
    <row r="2" spans="1:12" ht="15.6" x14ac:dyDescent="0.25">
      <c r="A2" s="9" t="s">
        <v>54</v>
      </c>
    </row>
    <row r="3" spans="1:12" ht="15.6" x14ac:dyDescent="0.25">
      <c r="A3" s="9" t="s">
        <v>177</v>
      </c>
    </row>
    <row r="5" spans="1:12" ht="15" x14ac:dyDescent="0.25">
      <c r="A5" s="12"/>
      <c r="E5" s="10">
        <v>2025</v>
      </c>
      <c r="F5" s="10"/>
      <c r="G5" s="10"/>
      <c r="H5" s="10">
        <v>2024</v>
      </c>
    </row>
    <row r="6" spans="1:12" ht="15" x14ac:dyDescent="0.25">
      <c r="A6" s="12"/>
      <c r="E6" s="11"/>
      <c r="F6" s="11"/>
      <c r="G6" s="11"/>
      <c r="H6" s="11"/>
    </row>
    <row r="7" spans="1:12" ht="15.6" x14ac:dyDescent="0.25">
      <c r="A7" s="17" t="s">
        <v>55</v>
      </c>
      <c r="E7" s="11"/>
      <c r="F7" s="11"/>
      <c r="G7" s="11"/>
      <c r="H7" s="11"/>
    </row>
    <row r="9" spans="1:12" x14ac:dyDescent="0.25">
      <c r="A9" s="7" t="s">
        <v>56</v>
      </c>
      <c r="E9" s="37">
        <f>ETB!P21+ETB!P23</f>
        <v>48619.34</v>
      </c>
      <c r="F9" s="13"/>
      <c r="G9" s="14"/>
      <c r="H9" s="37">
        <v>45460.869999999995</v>
      </c>
      <c r="I9" s="13"/>
      <c r="J9" s="15"/>
    </row>
    <row r="10" spans="1:12" x14ac:dyDescent="0.25">
      <c r="A10" s="7" t="s">
        <v>57</v>
      </c>
      <c r="E10" s="37">
        <f>ETB!P22</f>
        <v>10963.339999999998</v>
      </c>
      <c r="F10" s="37"/>
      <c r="G10" s="14"/>
      <c r="H10" s="37">
        <v>11767.22</v>
      </c>
      <c r="I10" s="13"/>
      <c r="J10" s="15"/>
    </row>
    <row r="11" spans="1:12" x14ac:dyDescent="0.25">
      <c r="A11" s="7" t="s">
        <v>58</v>
      </c>
      <c r="E11" s="37">
        <f>ETB!P26</f>
        <v>6763.5</v>
      </c>
      <c r="F11" s="37"/>
      <c r="G11" s="14"/>
      <c r="H11" s="37">
        <v>3618.1800000000003</v>
      </c>
      <c r="I11" s="13"/>
      <c r="J11" s="15"/>
    </row>
    <row r="12" spans="1:12" x14ac:dyDescent="0.25">
      <c r="A12" s="7" t="s">
        <v>59</v>
      </c>
      <c r="E12" s="37">
        <f>ETB!P24+ETB!P25+ETB!P29</f>
        <v>20322.27</v>
      </c>
      <c r="F12" s="37"/>
      <c r="G12" s="14"/>
      <c r="H12" s="37">
        <v>160322.74000000002</v>
      </c>
      <c r="I12" s="13"/>
      <c r="J12" s="15"/>
    </row>
    <row r="13" spans="1:12" x14ac:dyDescent="0.25">
      <c r="A13" s="7" t="s">
        <v>60</v>
      </c>
      <c r="E13" s="38">
        <f>+ETB!P30+ETB!P27+ETB!P31</f>
        <v>2939.05</v>
      </c>
      <c r="F13" s="37"/>
      <c r="G13" s="14"/>
      <c r="H13" s="38">
        <v>2562.64</v>
      </c>
      <c r="I13" s="13"/>
      <c r="J13" s="15"/>
    </row>
    <row r="14" spans="1:12" x14ac:dyDescent="0.25">
      <c r="E14" s="37"/>
      <c r="F14" s="37">
        <f>SUM(E9:E13)</f>
        <v>89607.5</v>
      </c>
      <c r="G14" s="14"/>
      <c r="H14" s="37">
        <f>SUM(H7:H13)</f>
        <v>223731.65000000002</v>
      </c>
      <c r="I14" s="13"/>
      <c r="J14" s="15"/>
    </row>
    <row r="15" spans="1:12" x14ac:dyDescent="0.25">
      <c r="E15" s="37"/>
      <c r="F15" s="37"/>
      <c r="G15" s="14"/>
      <c r="H15" s="37"/>
      <c r="I15" s="13"/>
      <c r="J15" s="15"/>
      <c r="L15" s="15"/>
    </row>
    <row r="16" spans="1:12" ht="15" x14ac:dyDescent="0.25">
      <c r="A16" s="12"/>
      <c r="E16" s="40"/>
      <c r="F16" s="40"/>
      <c r="G16" s="14"/>
      <c r="H16" s="37"/>
      <c r="I16" s="13"/>
      <c r="J16" s="15"/>
    </row>
    <row r="17" spans="1:12" ht="15.6" x14ac:dyDescent="0.25">
      <c r="A17" s="17" t="s">
        <v>61</v>
      </c>
      <c r="E17" s="40"/>
      <c r="F17" s="40"/>
      <c r="G17" s="14"/>
      <c r="H17" s="37"/>
      <c r="I17" s="13"/>
      <c r="J17" s="15"/>
    </row>
    <row r="18" spans="1:12" x14ac:dyDescent="0.25">
      <c r="E18" s="40"/>
      <c r="F18" s="40"/>
      <c r="G18" s="14"/>
      <c r="H18" s="37"/>
      <c r="I18" s="13"/>
      <c r="J18" s="15"/>
    </row>
    <row r="19" spans="1:12" x14ac:dyDescent="0.25">
      <c r="A19" s="7" t="s">
        <v>62</v>
      </c>
      <c r="E19" s="37">
        <f>ETB!O32</f>
        <v>56021.77</v>
      </c>
      <c r="F19" s="37"/>
      <c r="G19" s="13"/>
      <c r="H19" s="37">
        <v>55666.48</v>
      </c>
      <c r="I19" s="13"/>
      <c r="J19" s="15"/>
    </row>
    <row r="20" spans="1:12" x14ac:dyDescent="0.25">
      <c r="A20" s="7" t="s">
        <v>159</v>
      </c>
      <c r="E20" s="37">
        <f>ETB!O37+ETB!O46+ETB!O43</f>
        <v>29706.560000000001</v>
      </c>
      <c r="F20" s="37"/>
      <c r="G20" s="13"/>
      <c r="H20" s="37">
        <v>22008.67</v>
      </c>
      <c r="I20" s="13"/>
      <c r="J20" s="14"/>
    </row>
    <row r="21" spans="1:12" x14ac:dyDescent="0.25">
      <c r="A21" s="7" t="s">
        <v>63</v>
      </c>
      <c r="E21" s="37">
        <f>ETB!O35-ETB!P28</f>
        <v>17197.149999999998</v>
      </c>
      <c r="F21" s="37"/>
      <c r="G21" s="13"/>
      <c r="H21" s="37">
        <v>21571.82</v>
      </c>
      <c r="I21" s="13"/>
      <c r="J21" s="14"/>
    </row>
    <row r="22" spans="1:12" x14ac:dyDescent="0.25">
      <c r="A22" s="7" t="s">
        <v>64</v>
      </c>
      <c r="E22" s="37">
        <f>ETB!O39</f>
        <v>3973.9399999999996</v>
      </c>
      <c r="F22" s="37"/>
      <c r="G22" s="13"/>
      <c r="H22" s="37">
        <v>4006.04</v>
      </c>
      <c r="I22" s="13"/>
      <c r="J22" s="14"/>
    </row>
    <row r="23" spans="1:12" x14ac:dyDescent="0.25">
      <c r="A23" s="7" t="s">
        <v>65</v>
      </c>
      <c r="E23" s="38">
        <f>ETB!O34+ETB!O40+ETB!O41+ETB!O45+ETB!O47+ETB!O42</f>
        <v>1617.0700000000002</v>
      </c>
      <c r="F23" s="37"/>
      <c r="G23" s="13"/>
      <c r="H23" s="38">
        <v>3397.16</v>
      </c>
      <c r="I23" s="13"/>
      <c r="J23" s="14"/>
      <c r="L23" s="15"/>
    </row>
    <row r="24" spans="1:12" x14ac:dyDescent="0.25">
      <c r="E24" s="37"/>
      <c r="F24" s="37">
        <f>SUM(E19:E23)</f>
        <v>108516.49</v>
      </c>
      <c r="G24" s="13"/>
      <c r="H24" s="37">
        <f>SUM(H19:H23)</f>
        <v>106650.17</v>
      </c>
      <c r="I24" s="13"/>
      <c r="J24" s="14"/>
    </row>
    <row r="25" spans="1:12" x14ac:dyDescent="0.25">
      <c r="E25" s="37"/>
      <c r="F25" s="37"/>
      <c r="G25" s="13"/>
      <c r="H25" s="37"/>
      <c r="I25" s="13"/>
      <c r="J25" s="14"/>
    </row>
    <row r="26" spans="1:12" ht="16.2" thickBot="1" x14ac:dyDescent="0.3">
      <c r="A26" s="9" t="s">
        <v>66</v>
      </c>
      <c r="E26" s="37"/>
      <c r="F26" s="39">
        <f>F14-F24</f>
        <v>-18908.990000000005</v>
      </c>
      <c r="G26" s="16"/>
      <c r="H26" s="39">
        <f>H14-H24</f>
        <v>117081.48000000003</v>
      </c>
      <c r="I26" s="13"/>
      <c r="J26" s="14"/>
    </row>
    <row r="27" spans="1:12" ht="13.8" thickTop="1" x14ac:dyDescent="0.25">
      <c r="E27" s="37"/>
      <c r="F27" s="37"/>
      <c r="G27" s="13"/>
      <c r="H27" s="37"/>
      <c r="I27" s="13"/>
      <c r="J27" s="14"/>
    </row>
    <row r="28" spans="1:12" x14ac:dyDescent="0.25">
      <c r="E28" s="37"/>
      <c r="F28" s="37"/>
      <c r="G28" s="13"/>
      <c r="H28" s="37"/>
      <c r="I28" s="14"/>
      <c r="J28" s="14"/>
    </row>
    <row r="29" spans="1:12" x14ac:dyDescent="0.25">
      <c r="E29" s="40"/>
      <c r="F29" s="40"/>
      <c r="G29" s="14"/>
      <c r="H29" s="40"/>
      <c r="I29" s="14"/>
      <c r="J29" s="14"/>
    </row>
    <row r="30" spans="1:12" x14ac:dyDescent="0.25">
      <c r="E30" s="14"/>
      <c r="F30" s="14"/>
      <c r="G30" s="14"/>
      <c r="H30" s="40"/>
      <c r="I30" s="14"/>
      <c r="J30" s="45"/>
    </row>
    <row r="31" spans="1:12" x14ac:dyDescent="0.25">
      <c r="E31" s="14"/>
      <c r="F31" s="14"/>
      <c r="G31" s="14"/>
      <c r="H31" s="40"/>
      <c r="I31" s="14"/>
      <c r="J31" s="45"/>
    </row>
    <row r="32" spans="1:12" x14ac:dyDescent="0.25">
      <c r="E32" s="14"/>
      <c r="F32" s="14"/>
      <c r="G32" s="14"/>
      <c r="H32" s="40"/>
      <c r="I32" s="14"/>
    </row>
    <row r="33" spans="5:9" x14ac:dyDescent="0.25">
      <c r="E33" s="14"/>
      <c r="F33" s="14"/>
      <c r="G33" s="14"/>
      <c r="H33" s="40"/>
      <c r="I33" s="14"/>
    </row>
    <row r="34" spans="5:9" x14ac:dyDescent="0.25">
      <c r="E34" s="14"/>
      <c r="F34" s="14"/>
      <c r="G34" s="14"/>
      <c r="H34" s="40"/>
      <c r="I34" s="14"/>
    </row>
    <row r="35" spans="5:9" x14ac:dyDescent="0.25">
      <c r="E35" s="14"/>
      <c r="F35" s="14"/>
      <c r="G35" s="14"/>
      <c r="H35" s="40"/>
      <c r="I35" s="14"/>
    </row>
    <row r="36" spans="5:9" x14ac:dyDescent="0.25">
      <c r="E36" s="14"/>
      <c r="F36" s="14"/>
      <c r="G36" s="14"/>
      <c r="H36" s="40"/>
      <c r="I36" s="14"/>
    </row>
    <row r="37" spans="5:9" x14ac:dyDescent="0.25">
      <c r="E37" s="14"/>
      <c r="F37" s="14"/>
      <c r="G37" s="14"/>
      <c r="H37" s="40"/>
      <c r="I37" s="14"/>
    </row>
    <row r="38" spans="5:9" x14ac:dyDescent="0.25">
      <c r="E38" s="14"/>
      <c r="F38" s="14"/>
      <c r="G38" s="14"/>
      <c r="H38" s="40"/>
      <c r="I38" s="14"/>
    </row>
    <row r="39" spans="5:9" x14ac:dyDescent="0.25">
      <c r="E39" s="14"/>
      <c r="F39" s="14"/>
      <c r="G39" s="14"/>
      <c r="H39" s="40"/>
      <c r="I39" s="14"/>
    </row>
    <row r="40" spans="5:9" x14ac:dyDescent="0.25">
      <c r="E40" s="14"/>
      <c r="F40" s="14"/>
      <c r="G40" s="14"/>
      <c r="H40" s="40"/>
      <c r="I40" s="14"/>
    </row>
    <row r="41" spans="5:9" x14ac:dyDescent="0.25">
      <c r="E41" s="14"/>
      <c r="F41" s="14"/>
      <c r="G41" s="14"/>
      <c r="H41" s="40"/>
      <c r="I41" s="14"/>
    </row>
    <row r="42" spans="5:9" x14ac:dyDescent="0.25">
      <c r="E42" s="14"/>
      <c r="F42" s="14"/>
      <c r="G42" s="14"/>
      <c r="H42" s="40"/>
      <c r="I42" s="14"/>
    </row>
    <row r="43" spans="5:9" x14ac:dyDescent="0.25">
      <c r="E43" s="14"/>
      <c r="F43" s="14"/>
      <c r="G43" s="14"/>
      <c r="H43" s="40"/>
      <c r="I43" s="14"/>
    </row>
    <row r="44" spans="5:9" x14ac:dyDescent="0.25">
      <c r="E44" s="14"/>
      <c r="F44" s="14"/>
      <c r="G44" s="14"/>
      <c r="H44" s="40"/>
      <c r="I44" s="14"/>
    </row>
    <row r="45" spans="5:9" x14ac:dyDescent="0.25">
      <c r="E45" s="14"/>
      <c r="F45" s="14"/>
      <c r="G45" s="14"/>
      <c r="H45" s="40"/>
      <c r="I45" s="14"/>
    </row>
    <row r="46" spans="5:9" x14ac:dyDescent="0.25">
      <c r="E46" s="14"/>
      <c r="F46" s="14"/>
      <c r="G46" s="14"/>
      <c r="H46" s="40"/>
      <c r="I46" s="14"/>
    </row>
    <row r="47" spans="5:9" x14ac:dyDescent="0.25">
      <c r="E47" s="14"/>
      <c r="F47" s="14"/>
      <c r="G47" s="14"/>
      <c r="H47" s="40"/>
      <c r="I47" s="14"/>
    </row>
    <row r="48" spans="5:9" x14ac:dyDescent="0.25">
      <c r="E48" s="14"/>
      <c r="F48" s="14"/>
      <c r="G48" s="14"/>
      <c r="H48" s="40"/>
      <c r="I48" s="14"/>
    </row>
    <row r="49" spans="5:9" x14ac:dyDescent="0.25">
      <c r="E49" s="14"/>
      <c r="F49" s="14"/>
      <c r="G49" s="14"/>
      <c r="H49" s="40"/>
      <c r="I49" s="14"/>
    </row>
    <row r="50" spans="5:9" x14ac:dyDescent="0.25">
      <c r="E50" s="14"/>
      <c r="F50" s="14"/>
      <c r="G50" s="14"/>
      <c r="H50" s="40"/>
      <c r="I50" s="14"/>
    </row>
    <row r="51" spans="5:9" x14ac:dyDescent="0.25">
      <c r="E51" s="14"/>
      <c r="F51" s="14"/>
      <c r="G51" s="14"/>
      <c r="H51" s="40"/>
      <c r="I51" s="14"/>
    </row>
    <row r="52" spans="5:9" x14ac:dyDescent="0.25">
      <c r="E52" s="14"/>
      <c r="F52" s="14"/>
      <c r="G52" s="14"/>
      <c r="H52" s="40"/>
      <c r="I52" s="14"/>
    </row>
    <row r="53" spans="5:9" x14ac:dyDescent="0.25">
      <c r="E53" s="14"/>
      <c r="F53" s="14"/>
      <c r="G53" s="14"/>
      <c r="H53" s="40"/>
      <c r="I53" s="14"/>
    </row>
    <row r="54" spans="5:9" x14ac:dyDescent="0.25">
      <c r="E54" s="14"/>
      <c r="F54" s="14"/>
      <c r="G54" s="14"/>
      <c r="H54" s="40"/>
      <c r="I54" s="14"/>
    </row>
    <row r="55" spans="5:9" x14ac:dyDescent="0.25">
      <c r="E55" s="14"/>
      <c r="F55" s="14"/>
      <c r="G55" s="14"/>
      <c r="H55" s="40"/>
      <c r="I55" s="14"/>
    </row>
    <row r="56" spans="5:9" x14ac:dyDescent="0.25">
      <c r="E56" s="14"/>
      <c r="F56" s="14"/>
      <c r="G56" s="14"/>
      <c r="H56" s="40"/>
      <c r="I56" s="14"/>
    </row>
    <row r="57" spans="5:9" x14ac:dyDescent="0.25">
      <c r="E57" s="14"/>
      <c r="F57" s="14"/>
      <c r="G57" s="14"/>
      <c r="H57" s="40"/>
      <c r="I57" s="14"/>
    </row>
    <row r="58" spans="5:9" x14ac:dyDescent="0.25">
      <c r="E58" s="14"/>
      <c r="F58" s="14"/>
      <c r="G58" s="14"/>
      <c r="H58" s="40"/>
      <c r="I58" s="14"/>
    </row>
    <row r="59" spans="5:9" x14ac:dyDescent="0.25">
      <c r="E59" s="14"/>
      <c r="F59" s="14"/>
      <c r="G59" s="14"/>
      <c r="H59" s="40"/>
      <c r="I59" s="14"/>
    </row>
    <row r="60" spans="5:9" x14ac:dyDescent="0.25">
      <c r="E60" s="14"/>
      <c r="F60" s="14"/>
      <c r="G60" s="14"/>
      <c r="H60" s="40"/>
      <c r="I60" s="14"/>
    </row>
    <row r="61" spans="5:9" x14ac:dyDescent="0.25">
      <c r="E61" s="14"/>
      <c r="F61" s="14"/>
      <c r="G61" s="14"/>
      <c r="H61" s="40"/>
      <c r="I61" s="14"/>
    </row>
    <row r="62" spans="5:9" x14ac:dyDescent="0.25">
      <c r="E62" s="14"/>
      <c r="F62" s="14"/>
      <c r="G62" s="14"/>
      <c r="H62" s="40"/>
      <c r="I62" s="14"/>
    </row>
    <row r="63" spans="5:9" x14ac:dyDescent="0.25">
      <c r="E63" s="14"/>
      <c r="F63" s="14"/>
      <c r="G63" s="14"/>
      <c r="H63" s="40"/>
      <c r="I63" s="14"/>
    </row>
    <row r="64" spans="5:9" x14ac:dyDescent="0.25">
      <c r="E64" s="14"/>
      <c r="F64" s="14"/>
      <c r="G64" s="14"/>
      <c r="H64" s="40"/>
      <c r="I64" s="14"/>
    </row>
    <row r="65" spans="5:9" x14ac:dyDescent="0.25">
      <c r="E65" s="14"/>
      <c r="F65" s="14"/>
      <c r="G65" s="14"/>
      <c r="H65" s="40"/>
      <c r="I65" s="14"/>
    </row>
    <row r="66" spans="5:9" x14ac:dyDescent="0.25">
      <c r="E66" s="14"/>
      <c r="F66" s="14"/>
      <c r="G66" s="14"/>
      <c r="H66" s="40"/>
      <c r="I66" s="14"/>
    </row>
    <row r="67" spans="5:9" x14ac:dyDescent="0.25">
      <c r="E67" s="14"/>
      <c r="F67" s="14"/>
      <c r="G67" s="14"/>
      <c r="H67" s="40"/>
      <c r="I67" s="14"/>
    </row>
    <row r="68" spans="5:9" x14ac:dyDescent="0.25">
      <c r="E68" s="14"/>
      <c r="F68" s="14"/>
      <c r="G68" s="14"/>
      <c r="H68" s="40"/>
      <c r="I68" s="14"/>
    </row>
    <row r="69" spans="5:9" x14ac:dyDescent="0.25">
      <c r="E69" s="14"/>
      <c r="F69" s="14"/>
      <c r="G69" s="14"/>
      <c r="H69" s="40"/>
      <c r="I69" s="14"/>
    </row>
    <row r="70" spans="5:9" x14ac:dyDescent="0.25">
      <c r="E70" s="14"/>
      <c r="F70" s="14"/>
      <c r="G70" s="14"/>
      <c r="H70" s="40"/>
      <c r="I70" s="14"/>
    </row>
    <row r="71" spans="5:9" x14ac:dyDescent="0.25">
      <c r="E71" s="14"/>
      <c r="F71" s="14"/>
      <c r="G71" s="14"/>
      <c r="H71" s="40"/>
      <c r="I71" s="14"/>
    </row>
    <row r="72" spans="5:9" x14ac:dyDescent="0.25">
      <c r="E72" s="14"/>
      <c r="F72" s="14"/>
      <c r="G72" s="14"/>
      <c r="H72" s="40"/>
      <c r="I72" s="14"/>
    </row>
    <row r="73" spans="5:9" x14ac:dyDescent="0.25">
      <c r="E73" s="14"/>
      <c r="F73" s="14"/>
      <c r="G73" s="14"/>
      <c r="H73" s="40"/>
      <c r="I73" s="14"/>
    </row>
    <row r="74" spans="5:9" x14ac:dyDescent="0.25">
      <c r="E74" s="14"/>
      <c r="F74" s="14"/>
      <c r="G74" s="14"/>
      <c r="H74" s="40"/>
      <c r="I74" s="14"/>
    </row>
    <row r="75" spans="5:9" x14ac:dyDescent="0.25">
      <c r="E75" s="14"/>
      <c r="F75" s="14"/>
      <c r="G75" s="14"/>
      <c r="H75" s="40"/>
      <c r="I75" s="14"/>
    </row>
    <row r="76" spans="5:9" x14ac:dyDescent="0.25">
      <c r="E76" s="14"/>
      <c r="F76" s="14"/>
      <c r="G76" s="14"/>
      <c r="H76" s="40"/>
      <c r="I76" s="14"/>
    </row>
    <row r="77" spans="5:9" x14ac:dyDescent="0.25">
      <c r="E77" s="14"/>
      <c r="F77" s="14"/>
      <c r="G77" s="14"/>
      <c r="H77" s="40"/>
      <c r="I77" s="14"/>
    </row>
    <row r="78" spans="5:9" x14ac:dyDescent="0.25">
      <c r="E78" s="14"/>
      <c r="F78" s="14"/>
      <c r="G78" s="14"/>
      <c r="H78" s="40"/>
      <c r="I78" s="14"/>
    </row>
    <row r="79" spans="5:9" x14ac:dyDescent="0.25">
      <c r="E79" s="14"/>
      <c r="F79" s="14"/>
      <c r="G79" s="14"/>
      <c r="H79" s="40"/>
      <c r="I79" s="14"/>
    </row>
    <row r="80" spans="5:9" x14ac:dyDescent="0.25">
      <c r="E80" s="14"/>
      <c r="F80" s="14"/>
      <c r="G80" s="14"/>
      <c r="H80" s="40"/>
      <c r="I80" s="14"/>
    </row>
    <row r="81" spans="5:9" x14ac:dyDescent="0.25">
      <c r="E81" s="14"/>
      <c r="F81" s="14"/>
      <c r="G81" s="14"/>
      <c r="H81" s="40"/>
      <c r="I81" s="14"/>
    </row>
    <row r="82" spans="5:9" x14ac:dyDescent="0.25">
      <c r="E82" s="14"/>
      <c r="F82" s="14"/>
      <c r="G82" s="14"/>
      <c r="H82" s="40"/>
      <c r="I82" s="14"/>
    </row>
    <row r="83" spans="5:9" x14ac:dyDescent="0.25">
      <c r="E83" s="14"/>
      <c r="F83" s="14"/>
      <c r="G83" s="14"/>
      <c r="H83" s="40"/>
      <c r="I83" s="14"/>
    </row>
    <row r="84" spans="5:9" x14ac:dyDescent="0.25">
      <c r="E84" s="14"/>
      <c r="F84" s="14"/>
      <c r="G84" s="14"/>
      <c r="H84" s="40"/>
      <c r="I84" s="14"/>
    </row>
    <row r="85" spans="5:9" x14ac:dyDescent="0.25">
      <c r="E85" s="14"/>
      <c r="F85" s="14"/>
      <c r="G85" s="14"/>
      <c r="H85" s="40"/>
      <c r="I85" s="14"/>
    </row>
    <row r="86" spans="5:9" x14ac:dyDescent="0.25">
      <c r="E86" s="14"/>
      <c r="F86" s="14"/>
      <c r="G86" s="14"/>
      <c r="H86" s="40"/>
      <c r="I86" s="14"/>
    </row>
    <row r="87" spans="5:9" x14ac:dyDescent="0.25">
      <c r="E87" s="14"/>
      <c r="F87" s="14"/>
      <c r="G87" s="14"/>
      <c r="H87" s="40"/>
      <c r="I87" s="14"/>
    </row>
    <row r="88" spans="5:9" x14ac:dyDescent="0.25">
      <c r="E88" s="14"/>
      <c r="F88" s="14"/>
      <c r="G88" s="14"/>
      <c r="H88" s="40"/>
      <c r="I88" s="14"/>
    </row>
    <row r="89" spans="5:9" x14ac:dyDescent="0.25">
      <c r="E89" s="14"/>
      <c r="F89" s="14"/>
      <c r="G89" s="14"/>
      <c r="H89" s="40"/>
      <c r="I89" s="14"/>
    </row>
    <row r="90" spans="5:9" x14ac:dyDescent="0.25">
      <c r="E90" s="14"/>
      <c r="F90" s="14"/>
      <c r="G90" s="14"/>
      <c r="H90" s="40"/>
      <c r="I90" s="14"/>
    </row>
    <row r="91" spans="5:9" x14ac:dyDescent="0.25">
      <c r="E91" s="14"/>
      <c r="F91" s="14"/>
      <c r="G91" s="14"/>
      <c r="H91" s="40"/>
      <c r="I91" s="14"/>
    </row>
    <row r="92" spans="5:9" x14ac:dyDescent="0.25">
      <c r="E92" s="14"/>
      <c r="F92" s="14"/>
      <c r="G92" s="14"/>
      <c r="H92" s="40"/>
      <c r="I92" s="14"/>
    </row>
    <row r="93" spans="5:9" x14ac:dyDescent="0.25">
      <c r="E93" s="14"/>
      <c r="F93" s="14"/>
      <c r="G93" s="14"/>
      <c r="H93" s="40"/>
      <c r="I93" s="14"/>
    </row>
    <row r="94" spans="5:9" x14ac:dyDescent="0.25">
      <c r="E94" s="14"/>
      <c r="F94" s="14"/>
      <c r="G94" s="14"/>
      <c r="H94" s="40"/>
      <c r="I94" s="14"/>
    </row>
    <row r="95" spans="5:9" x14ac:dyDescent="0.25">
      <c r="E95" s="14"/>
      <c r="F95" s="14"/>
      <c r="G95" s="14"/>
      <c r="H95" s="40"/>
      <c r="I95" s="14"/>
    </row>
    <row r="96" spans="5:9" x14ac:dyDescent="0.25">
      <c r="E96" s="14"/>
      <c r="F96" s="14"/>
      <c r="G96" s="14"/>
      <c r="H96" s="40"/>
      <c r="I96" s="14"/>
    </row>
    <row r="97" spans="5:9" x14ac:dyDescent="0.25">
      <c r="E97" s="14"/>
      <c r="F97" s="14"/>
      <c r="G97" s="14"/>
      <c r="H97" s="40"/>
      <c r="I97" s="14"/>
    </row>
    <row r="98" spans="5:9" x14ac:dyDescent="0.25">
      <c r="E98" s="14"/>
      <c r="F98" s="14"/>
      <c r="G98" s="14"/>
      <c r="H98" s="40"/>
      <c r="I98" s="14"/>
    </row>
    <row r="99" spans="5:9" x14ac:dyDescent="0.25">
      <c r="E99" s="14"/>
      <c r="F99" s="14"/>
      <c r="G99" s="14"/>
      <c r="H99" s="40"/>
      <c r="I99" s="14"/>
    </row>
    <row r="100" spans="5:9" x14ac:dyDescent="0.25">
      <c r="E100" s="14"/>
      <c r="F100" s="14"/>
      <c r="G100" s="14"/>
      <c r="H100" s="40"/>
      <c r="I100" s="14"/>
    </row>
    <row r="101" spans="5:9" x14ac:dyDescent="0.25">
      <c r="E101" s="14"/>
      <c r="F101" s="14"/>
      <c r="G101" s="14"/>
      <c r="H101" s="40"/>
      <c r="I101" s="14"/>
    </row>
    <row r="102" spans="5:9" x14ac:dyDescent="0.25">
      <c r="E102" s="14"/>
      <c r="F102" s="14"/>
      <c r="G102" s="14"/>
      <c r="H102" s="40"/>
      <c r="I102" s="14"/>
    </row>
    <row r="103" spans="5:9" x14ac:dyDescent="0.25">
      <c r="E103" s="14"/>
      <c r="F103" s="14"/>
      <c r="G103" s="14"/>
      <c r="H103" s="40"/>
      <c r="I103" s="14"/>
    </row>
    <row r="104" spans="5:9" x14ac:dyDescent="0.25">
      <c r="E104" s="14"/>
      <c r="F104" s="14"/>
      <c r="G104" s="14"/>
      <c r="H104" s="40"/>
      <c r="I104" s="14"/>
    </row>
    <row r="105" spans="5:9" x14ac:dyDescent="0.25">
      <c r="E105" s="14"/>
      <c r="F105" s="14"/>
      <c r="G105" s="14"/>
      <c r="H105" s="40"/>
      <c r="I105" s="14"/>
    </row>
    <row r="106" spans="5:9" x14ac:dyDescent="0.25">
      <c r="E106" s="14"/>
      <c r="F106" s="14"/>
      <c r="G106" s="14"/>
      <c r="H106" s="40"/>
      <c r="I106" s="14"/>
    </row>
    <row r="107" spans="5:9" x14ac:dyDescent="0.25">
      <c r="E107" s="14"/>
      <c r="F107" s="14"/>
      <c r="G107" s="14"/>
      <c r="H107" s="40"/>
      <c r="I107" s="14"/>
    </row>
    <row r="108" spans="5:9" x14ac:dyDescent="0.25">
      <c r="E108" s="14"/>
      <c r="F108" s="14"/>
      <c r="G108" s="14"/>
      <c r="H108" s="40"/>
      <c r="I108" s="14"/>
    </row>
    <row r="109" spans="5:9" x14ac:dyDescent="0.25">
      <c r="E109" s="14"/>
      <c r="F109" s="14"/>
      <c r="G109" s="14"/>
      <c r="H109" s="40"/>
      <c r="I109" s="14"/>
    </row>
    <row r="110" spans="5:9" x14ac:dyDescent="0.25">
      <c r="E110" s="14"/>
      <c r="F110" s="14"/>
      <c r="G110" s="14"/>
      <c r="H110" s="40"/>
      <c r="I110" s="14"/>
    </row>
    <row r="111" spans="5:9" x14ac:dyDescent="0.25">
      <c r="E111" s="14"/>
      <c r="F111" s="14"/>
      <c r="G111" s="14"/>
      <c r="H111" s="40"/>
      <c r="I111" s="14"/>
    </row>
    <row r="112" spans="5:9" x14ac:dyDescent="0.25">
      <c r="E112" s="14"/>
      <c r="F112" s="14"/>
      <c r="G112" s="14"/>
      <c r="H112" s="40"/>
      <c r="I112" s="14"/>
    </row>
    <row r="113" spans="5:9" x14ac:dyDescent="0.25">
      <c r="E113" s="14"/>
      <c r="F113" s="14"/>
      <c r="G113" s="14"/>
      <c r="H113" s="40"/>
      <c r="I113" s="14"/>
    </row>
    <row r="114" spans="5:9" x14ac:dyDescent="0.25">
      <c r="E114" s="14"/>
      <c r="F114" s="14"/>
      <c r="G114" s="14"/>
      <c r="H114" s="40"/>
      <c r="I114" s="14"/>
    </row>
    <row r="115" spans="5:9" x14ac:dyDescent="0.25">
      <c r="E115" s="14"/>
      <c r="F115" s="14"/>
      <c r="G115" s="14"/>
      <c r="H115" s="40"/>
      <c r="I115" s="14"/>
    </row>
    <row r="116" spans="5:9" x14ac:dyDescent="0.25">
      <c r="E116" s="14"/>
      <c r="F116" s="14"/>
      <c r="G116" s="14"/>
      <c r="H116" s="40"/>
      <c r="I116" s="14"/>
    </row>
    <row r="117" spans="5:9" x14ac:dyDescent="0.25">
      <c r="E117" s="14"/>
      <c r="F117" s="14"/>
      <c r="G117" s="14"/>
      <c r="H117" s="40"/>
      <c r="I117" s="14"/>
    </row>
    <row r="118" spans="5:9" x14ac:dyDescent="0.25">
      <c r="E118" s="14"/>
      <c r="F118" s="14"/>
      <c r="G118" s="14"/>
      <c r="H118" s="40"/>
      <c r="I118" s="14"/>
    </row>
    <row r="119" spans="5:9" x14ac:dyDescent="0.25">
      <c r="E119" s="14"/>
      <c r="F119" s="14"/>
      <c r="G119" s="14"/>
      <c r="H119" s="40"/>
      <c r="I119" s="14"/>
    </row>
    <row r="120" spans="5:9" x14ac:dyDescent="0.25">
      <c r="E120" s="14"/>
      <c r="F120" s="14"/>
      <c r="G120" s="14"/>
      <c r="H120" s="40"/>
      <c r="I120" s="14"/>
    </row>
    <row r="121" spans="5:9" x14ac:dyDescent="0.25">
      <c r="E121" s="14"/>
      <c r="F121" s="14"/>
      <c r="G121" s="14"/>
      <c r="H121" s="40"/>
      <c r="I121" s="14"/>
    </row>
    <row r="122" spans="5:9" x14ac:dyDescent="0.25">
      <c r="E122" s="14"/>
      <c r="F122" s="14"/>
      <c r="G122" s="14"/>
      <c r="H122" s="40"/>
      <c r="I122" s="14"/>
    </row>
    <row r="123" spans="5:9" x14ac:dyDescent="0.25">
      <c r="E123" s="14"/>
      <c r="F123" s="14"/>
      <c r="G123" s="14"/>
      <c r="H123" s="40"/>
      <c r="I123" s="14"/>
    </row>
    <row r="124" spans="5:9" x14ac:dyDescent="0.25">
      <c r="E124" s="14"/>
      <c r="F124" s="14"/>
      <c r="G124" s="14"/>
      <c r="H124" s="40"/>
      <c r="I124" s="14"/>
    </row>
    <row r="125" spans="5:9" x14ac:dyDescent="0.25">
      <c r="E125" s="14"/>
      <c r="F125" s="14"/>
      <c r="G125" s="14"/>
      <c r="H125" s="40"/>
      <c r="I125" s="14"/>
    </row>
    <row r="126" spans="5:9" x14ac:dyDescent="0.25">
      <c r="E126" s="14"/>
      <c r="F126" s="14"/>
      <c r="G126" s="14"/>
      <c r="H126" s="40"/>
      <c r="I126" s="14"/>
    </row>
    <row r="127" spans="5:9" x14ac:dyDescent="0.25">
      <c r="E127" s="14"/>
      <c r="F127" s="14"/>
      <c r="G127" s="14"/>
      <c r="H127" s="40"/>
      <c r="I127" s="14"/>
    </row>
    <row r="128" spans="5:9" x14ac:dyDescent="0.25">
      <c r="E128" s="14"/>
      <c r="F128" s="14"/>
      <c r="G128" s="14"/>
      <c r="H128" s="40"/>
      <c r="I128" s="14"/>
    </row>
    <row r="129" spans="5:9" x14ac:dyDescent="0.25">
      <c r="E129" s="14"/>
      <c r="F129" s="14"/>
      <c r="G129" s="14"/>
      <c r="H129" s="40"/>
      <c r="I129" s="14"/>
    </row>
    <row r="130" spans="5:9" x14ac:dyDescent="0.25">
      <c r="E130" s="14"/>
      <c r="F130" s="14"/>
      <c r="G130" s="14"/>
      <c r="H130" s="40"/>
      <c r="I130" s="14"/>
    </row>
    <row r="131" spans="5:9" x14ac:dyDescent="0.25">
      <c r="E131" s="14"/>
      <c r="F131" s="14"/>
      <c r="G131" s="14"/>
      <c r="H131" s="40"/>
      <c r="I131" s="14"/>
    </row>
    <row r="132" spans="5:9" x14ac:dyDescent="0.25">
      <c r="E132" s="14"/>
      <c r="F132" s="14"/>
      <c r="G132" s="14"/>
      <c r="H132" s="40"/>
      <c r="I132" s="14"/>
    </row>
    <row r="133" spans="5:9" x14ac:dyDescent="0.25">
      <c r="E133" s="14"/>
      <c r="F133" s="14"/>
      <c r="G133" s="14"/>
      <c r="H133" s="40"/>
      <c r="I133" s="14"/>
    </row>
    <row r="134" spans="5:9" x14ac:dyDescent="0.25">
      <c r="E134" s="14"/>
      <c r="F134" s="14"/>
      <c r="G134" s="14"/>
      <c r="H134" s="40"/>
      <c r="I134" s="14"/>
    </row>
    <row r="135" spans="5:9" x14ac:dyDescent="0.25">
      <c r="E135" s="14"/>
      <c r="F135" s="14"/>
      <c r="G135" s="14"/>
      <c r="H135" s="40"/>
      <c r="I135" s="14"/>
    </row>
    <row r="136" spans="5:9" x14ac:dyDescent="0.25">
      <c r="E136" s="14"/>
      <c r="F136" s="14"/>
      <c r="G136" s="14"/>
      <c r="H136" s="40"/>
      <c r="I136" s="14"/>
    </row>
    <row r="137" spans="5:9" x14ac:dyDescent="0.25">
      <c r="E137" s="14"/>
      <c r="F137" s="14"/>
      <c r="G137" s="14"/>
      <c r="H137" s="40"/>
      <c r="I137" s="14"/>
    </row>
    <row r="138" spans="5:9" x14ac:dyDescent="0.25">
      <c r="E138" s="14"/>
      <c r="F138" s="14"/>
      <c r="G138" s="14"/>
      <c r="H138" s="40"/>
      <c r="I138" s="14"/>
    </row>
    <row r="139" spans="5:9" x14ac:dyDescent="0.25">
      <c r="E139" s="14"/>
      <c r="F139" s="14"/>
      <c r="G139" s="14"/>
      <c r="H139" s="40"/>
      <c r="I139" s="14"/>
    </row>
    <row r="140" spans="5:9" x14ac:dyDescent="0.25">
      <c r="E140" s="14"/>
      <c r="F140" s="14"/>
      <c r="G140" s="14"/>
      <c r="H140" s="40"/>
      <c r="I140" s="14"/>
    </row>
    <row r="141" spans="5:9" x14ac:dyDescent="0.25">
      <c r="E141" s="14"/>
      <c r="F141" s="14"/>
      <c r="G141" s="14"/>
      <c r="H141" s="40"/>
      <c r="I141" s="14"/>
    </row>
    <row r="142" spans="5:9" x14ac:dyDescent="0.25">
      <c r="E142" s="14"/>
      <c r="F142" s="14"/>
      <c r="G142" s="14"/>
      <c r="H142" s="40"/>
      <c r="I142" s="14"/>
    </row>
    <row r="143" spans="5:9" x14ac:dyDescent="0.25">
      <c r="E143" s="14"/>
      <c r="F143" s="14"/>
      <c r="G143" s="14"/>
      <c r="H143" s="40"/>
      <c r="I143" s="14"/>
    </row>
    <row r="144" spans="5:9" x14ac:dyDescent="0.25">
      <c r="E144" s="14"/>
      <c r="F144" s="14"/>
      <c r="G144" s="14"/>
      <c r="H144" s="40"/>
      <c r="I144" s="14"/>
    </row>
    <row r="145" spans="5:9" x14ac:dyDescent="0.25">
      <c r="E145" s="14"/>
      <c r="F145" s="14"/>
      <c r="G145" s="14"/>
      <c r="H145" s="40"/>
      <c r="I145" s="14"/>
    </row>
    <row r="146" spans="5:9" x14ac:dyDescent="0.25">
      <c r="E146" s="14"/>
      <c r="F146" s="14"/>
      <c r="G146" s="14"/>
      <c r="H146" s="40"/>
      <c r="I146" s="14"/>
    </row>
    <row r="147" spans="5:9" x14ac:dyDescent="0.25">
      <c r="E147" s="14"/>
      <c r="F147" s="14"/>
      <c r="G147" s="14"/>
      <c r="H147" s="40"/>
      <c r="I147" s="14"/>
    </row>
    <row r="148" spans="5:9" x14ac:dyDescent="0.25">
      <c r="E148" s="14"/>
      <c r="F148" s="14"/>
      <c r="G148" s="14"/>
      <c r="H148" s="40"/>
      <c r="I148" s="14"/>
    </row>
    <row r="149" spans="5:9" x14ac:dyDescent="0.25">
      <c r="E149" s="14"/>
      <c r="F149" s="14"/>
      <c r="G149" s="14"/>
      <c r="H149" s="40"/>
      <c r="I149" s="14"/>
    </row>
    <row r="150" spans="5:9" x14ac:dyDescent="0.25">
      <c r="E150" s="14"/>
      <c r="F150" s="14"/>
      <c r="G150" s="14"/>
      <c r="H150" s="40"/>
      <c r="I150" s="14"/>
    </row>
    <row r="151" spans="5:9" x14ac:dyDescent="0.25">
      <c r="E151" s="14"/>
      <c r="F151" s="14"/>
      <c r="G151" s="14"/>
      <c r="H151" s="40"/>
      <c r="I151" s="14"/>
    </row>
    <row r="152" spans="5:9" x14ac:dyDescent="0.25">
      <c r="E152" s="14"/>
      <c r="F152" s="14"/>
      <c r="G152" s="14"/>
      <c r="H152" s="40"/>
      <c r="I152" s="14"/>
    </row>
    <row r="153" spans="5:9" x14ac:dyDescent="0.25">
      <c r="E153" s="14"/>
      <c r="F153" s="14"/>
      <c r="G153" s="14"/>
      <c r="H153" s="40"/>
      <c r="I153" s="14"/>
    </row>
    <row r="154" spans="5:9" x14ac:dyDescent="0.25">
      <c r="E154" s="14"/>
      <c r="F154" s="14"/>
      <c r="G154" s="14"/>
      <c r="H154" s="40"/>
      <c r="I154" s="14"/>
    </row>
    <row r="155" spans="5:9" x14ac:dyDescent="0.25">
      <c r="E155" s="14"/>
      <c r="F155" s="14"/>
      <c r="G155" s="14"/>
      <c r="H155" s="40"/>
      <c r="I155" s="14"/>
    </row>
    <row r="156" spans="5:9" x14ac:dyDescent="0.25">
      <c r="E156" s="14"/>
      <c r="F156" s="14"/>
      <c r="G156" s="14"/>
      <c r="H156" s="40"/>
      <c r="I156" s="14"/>
    </row>
    <row r="157" spans="5:9" x14ac:dyDescent="0.25">
      <c r="E157" s="14"/>
      <c r="F157" s="14"/>
      <c r="G157" s="14"/>
      <c r="H157" s="40"/>
      <c r="I157" s="14"/>
    </row>
    <row r="158" spans="5:9" x14ac:dyDescent="0.25">
      <c r="E158" s="14"/>
      <c r="F158" s="14"/>
      <c r="G158" s="14"/>
      <c r="H158" s="40"/>
      <c r="I158" s="14"/>
    </row>
    <row r="159" spans="5:9" x14ac:dyDescent="0.25">
      <c r="E159" s="14"/>
      <c r="F159" s="14"/>
      <c r="G159" s="14"/>
      <c r="H159" s="40"/>
      <c r="I159" s="14"/>
    </row>
    <row r="160" spans="5:9" x14ac:dyDescent="0.25">
      <c r="E160" s="14"/>
      <c r="F160" s="14"/>
      <c r="G160" s="14"/>
      <c r="H160" s="40"/>
      <c r="I160" s="14"/>
    </row>
    <row r="161" spans="5:9" x14ac:dyDescent="0.25">
      <c r="E161" s="14"/>
      <c r="F161" s="14"/>
      <c r="G161" s="14"/>
      <c r="H161" s="40"/>
      <c r="I161" s="14"/>
    </row>
    <row r="162" spans="5:9" x14ac:dyDescent="0.25">
      <c r="E162" s="14"/>
      <c r="F162" s="14"/>
      <c r="G162" s="14"/>
      <c r="H162" s="40"/>
      <c r="I162" s="14"/>
    </row>
    <row r="163" spans="5:9" x14ac:dyDescent="0.25">
      <c r="E163" s="14"/>
      <c r="F163" s="14"/>
      <c r="G163" s="14"/>
      <c r="H163" s="40"/>
      <c r="I163" s="14"/>
    </row>
    <row r="164" spans="5:9" x14ac:dyDescent="0.25">
      <c r="E164" s="14"/>
      <c r="F164" s="14"/>
      <c r="G164" s="14"/>
      <c r="H164" s="40"/>
      <c r="I164" s="14"/>
    </row>
    <row r="165" spans="5:9" x14ac:dyDescent="0.25">
      <c r="E165" s="14"/>
      <c r="F165" s="14"/>
      <c r="G165" s="14"/>
      <c r="H165" s="40"/>
      <c r="I165" s="14"/>
    </row>
    <row r="166" spans="5:9" x14ac:dyDescent="0.25">
      <c r="E166" s="14"/>
      <c r="F166" s="14"/>
      <c r="G166" s="14"/>
      <c r="H166" s="40"/>
      <c r="I166" s="14"/>
    </row>
    <row r="167" spans="5:9" x14ac:dyDescent="0.25">
      <c r="E167" s="14"/>
      <c r="F167" s="14"/>
      <c r="G167" s="14"/>
      <c r="H167" s="40"/>
      <c r="I167" s="14"/>
    </row>
    <row r="168" spans="5:9" x14ac:dyDescent="0.25">
      <c r="E168" s="14"/>
      <c r="F168" s="14"/>
      <c r="G168" s="14"/>
      <c r="H168" s="40"/>
      <c r="I168" s="14"/>
    </row>
    <row r="169" spans="5:9" x14ac:dyDescent="0.25">
      <c r="E169" s="14"/>
      <c r="F169" s="14"/>
      <c r="G169" s="14"/>
      <c r="H169" s="40"/>
      <c r="I169" s="14"/>
    </row>
    <row r="170" spans="5:9" x14ac:dyDescent="0.25">
      <c r="E170" s="14"/>
      <c r="F170" s="14"/>
      <c r="G170" s="14"/>
      <c r="H170" s="40"/>
      <c r="I170" s="14"/>
    </row>
    <row r="171" spans="5:9" x14ac:dyDescent="0.25">
      <c r="E171" s="14"/>
      <c r="F171" s="14"/>
      <c r="G171" s="14"/>
      <c r="H171" s="40"/>
      <c r="I171" s="14"/>
    </row>
    <row r="172" spans="5:9" x14ac:dyDescent="0.25">
      <c r="E172" s="14"/>
      <c r="F172" s="14"/>
      <c r="G172" s="14"/>
      <c r="H172" s="40"/>
      <c r="I172" s="14"/>
    </row>
    <row r="173" spans="5:9" x14ac:dyDescent="0.25">
      <c r="E173" s="14"/>
      <c r="F173" s="14"/>
      <c r="G173" s="14"/>
      <c r="H173" s="40"/>
      <c r="I173" s="14"/>
    </row>
    <row r="174" spans="5:9" x14ac:dyDescent="0.25">
      <c r="E174" s="14"/>
      <c r="F174" s="14"/>
      <c r="G174" s="14"/>
      <c r="H174" s="40"/>
      <c r="I174" s="14"/>
    </row>
    <row r="175" spans="5:9" x14ac:dyDescent="0.25">
      <c r="E175" s="14"/>
      <c r="F175" s="14"/>
      <c r="G175" s="14"/>
      <c r="H175" s="40"/>
      <c r="I175" s="14"/>
    </row>
    <row r="176" spans="5:9" x14ac:dyDescent="0.25">
      <c r="E176" s="14"/>
      <c r="F176" s="14"/>
      <c r="G176" s="14"/>
      <c r="H176" s="40"/>
      <c r="I176" s="14"/>
    </row>
    <row r="177" spans="5:9" x14ac:dyDescent="0.25">
      <c r="E177" s="14"/>
      <c r="F177" s="14"/>
      <c r="G177" s="14"/>
      <c r="H177" s="40"/>
      <c r="I177" s="14"/>
    </row>
    <row r="178" spans="5:9" x14ac:dyDescent="0.25">
      <c r="E178" s="14"/>
      <c r="F178" s="14"/>
      <c r="G178" s="14"/>
      <c r="H178" s="40"/>
      <c r="I178" s="14"/>
    </row>
    <row r="179" spans="5:9" x14ac:dyDescent="0.25">
      <c r="E179" s="14"/>
      <c r="F179" s="14"/>
      <c r="G179" s="14"/>
      <c r="H179" s="40"/>
      <c r="I179" s="14"/>
    </row>
    <row r="180" spans="5:9" x14ac:dyDescent="0.25">
      <c r="E180" s="14"/>
      <c r="F180" s="14"/>
      <c r="G180" s="14"/>
      <c r="H180" s="40"/>
      <c r="I180" s="14"/>
    </row>
    <row r="181" spans="5:9" x14ac:dyDescent="0.25">
      <c r="E181" s="14"/>
      <c r="F181" s="14"/>
      <c r="G181" s="14"/>
      <c r="H181" s="40"/>
      <c r="I181" s="14"/>
    </row>
    <row r="182" spans="5:9" x14ac:dyDescent="0.25">
      <c r="E182" s="14"/>
      <c r="F182" s="14"/>
      <c r="G182" s="14"/>
      <c r="H182" s="40"/>
      <c r="I182" s="14"/>
    </row>
    <row r="183" spans="5:9" x14ac:dyDescent="0.25">
      <c r="E183" s="14"/>
      <c r="F183" s="14"/>
      <c r="G183" s="14"/>
      <c r="H183" s="40"/>
      <c r="I183" s="14"/>
    </row>
    <row r="184" spans="5:9" x14ac:dyDescent="0.25">
      <c r="E184" s="14"/>
      <c r="F184" s="14"/>
      <c r="G184" s="14"/>
      <c r="H184" s="40"/>
      <c r="I184" s="14"/>
    </row>
    <row r="185" spans="5:9" x14ac:dyDescent="0.25">
      <c r="E185" s="14"/>
      <c r="F185" s="14"/>
      <c r="G185" s="14"/>
      <c r="H185" s="40"/>
      <c r="I185" s="14"/>
    </row>
    <row r="186" spans="5:9" x14ac:dyDescent="0.25">
      <c r="E186" s="14"/>
      <c r="F186" s="14"/>
      <c r="G186" s="14"/>
      <c r="H186" s="40"/>
      <c r="I186" s="14"/>
    </row>
    <row r="187" spans="5:9" x14ac:dyDescent="0.25">
      <c r="E187" s="14"/>
      <c r="F187" s="14"/>
      <c r="G187" s="14"/>
      <c r="H187" s="40"/>
      <c r="I187" s="14"/>
    </row>
    <row r="188" spans="5:9" x14ac:dyDescent="0.25">
      <c r="E188" s="14"/>
      <c r="F188" s="14"/>
      <c r="G188" s="14"/>
      <c r="H188" s="40"/>
      <c r="I188" s="14"/>
    </row>
    <row r="189" spans="5:9" x14ac:dyDescent="0.25">
      <c r="E189" s="14"/>
      <c r="F189" s="14"/>
      <c r="G189" s="14"/>
      <c r="H189" s="40"/>
      <c r="I189" s="14"/>
    </row>
    <row r="190" spans="5:9" x14ac:dyDescent="0.25">
      <c r="E190" s="14"/>
      <c r="F190" s="14"/>
      <c r="G190" s="14"/>
      <c r="H190" s="40"/>
      <c r="I190" s="14"/>
    </row>
    <row r="191" spans="5:9" x14ac:dyDescent="0.25">
      <c r="E191" s="14"/>
      <c r="F191" s="14"/>
      <c r="G191" s="14"/>
      <c r="H191" s="40"/>
      <c r="I191" s="14"/>
    </row>
    <row r="192" spans="5:9" x14ac:dyDescent="0.25">
      <c r="E192" s="14"/>
      <c r="F192" s="14"/>
      <c r="G192" s="14"/>
      <c r="H192" s="40"/>
      <c r="I192" s="14"/>
    </row>
    <row r="193" spans="5:9" x14ac:dyDescent="0.25">
      <c r="E193" s="14"/>
      <c r="F193" s="14"/>
      <c r="G193" s="14"/>
      <c r="H193" s="40"/>
      <c r="I193" s="14"/>
    </row>
    <row r="194" spans="5:9" x14ac:dyDescent="0.25">
      <c r="E194" s="14"/>
      <c r="F194" s="14"/>
      <c r="G194" s="14"/>
      <c r="H194" s="40"/>
      <c r="I194" s="14"/>
    </row>
    <row r="195" spans="5:9" x14ac:dyDescent="0.25">
      <c r="E195" s="14"/>
      <c r="F195" s="14"/>
      <c r="G195" s="14"/>
      <c r="H195" s="40"/>
      <c r="I195" s="14"/>
    </row>
    <row r="196" spans="5:9" x14ac:dyDescent="0.25">
      <c r="E196" s="14"/>
      <c r="F196" s="14"/>
      <c r="G196" s="14"/>
      <c r="H196" s="40"/>
      <c r="I196" s="14"/>
    </row>
    <row r="197" spans="5:9" x14ac:dyDescent="0.25">
      <c r="E197" s="14"/>
      <c r="F197" s="14"/>
      <c r="G197" s="14"/>
      <c r="H197" s="40"/>
      <c r="I197" s="14"/>
    </row>
    <row r="198" spans="5:9" x14ac:dyDescent="0.25">
      <c r="E198" s="14"/>
      <c r="F198" s="14"/>
      <c r="G198" s="14"/>
      <c r="H198" s="40"/>
      <c r="I198" s="14"/>
    </row>
    <row r="199" spans="5:9" x14ac:dyDescent="0.25">
      <c r="E199" s="14"/>
      <c r="F199" s="14"/>
      <c r="G199" s="14"/>
      <c r="H199" s="40"/>
      <c r="I199" s="14"/>
    </row>
    <row r="200" spans="5:9" x14ac:dyDescent="0.25">
      <c r="E200" s="14"/>
      <c r="F200" s="14"/>
      <c r="G200" s="14"/>
      <c r="H200" s="40"/>
      <c r="I200" s="14"/>
    </row>
    <row r="201" spans="5:9" x14ac:dyDescent="0.25">
      <c r="E201" s="14"/>
      <c r="F201" s="14"/>
      <c r="G201" s="14"/>
      <c r="H201" s="40"/>
      <c r="I201" s="14"/>
    </row>
    <row r="202" spans="5:9" x14ac:dyDescent="0.25">
      <c r="E202" s="14"/>
      <c r="F202" s="14"/>
      <c r="G202" s="14"/>
      <c r="H202" s="40"/>
      <c r="I202" s="14"/>
    </row>
    <row r="203" spans="5:9" x14ac:dyDescent="0.25">
      <c r="E203" s="14"/>
      <c r="F203" s="14"/>
      <c r="G203" s="14"/>
      <c r="H203" s="40"/>
      <c r="I203" s="14"/>
    </row>
    <row r="204" spans="5:9" x14ac:dyDescent="0.25">
      <c r="E204" s="14"/>
      <c r="F204" s="14"/>
      <c r="G204" s="14"/>
      <c r="H204" s="40"/>
      <c r="I204" s="14"/>
    </row>
    <row r="205" spans="5:9" x14ac:dyDescent="0.25">
      <c r="E205" s="14"/>
      <c r="F205" s="14"/>
      <c r="G205" s="14"/>
      <c r="H205" s="40"/>
      <c r="I205" s="14"/>
    </row>
    <row r="206" spans="5:9" x14ac:dyDescent="0.25">
      <c r="E206" s="14"/>
      <c r="F206" s="14"/>
      <c r="G206" s="14"/>
      <c r="H206" s="40"/>
      <c r="I206" s="14"/>
    </row>
    <row r="207" spans="5:9" x14ac:dyDescent="0.25">
      <c r="E207" s="14"/>
      <c r="F207" s="14"/>
      <c r="G207" s="14"/>
      <c r="H207" s="40"/>
      <c r="I207" s="14"/>
    </row>
    <row r="208" spans="5:9" x14ac:dyDescent="0.25">
      <c r="E208" s="14"/>
      <c r="F208" s="14"/>
      <c r="G208" s="14"/>
      <c r="H208" s="40"/>
      <c r="I208" s="14"/>
    </row>
  </sheetData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1"/>
  <sheetViews>
    <sheetView topLeftCell="A27" zoomScaleNormal="100" workbookViewId="0">
      <selection activeCell="A46" sqref="A46"/>
    </sheetView>
  </sheetViews>
  <sheetFormatPr defaultRowHeight="13.2" x14ac:dyDescent="0.25"/>
  <cols>
    <col min="1" max="1" width="38" customWidth="1"/>
    <col min="2" max="3" width="10.44140625" bestFit="1" customWidth="1"/>
    <col min="4" max="4" width="2.6640625" customWidth="1"/>
    <col min="5" max="5" width="11.109375" bestFit="1" customWidth="1"/>
    <col min="7" max="7" width="14.88671875" customWidth="1"/>
  </cols>
  <sheetData>
    <row r="1" spans="1:7" ht="15.6" x14ac:dyDescent="0.25">
      <c r="A1" s="9" t="s">
        <v>53</v>
      </c>
    </row>
    <row r="2" spans="1:7" ht="15.6" x14ac:dyDescent="0.3">
      <c r="A2" s="9" t="s">
        <v>67</v>
      </c>
      <c r="B2" s="18"/>
    </row>
    <row r="3" spans="1:7" ht="15.6" x14ac:dyDescent="0.3">
      <c r="A3" s="9" t="s">
        <v>178</v>
      </c>
      <c r="B3" s="18"/>
    </row>
    <row r="4" spans="1:7" ht="15.6" x14ac:dyDescent="0.25">
      <c r="A4" s="19"/>
    </row>
    <row r="5" spans="1:7" x14ac:dyDescent="0.25">
      <c r="C5" s="10">
        <v>2025</v>
      </c>
      <c r="D5" s="10"/>
      <c r="E5" s="10">
        <v>2024</v>
      </c>
    </row>
    <row r="6" spans="1:7" x14ac:dyDescent="0.25">
      <c r="A6" s="24" t="s">
        <v>68</v>
      </c>
    </row>
    <row r="7" spans="1:7" x14ac:dyDescent="0.25">
      <c r="A7" t="s">
        <v>69</v>
      </c>
      <c r="C7" s="20">
        <f>ETB!O9</f>
        <v>250000</v>
      </c>
      <c r="D7" s="20"/>
      <c r="E7" s="20">
        <v>250000</v>
      </c>
    </row>
    <row r="8" spans="1:7" x14ac:dyDescent="0.25">
      <c r="B8" s="20"/>
      <c r="E8" s="20"/>
    </row>
    <row r="9" spans="1:7" x14ac:dyDescent="0.25">
      <c r="A9" s="24" t="s">
        <v>70</v>
      </c>
      <c r="B9" s="20"/>
      <c r="E9" s="20"/>
    </row>
    <row r="10" spans="1:7" x14ac:dyDescent="0.25">
      <c r="A10" s="7" t="s">
        <v>71</v>
      </c>
      <c r="B10" s="21">
        <f>ETB!O10</f>
        <v>11471.130000000001</v>
      </c>
      <c r="C10" s="20"/>
      <c r="D10" s="20"/>
      <c r="E10" s="20">
        <v>12260.800000000001</v>
      </c>
    </row>
    <row r="11" spans="1:7" x14ac:dyDescent="0.25">
      <c r="A11" s="7"/>
      <c r="B11" s="20"/>
      <c r="E11" s="20"/>
    </row>
    <row r="12" spans="1:7" x14ac:dyDescent="0.25">
      <c r="A12" s="7"/>
      <c r="B12" s="20"/>
      <c r="C12" s="22">
        <f>SUM(B10:B10)</f>
        <v>11471.130000000001</v>
      </c>
      <c r="D12" s="20"/>
      <c r="E12" s="22">
        <f>SUM(E10:E11)</f>
        <v>12260.800000000001</v>
      </c>
      <c r="G12" s="20"/>
    </row>
    <row r="13" spans="1:7" x14ac:dyDescent="0.25">
      <c r="B13" s="20"/>
      <c r="E13" s="20"/>
      <c r="G13" s="20"/>
    </row>
    <row r="14" spans="1:7" x14ac:dyDescent="0.25">
      <c r="A14" s="24" t="s">
        <v>72</v>
      </c>
      <c r="B14" s="20"/>
      <c r="C14" s="20"/>
      <c r="D14" s="20"/>
      <c r="E14" s="20"/>
    </row>
    <row r="15" spans="1:7" x14ac:dyDescent="0.25">
      <c r="A15" s="7" t="s">
        <v>73</v>
      </c>
      <c r="B15" s="20">
        <f>ETB!O12</f>
        <v>73531.720000000016</v>
      </c>
      <c r="C15" s="20"/>
      <c r="D15" s="20"/>
      <c r="E15" s="20">
        <v>158673.46000000002</v>
      </c>
    </row>
    <row r="16" spans="1:7" x14ac:dyDescent="0.25">
      <c r="A16" t="s">
        <v>74</v>
      </c>
      <c r="B16" s="20">
        <f>ETB!O13</f>
        <v>3337.12</v>
      </c>
      <c r="C16" s="20"/>
      <c r="D16" s="20"/>
      <c r="E16" s="20">
        <v>6342.58</v>
      </c>
    </row>
    <row r="17" spans="1:5" x14ac:dyDescent="0.25">
      <c r="A17" t="s">
        <v>165</v>
      </c>
      <c r="B17" s="20">
        <f>ETB!O14</f>
        <v>66.579999999999927</v>
      </c>
      <c r="C17" s="20"/>
      <c r="D17" s="20"/>
      <c r="E17" s="20">
        <v>66.579999999999927</v>
      </c>
    </row>
    <row r="18" spans="1:5" x14ac:dyDescent="0.25">
      <c r="A18" s="7" t="s">
        <v>75</v>
      </c>
      <c r="B18" s="20">
        <f>ETB!O15</f>
        <v>124.95</v>
      </c>
      <c r="C18" s="20"/>
      <c r="D18" s="20"/>
      <c r="E18" s="20">
        <v>74.95</v>
      </c>
    </row>
    <row r="19" spans="1:5" x14ac:dyDescent="0.25">
      <c r="A19" s="7" t="s">
        <v>76</v>
      </c>
      <c r="B19" s="21">
        <f>ETB!O16</f>
        <v>85125.5</v>
      </c>
      <c r="C19" s="20"/>
      <c r="D19" s="20"/>
      <c r="E19" s="20">
        <v>13829.5</v>
      </c>
    </row>
    <row r="20" spans="1:5" x14ac:dyDescent="0.25">
      <c r="A20" s="7"/>
      <c r="B20" s="20"/>
      <c r="C20" s="20"/>
      <c r="D20" s="20"/>
      <c r="E20" s="20"/>
    </row>
    <row r="21" spans="1:5" x14ac:dyDescent="0.25">
      <c r="A21" s="7"/>
      <c r="B21" s="20"/>
      <c r="C21" s="22">
        <f>SUM(B15:B19)</f>
        <v>162185.87</v>
      </c>
      <c r="D21" s="20"/>
      <c r="E21" s="41">
        <f>SUM(E15:E20)</f>
        <v>178987.07</v>
      </c>
    </row>
    <row r="22" spans="1:5" x14ac:dyDescent="0.25">
      <c r="A22" s="7"/>
      <c r="B22" s="20"/>
      <c r="C22" s="20"/>
      <c r="D22" s="20"/>
      <c r="E22" s="20"/>
    </row>
    <row r="23" spans="1:5" x14ac:dyDescent="0.25">
      <c r="A23" s="7"/>
      <c r="B23" s="20"/>
      <c r="C23" s="20"/>
      <c r="D23" s="20"/>
      <c r="E23" s="20"/>
    </row>
    <row r="24" spans="1:5" x14ac:dyDescent="0.25">
      <c r="A24" s="24" t="s">
        <v>77</v>
      </c>
      <c r="B24" s="20"/>
      <c r="C24" s="20"/>
      <c r="D24" s="20"/>
      <c r="E24" s="20"/>
    </row>
    <row r="25" spans="1:5" x14ac:dyDescent="0.25">
      <c r="A25" s="7" t="s">
        <v>78</v>
      </c>
      <c r="B25" s="20">
        <f>ETB!P17</f>
        <v>2865.1126027397268</v>
      </c>
      <c r="C25" s="20"/>
      <c r="D25" s="20"/>
      <c r="E25" s="20">
        <v>1581.7126027397264</v>
      </c>
    </row>
    <row r="26" spans="1:5" x14ac:dyDescent="0.25">
      <c r="A26" s="7" t="s">
        <v>158</v>
      </c>
      <c r="B26" s="21">
        <f>ETB!P18</f>
        <v>1257.5999999999995</v>
      </c>
      <c r="C26" s="20"/>
      <c r="D26" s="20"/>
      <c r="E26" s="20">
        <v>1222.8799999999999</v>
      </c>
    </row>
    <row r="27" spans="1:5" x14ac:dyDescent="0.25">
      <c r="A27" s="7"/>
      <c r="B27" s="20"/>
      <c r="C27" s="20"/>
      <c r="D27" s="20"/>
      <c r="E27" s="20"/>
    </row>
    <row r="28" spans="1:5" x14ac:dyDescent="0.25">
      <c r="A28" s="7"/>
      <c r="B28" s="20"/>
      <c r="C28" s="22">
        <f>SUM(B25:B26)</f>
        <v>4122.7126027397262</v>
      </c>
      <c r="D28" s="20"/>
      <c r="E28" s="22">
        <f>SUM(E25:E26)</f>
        <v>2804.5926027397263</v>
      </c>
    </row>
    <row r="29" spans="1:5" x14ac:dyDescent="0.25">
      <c r="A29" s="7"/>
      <c r="B29" s="20"/>
      <c r="C29" s="20"/>
      <c r="D29" s="20"/>
      <c r="E29" s="20"/>
    </row>
    <row r="30" spans="1:5" ht="13.8" thickBot="1" x14ac:dyDescent="0.3">
      <c r="B30" s="20"/>
      <c r="C30" s="27">
        <f>C7+C12+C21-C28</f>
        <v>419534.28739726025</v>
      </c>
      <c r="D30" s="20"/>
      <c r="E30" s="42">
        <f>E7+E12+E21-E28</f>
        <v>438443.27739726024</v>
      </c>
    </row>
    <row r="31" spans="1:5" ht="13.8" thickTop="1" x14ac:dyDescent="0.25">
      <c r="B31" s="20"/>
      <c r="E31" s="20"/>
    </row>
    <row r="32" spans="1:5" x14ac:dyDescent="0.25">
      <c r="B32" s="20"/>
      <c r="E32" s="20"/>
    </row>
    <row r="33" spans="1:8" x14ac:dyDescent="0.25">
      <c r="B33" s="20"/>
      <c r="E33" s="20"/>
      <c r="H33" s="20"/>
    </row>
    <row r="34" spans="1:8" x14ac:dyDescent="0.25">
      <c r="A34" s="24" t="s">
        <v>79</v>
      </c>
      <c r="B34" s="20"/>
      <c r="C34" s="20"/>
      <c r="D34" s="20"/>
      <c r="E34" s="20"/>
    </row>
    <row r="35" spans="1:8" x14ac:dyDescent="0.25">
      <c r="A35" s="7" t="s">
        <v>190</v>
      </c>
      <c r="B35" s="20">
        <f>E37</f>
        <v>438443.27100000007</v>
      </c>
      <c r="C35" s="20"/>
      <c r="D35" s="20"/>
      <c r="E35" s="20">
        <v>321361.79100000003</v>
      </c>
    </row>
    <row r="36" spans="1:8" x14ac:dyDescent="0.25">
      <c r="A36" t="s">
        <v>66</v>
      </c>
      <c r="B36" s="23">
        <f>'6'!F26</f>
        <v>-18908.990000000005</v>
      </c>
      <c r="C36" s="20"/>
      <c r="D36" s="20"/>
      <c r="E36" s="20">
        <v>117081.48000000003</v>
      </c>
    </row>
    <row r="37" spans="1:8" ht="13.8" thickBot="1" x14ac:dyDescent="0.3">
      <c r="B37" s="20"/>
      <c r="C37" s="27">
        <f>SUM(B35:B36)</f>
        <v>419534.28100000008</v>
      </c>
      <c r="D37" s="20"/>
      <c r="E37" s="42">
        <f>SUM(E35:E36)</f>
        <v>438443.27100000007</v>
      </c>
    </row>
    <row r="38" spans="1:8" ht="13.8" thickTop="1" x14ac:dyDescent="0.25">
      <c r="B38" s="20"/>
    </row>
    <row r="39" spans="1:8" x14ac:dyDescent="0.25">
      <c r="A39" t="s">
        <v>191</v>
      </c>
      <c r="B39" s="20"/>
    </row>
    <row r="40" spans="1:8" x14ac:dyDescent="0.25">
      <c r="A40" t="s">
        <v>192</v>
      </c>
      <c r="B40" s="20"/>
    </row>
    <row r="41" spans="1:8" x14ac:dyDescent="0.25">
      <c r="A41" t="s">
        <v>193</v>
      </c>
      <c r="B41" s="20"/>
    </row>
    <row r="42" spans="1:8" x14ac:dyDescent="0.25">
      <c r="A42" t="s">
        <v>194</v>
      </c>
      <c r="B42" s="20"/>
    </row>
    <row r="43" spans="1:8" x14ac:dyDescent="0.25">
      <c r="A43" t="s">
        <v>195</v>
      </c>
      <c r="B43" s="20"/>
    </row>
    <row r="44" spans="1:8" x14ac:dyDescent="0.25">
      <c r="A44" t="s">
        <v>196</v>
      </c>
      <c r="B44" s="20"/>
    </row>
    <row r="45" spans="1:8" x14ac:dyDescent="0.25">
      <c r="A45" t="s">
        <v>197</v>
      </c>
      <c r="B45" s="20"/>
      <c r="C45" s="20"/>
    </row>
    <row r="46" spans="1:8" x14ac:dyDescent="0.25">
      <c r="A46" t="s">
        <v>227</v>
      </c>
      <c r="B46" s="20"/>
    </row>
    <row r="47" spans="1:8" x14ac:dyDescent="0.25">
      <c r="B47" s="20"/>
      <c r="C47" s="20"/>
      <c r="D47" s="20"/>
    </row>
    <row r="48" spans="1:8" x14ac:dyDescent="0.25">
      <c r="A48" s="11" t="s">
        <v>80</v>
      </c>
      <c r="B48" s="20"/>
    </row>
    <row r="49" spans="1:7" x14ac:dyDescent="0.25">
      <c r="B49" s="20"/>
    </row>
    <row r="50" spans="1:7" x14ac:dyDescent="0.25">
      <c r="A50" t="s">
        <v>51</v>
      </c>
      <c r="B50" s="20"/>
      <c r="C50" t="s">
        <v>51</v>
      </c>
      <c r="E50" s="20"/>
      <c r="G50" s="20"/>
    </row>
    <row r="51" spans="1:7" x14ac:dyDescent="0.25">
      <c r="B51" s="20"/>
      <c r="E51" s="20"/>
      <c r="G51" s="20"/>
    </row>
    <row r="52" spans="1:7" x14ac:dyDescent="0.25">
      <c r="A52" s="25"/>
      <c r="B52" s="43"/>
      <c r="C52" s="25"/>
      <c r="D52" s="25"/>
      <c r="E52" s="26"/>
      <c r="F52" s="25"/>
      <c r="G52" s="43"/>
    </row>
    <row r="53" spans="1:7" x14ac:dyDescent="0.25">
      <c r="A53" t="s">
        <v>81</v>
      </c>
      <c r="C53" t="s">
        <v>81</v>
      </c>
    </row>
    <row r="55" spans="1:7" x14ac:dyDescent="0.25">
      <c r="A55" s="25"/>
      <c r="C55" s="25"/>
      <c r="D55" s="25"/>
      <c r="E55" s="25"/>
      <c r="F55" s="25"/>
    </row>
    <row r="56" spans="1:7" x14ac:dyDescent="0.25">
      <c r="A56" t="s">
        <v>82</v>
      </c>
      <c r="C56" t="s">
        <v>82</v>
      </c>
    </row>
    <row r="58" spans="1:7" x14ac:dyDescent="0.25">
      <c r="A58" s="25"/>
      <c r="C58" s="25"/>
      <c r="D58" s="25"/>
      <c r="E58" s="25"/>
      <c r="F58" s="25"/>
    </row>
    <row r="59" spans="1:7" x14ac:dyDescent="0.25">
      <c r="A59" t="s">
        <v>52</v>
      </c>
      <c r="C59" t="s">
        <v>52</v>
      </c>
    </row>
    <row r="61" spans="1:7" x14ac:dyDescent="0.25">
      <c r="A61" s="25"/>
      <c r="C61" s="25"/>
      <c r="D61" s="25"/>
      <c r="E61" s="25"/>
      <c r="F61" s="25"/>
    </row>
  </sheetData>
  <pageMargins left="0.7" right="0.7" top="0.75" bottom="0.75" header="0.3" footer="0.3"/>
  <pageSetup paperSize="9" scale="92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2"/>
  <sheetViews>
    <sheetView topLeftCell="A24" workbookViewId="0">
      <selection activeCell="B52" sqref="B52"/>
    </sheetView>
  </sheetViews>
  <sheetFormatPr defaultRowHeight="13.2" x14ac:dyDescent="0.25"/>
  <cols>
    <col min="2" max="2" width="10.6640625" customWidth="1"/>
  </cols>
  <sheetData>
    <row r="1" spans="1:11" x14ac:dyDescent="0.25">
      <c r="A1" s="59" t="s">
        <v>83</v>
      </c>
      <c r="B1" s="59"/>
      <c r="C1" s="59"/>
      <c r="D1" s="59"/>
      <c r="E1" s="59"/>
      <c r="F1" s="59"/>
      <c r="G1" s="59"/>
      <c r="H1" s="59"/>
      <c r="I1" s="59"/>
      <c r="J1" s="3"/>
      <c r="K1" s="3"/>
    </row>
    <row r="3" spans="1:11" x14ac:dyDescent="0.25">
      <c r="A3" t="s">
        <v>179</v>
      </c>
    </row>
    <row r="4" spans="1:11" x14ac:dyDescent="0.25">
      <c r="A4" t="s">
        <v>84</v>
      </c>
    </row>
    <row r="6" spans="1:11" x14ac:dyDescent="0.25">
      <c r="A6" s="3" t="s">
        <v>85</v>
      </c>
    </row>
    <row r="8" spans="1:11" x14ac:dyDescent="0.25">
      <c r="A8" t="s">
        <v>86</v>
      </c>
    </row>
    <row r="9" spans="1:11" x14ac:dyDescent="0.25">
      <c r="A9" t="s">
        <v>87</v>
      </c>
    </row>
    <row r="10" spans="1:11" x14ac:dyDescent="0.25">
      <c r="A10" t="s">
        <v>88</v>
      </c>
    </row>
    <row r="11" spans="1:11" x14ac:dyDescent="0.25">
      <c r="A11" t="s">
        <v>89</v>
      </c>
    </row>
    <row r="12" spans="1:11" x14ac:dyDescent="0.25">
      <c r="A12" t="s">
        <v>90</v>
      </c>
    </row>
    <row r="14" spans="1:11" x14ac:dyDescent="0.25">
      <c r="A14" s="3" t="s">
        <v>91</v>
      </c>
    </row>
    <row r="16" spans="1:11" x14ac:dyDescent="0.25">
      <c r="A16" t="s">
        <v>92</v>
      </c>
    </row>
    <row r="17" spans="1:3" x14ac:dyDescent="0.25">
      <c r="A17" t="s">
        <v>93</v>
      </c>
    </row>
    <row r="18" spans="1:3" x14ac:dyDescent="0.25">
      <c r="A18" t="s">
        <v>94</v>
      </c>
    </row>
    <row r="19" spans="1:3" x14ac:dyDescent="0.25">
      <c r="A19" t="s">
        <v>95</v>
      </c>
    </row>
    <row r="20" spans="1:3" x14ac:dyDescent="0.25">
      <c r="A20" t="s">
        <v>96</v>
      </c>
    </row>
    <row r="21" spans="1:3" x14ac:dyDescent="0.25">
      <c r="A21" t="s">
        <v>97</v>
      </c>
    </row>
    <row r="23" spans="1:3" x14ac:dyDescent="0.25">
      <c r="A23" s="3" t="s">
        <v>98</v>
      </c>
    </row>
    <row r="25" spans="1:3" x14ac:dyDescent="0.25">
      <c r="A25" t="s">
        <v>99</v>
      </c>
    </row>
    <row r="27" spans="1:3" x14ac:dyDescent="0.25">
      <c r="A27" s="6">
        <v>1</v>
      </c>
      <c r="B27" t="s">
        <v>100</v>
      </c>
    </row>
    <row r="28" spans="1:3" x14ac:dyDescent="0.25">
      <c r="A28" s="6"/>
    </row>
    <row r="29" spans="1:3" x14ac:dyDescent="0.25">
      <c r="A29" s="6"/>
      <c r="C29" t="s">
        <v>101</v>
      </c>
    </row>
    <row r="30" spans="1:3" x14ac:dyDescent="0.25">
      <c r="A30" s="6"/>
      <c r="C30" t="s">
        <v>102</v>
      </c>
    </row>
    <row r="31" spans="1:3" x14ac:dyDescent="0.25">
      <c r="A31" s="6"/>
    </row>
    <row r="32" spans="1:3" x14ac:dyDescent="0.25">
      <c r="A32" s="6"/>
      <c r="C32" t="s">
        <v>103</v>
      </c>
    </row>
    <row r="33" spans="1:3" x14ac:dyDescent="0.25">
      <c r="C33" t="s">
        <v>174</v>
      </c>
    </row>
    <row r="35" spans="1:3" x14ac:dyDescent="0.25">
      <c r="B35" t="s">
        <v>104</v>
      </c>
    </row>
    <row r="37" spans="1:3" x14ac:dyDescent="0.25">
      <c r="A37" s="6">
        <v>2</v>
      </c>
      <c r="B37" t="s">
        <v>105</v>
      </c>
    </row>
    <row r="38" spans="1:3" x14ac:dyDescent="0.25">
      <c r="B38" t="s">
        <v>106</v>
      </c>
    </row>
    <row r="41" spans="1:3" x14ac:dyDescent="0.25">
      <c r="A41" s="4" t="s">
        <v>107</v>
      </c>
      <c r="B41" t="s">
        <v>108</v>
      </c>
    </row>
    <row r="43" spans="1:3" ht="15.6" x14ac:dyDescent="0.3">
      <c r="B43" s="47"/>
    </row>
    <row r="47" spans="1:3" x14ac:dyDescent="0.25">
      <c r="A47" s="4" t="s">
        <v>109</v>
      </c>
      <c r="B47" t="s">
        <v>110</v>
      </c>
    </row>
    <row r="48" spans="1:3" x14ac:dyDescent="0.25">
      <c r="B48" t="s">
        <v>111</v>
      </c>
    </row>
    <row r="49" spans="1:2" x14ac:dyDescent="0.25">
      <c r="B49" t="s">
        <v>2</v>
      </c>
    </row>
    <row r="50" spans="1:2" x14ac:dyDescent="0.25">
      <c r="B50" t="s">
        <v>112</v>
      </c>
    </row>
    <row r="52" spans="1:2" x14ac:dyDescent="0.25">
      <c r="A52" s="4" t="s">
        <v>52</v>
      </c>
      <c r="B52" s="48" t="s">
        <v>226</v>
      </c>
    </row>
  </sheetData>
  <mergeCells count="1">
    <mergeCell ref="A1:I1"/>
  </mergeCells>
  <pageMargins left="0.7" right="0.7" top="0.75" bottom="0.75" header="0.3" footer="0.3"/>
  <pageSetup paperSize="9" scale="9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51"/>
  <sheetViews>
    <sheetView tabSelected="1" workbookViewId="0">
      <selection activeCell="A3" sqref="A3"/>
    </sheetView>
  </sheetViews>
  <sheetFormatPr defaultRowHeight="13.2" x14ac:dyDescent="0.25"/>
  <cols>
    <col min="6" max="7" width="13.109375" style="14" bestFit="1" customWidth="1"/>
    <col min="8" max="8" width="1.6640625" style="14" customWidth="1"/>
    <col min="9" max="10" width="13.109375" style="14" customWidth="1"/>
    <col min="11" max="11" width="1.6640625" style="14" customWidth="1"/>
    <col min="12" max="13" width="11.44140625" style="14" bestFit="1" customWidth="1"/>
    <col min="14" max="14" width="1.88671875" style="14" customWidth="1"/>
    <col min="15" max="16" width="13.109375" style="14" bestFit="1" customWidth="1"/>
    <col min="17" max="17" width="10.33203125" style="14" bestFit="1" customWidth="1"/>
    <col min="18" max="19" width="11.44140625" style="14" bestFit="1" customWidth="1"/>
    <col min="20" max="20" width="10.44140625" bestFit="1" customWidth="1"/>
  </cols>
  <sheetData>
    <row r="1" spans="1:20" ht="15.6" x14ac:dyDescent="0.25">
      <c r="A1" s="9" t="s">
        <v>53</v>
      </c>
    </row>
    <row r="2" spans="1:20" x14ac:dyDescent="0.25">
      <c r="A2" s="4" t="s">
        <v>117</v>
      </c>
    </row>
    <row r="3" spans="1:20" x14ac:dyDescent="0.25">
      <c r="A3" s="4" t="s">
        <v>180</v>
      </c>
    </row>
    <row r="4" spans="1:20" ht="24" customHeight="1" x14ac:dyDescent="0.25">
      <c r="F4" s="60" t="s">
        <v>142</v>
      </c>
      <c r="G4" s="60"/>
      <c r="H4" s="31"/>
      <c r="I4" s="60" t="s">
        <v>121</v>
      </c>
      <c r="J4" s="60"/>
      <c r="L4" s="60" t="s">
        <v>120</v>
      </c>
      <c r="M4" s="60"/>
      <c r="O4" s="60" t="s">
        <v>122</v>
      </c>
      <c r="P4" s="60"/>
    </row>
    <row r="5" spans="1:20" x14ac:dyDescent="0.25">
      <c r="F5" s="60"/>
      <c r="G5" s="60"/>
      <c r="H5" s="31"/>
      <c r="I5" s="60"/>
      <c r="J5" s="60"/>
      <c r="L5" s="60"/>
      <c r="M5" s="60"/>
      <c r="O5" s="60"/>
      <c r="P5" s="60"/>
    </row>
    <row r="7" spans="1:20" s="29" customFormat="1" x14ac:dyDescent="0.25">
      <c r="F7" s="30" t="s">
        <v>118</v>
      </c>
      <c r="G7" s="30" t="s">
        <v>119</v>
      </c>
      <c r="H7" s="30"/>
      <c r="I7" s="30"/>
      <c r="J7" s="30"/>
      <c r="K7" s="30"/>
      <c r="L7" s="30" t="s">
        <v>118</v>
      </c>
      <c r="M7" s="30" t="s">
        <v>119</v>
      </c>
      <c r="N7" s="30"/>
      <c r="O7" s="30"/>
      <c r="P7" s="30"/>
      <c r="Q7" s="30"/>
      <c r="R7" s="30"/>
      <c r="S7" s="30"/>
    </row>
    <row r="8" spans="1:20" s="29" customFormat="1" x14ac:dyDescent="0.25"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</row>
    <row r="9" spans="1:20" x14ac:dyDescent="0.25">
      <c r="A9" t="s">
        <v>69</v>
      </c>
      <c r="F9" s="40">
        <v>250000</v>
      </c>
      <c r="G9" s="40"/>
      <c r="H9" s="40"/>
      <c r="I9" s="40"/>
      <c r="J9" s="40"/>
      <c r="K9" s="40"/>
      <c r="L9" s="40"/>
      <c r="M9" s="40"/>
      <c r="N9" s="40"/>
      <c r="O9" s="40">
        <f t="shared" ref="O9:O16" si="0">F9-G9+I9-J9+L9-M9</f>
        <v>250000</v>
      </c>
      <c r="P9" s="40"/>
      <c r="Q9" s="40"/>
    </row>
    <row r="10" spans="1:20" x14ac:dyDescent="0.25">
      <c r="A10" t="s">
        <v>71</v>
      </c>
      <c r="F10" s="40">
        <v>12260.800000000001</v>
      </c>
      <c r="G10" s="40"/>
      <c r="H10" s="40"/>
      <c r="I10" s="40"/>
      <c r="J10" s="40"/>
      <c r="K10" s="40"/>
      <c r="L10" s="14">
        <v>11471.130000000001</v>
      </c>
      <c r="M10" s="40">
        <v>12260.8</v>
      </c>
      <c r="N10" s="40"/>
      <c r="O10" s="40">
        <f t="shared" si="0"/>
        <v>11471.130000000001</v>
      </c>
      <c r="P10" s="40"/>
      <c r="Q10" s="40"/>
    </row>
    <row r="11" spans="1:20" x14ac:dyDescent="0.25">
      <c r="A11" t="s">
        <v>70</v>
      </c>
      <c r="F11" s="40">
        <v>0</v>
      </c>
      <c r="G11" s="40"/>
      <c r="H11" s="40"/>
      <c r="I11" s="40"/>
      <c r="J11" s="40"/>
      <c r="K11" s="40"/>
      <c r="L11" s="40"/>
      <c r="M11" s="40"/>
      <c r="N11" s="40"/>
      <c r="O11" s="40">
        <f t="shared" si="0"/>
        <v>0</v>
      </c>
      <c r="P11" s="40"/>
      <c r="Q11" s="40"/>
    </row>
    <row r="12" spans="1:20" x14ac:dyDescent="0.25">
      <c r="A12" t="s">
        <v>123</v>
      </c>
      <c r="B12" s="7" t="s">
        <v>73</v>
      </c>
      <c r="F12" s="40">
        <v>158673.46000000002</v>
      </c>
      <c r="G12" s="40"/>
      <c r="H12" s="40"/>
      <c r="I12" s="40"/>
      <c r="J12" s="40">
        <v>85141.74</v>
      </c>
      <c r="K12" s="40"/>
      <c r="L12" s="40"/>
      <c r="M12" s="40"/>
      <c r="N12" s="40"/>
      <c r="O12" s="40">
        <f t="shared" si="0"/>
        <v>73531.720000000016</v>
      </c>
      <c r="P12" s="40"/>
      <c r="Q12" s="40"/>
      <c r="R12" s="34"/>
      <c r="S12" s="34"/>
      <c r="T12" s="45"/>
    </row>
    <row r="13" spans="1:20" x14ac:dyDescent="0.25">
      <c r="B13" t="s">
        <v>74</v>
      </c>
      <c r="F13" s="40">
        <v>6342.58</v>
      </c>
      <c r="G13" s="40"/>
      <c r="H13" s="40"/>
      <c r="I13" s="40"/>
      <c r="J13" s="40">
        <v>3005.46</v>
      </c>
      <c r="K13" s="40"/>
      <c r="L13" s="40"/>
      <c r="M13" s="40"/>
      <c r="N13" s="40"/>
      <c r="O13" s="40">
        <f t="shared" si="0"/>
        <v>3337.12</v>
      </c>
      <c r="P13" s="40"/>
      <c r="Q13" s="40"/>
      <c r="R13" s="34"/>
      <c r="S13" s="34"/>
    </row>
    <row r="14" spans="1:20" x14ac:dyDescent="0.25">
      <c r="B14" t="s">
        <v>165</v>
      </c>
      <c r="F14" s="40">
        <v>66.579999999999927</v>
      </c>
      <c r="G14" s="40"/>
      <c r="H14" s="40"/>
      <c r="I14" s="40"/>
      <c r="J14" s="40"/>
      <c r="K14" s="40"/>
      <c r="L14" s="40"/>
      <c r="M14" s="40"/>
      <c r="N14" s="40"/>
      <c r="O14" s="40">
        <f t="shared" si="0"/>
        <v>66.579999999999927</v>
      </c>
      <c r="P14" s="40"/>
      <c r="Q14" s="40"/>
      <c r="R14" s="34"/>
      <c r="S14" s="34"/>
    </row>
    <row r="15" spans="1:20" x14ac:dyDescent="0.25">
      <c r="B15" s="7" t="s">
        <v>75</v>
      </c>
      <c r="F15" s="40">
        <v>74.95</v>
      </c>
      <c r="G15" s="40"/>
      <c r="H15" s="40"/>
      <c r="I15" s="40">
        <v>50</v>
      </c>
      <c r="J15" s="40"/>
      <c r="K15" s="40"/>
      <c r="L15" s="40"/>
      <c r="M15" s="40"/>
      <c r="N15" s="40"/>
      <c r="O15" s="40">
        <f t="shared" si="0"/>
        <v>124.95</v>
      </c>
      <c r="P15" s="40"/>
      <c r="Q15" s="40"/>
      <c r="R15" s="20"/>
      <c r="S15" s="34"/>
    </row>
    <row r="16" spans="1:20" x14ac:dyDescent="0.25">
      <c r="B16" s="7" t="s">
        <v>76</v>
      </c>
      <c r="F16" s="40">
        <v>13829.5</v>
      </c>
      <c r="G16" s="40"/>
      <c r="H16" s="40"/>
      <c r="I16" s="40">
        <f>71393.32</f>
        <v>71393.320000000007</v>
      </c>
      <c r="J16" s="40"/>
      <c r="K16" s="40"/>
      <c r="L16" s="40"/>
      <c r="M16" s="40">
        <v>97.32</v>
      </c>
      <c r="N16" s="40"/>
      <c r="O16" s="40">
        <f t="shared" si="0"/>
        <v>85125.5</v>
      </c>
      <c r="P16" s="40"/>
      <c r="Q16" s="40"/>
      <c r="R16" s="34"/>
      <c r="S16" s="34"/>
      <c r="T16" s="45"/>
    </row>
    <row r="17" spans="1:20" x14ac:dyDescent="0.25">
      <c r="A17" s="8" t="s">
        <v>124</v>
      </c>
      <c r="F17" s="40"/>
      <c r="G17" s="40">
        <v>1581.7126027397264</v>
      </c>
      <c r="H17" s="40"/>
      <c r="I17" s="40"/>
      <c r="J17" s="40"/>
      <c r="K17" s="40"/>
      <c r="L17" s="40">
        <v>1581.71</v>
      </c>
      <c r="M17" s="40">
        <v>2865.11</v>
      </c>
      <c r="N17" s="40"/>
      <c r="O17" s="40"/>
      <c r="P17" s="40">
        <f t="shared" ref="P17:P31" si="1">G17-F17+J17-I17+M17-L17</f>
        <v>2865.1126027397268</v>
      </c>
      <c r="Q17" s="40"/>
      <c r="R17" s="34"/>
      <c r="S17" s="34"/>
    </row>
    <row r="18" spans="1:20" x14ac:dyDescent="0.25">
      <c r="A18" s="8" t="s">
        <v>158</v>
      </c>
      <c r="F18" s="40"/>
      <c r="G18" s="40">
        <v>1222.8799999999999</v>
      </c>
      <c r="H18" s="40"/>
      <c r="I18" s="40"/>
      <c r="J18" s="40"/>
      <c r="K18" s="40"/>
      <c r="L18" s="40">
        <v>1222.8800000000001</v>
      </c>
      <c r="M18" s="40">
        <v>1257.5999999999999</v>
      </c>
      <c r="N18" s="40"/>
      <c r="O18" s="40"/>
      <c r="P18" s="40">
        <f t="shared" si="1"/>
        <v>1257.5999999999995</v>
      </c>
      <c r="Q18" s="40"/>
      <c r="R18" s="34"/>
      <c r="S18" s="34"/>
    </row>
    <row r="19" spans="1:20" x14ac:dyDescent="0.25">
      <c r="A19" s="8" t="s">
        <v>140</v>
      </c>
      <c r="F19" s="40"/>
      <c r="G19" s="40">
        <f>321361.8+117081.48</f>
        <v>438443.27999999997</v>
      </c>
      <c r="H19" s="40"/>
      <c r="I19" s="40"/>
      <c r="J19" s="40"/>
      <c r="K19" s="40"/>
      <c r="L19" s="40"/>
      <c r="M19" s="40"/>
      <c r="N19" s="40"/>
      <c r="O19" s="40"/>
      <c r="P19" s="40">
        <f t="shared" si="1"/>
        <v>438443.27999999997</v>
      </c>
      <c r="Q19" s="40"/>
    </row>
    <row r="20" spans="1:20" x14ac:dyDescent="0.25">
      <c r="A20" s="8" t="s">
        <v>141</v>
      </c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>
        <f t="shared" si="1"/>
        <v>0</v>
      </c>
      <c r="Q20" s="40"/>
    </row>
    <row r="21" spans="1:20" x14ac:dyDescent="0.25">
      <c r="A21" s="33" t="s">
        <v>56</v>
      </c>
      <c r="F21" s="40"/>
      <c r="G21" s="40"/>
      <c r="H21" s="40"/>
      <c r="I21" s="40"/>
      <c r="J21" s="40">
        <v>47297.84</v>
      </c>
      <c r="K21" s="40"/>
      <c r="L21" s="40"/>
      <c r="M21" s="40"/>
      <c r="N21" s="40"/>
      <c r="O21" s="40"/>
      <c r="P21" s="40">
        <f t="shared" si="1"/>
        <v>47297.84</v>
      </c>
      <c r="Q21" s="40"/>
      <c r="T21" s="45"/>
    </row>
    <row r="22" spans="1:20" x14ac:dyDescent="0.25">
      <c r="A22" s="32" t="s">
        <v>125</v>
      </c>
      <c r="F22" s="40"/>
      <c r="G22" s="40"/>
      <c r="H22" s="40"/>
      <c r="I22" s="40"/>
      <c r="J22" s="40">
        <v>11767.22</v>
      </c>
      <c r="K22" s="40"/>
      <c r="L22" s="40">
        <v>11767.22</v>
      </c>
      <c r="M22" s="14">
        <v>10963.34</v>
      </c>
      <c r="N22" s="40"/>
      <c r="O22" s="40"/>
      <c r="P22" s="40">
        <f t="shared" si="1"/>
        <v>10963.339999999998</v>
      </c>
      <c r="Q22" s="40"/>
    </row>
    <row r="23" spans="1:20" x14ac:dyDescent="0.25">
      <c r="A23" s="32" t="s">
        <v>126</v>
      </c>
      <c r="F23" s="40"/>
      <c r="G23" s="40"/>
      <c r="H23" s="40"/>
      <c r="I23" s="40"/>
      <c r="J23" s="40">
        <v>1321.5</v>
      </c>
      <c r="K23" s="40"/>
      <c r="L23" s="40"/>
      <c r="M23" s="40"/>
      <c r="N23" s="40"/>
      <c r="O23" s="40"/>
      <c r="P23" s="40">
        <f t="shared" si="1"/>
        <v>1321.5</v>
      </c>
      <c r="Q23" s="40"/>
    </row>
    <row r="24" spans="1:20" x14ac:dyDescent="0.25">
      <c r="A24" s="32" t="s">
        <v>127</v>
      </c>
      <c r="F24" s="40"/>
      <c r="G24" s="40"/>
      <c r="H24" s="40"/>
      <c r="I24" s="40"/>
      <c r="J24" s="40">
        <f>50+2854.54+7084.1</f>
        <v>9988.64</v>
      </c>
      <c r="K24" s="40"/>
      <c r="L24" s="40"/>
      <c r="M24" s="40"/>
      <c r="N24" s="40"/>
      <c r="O24" s="40"/>
      <c r="P24" s="40">
        <f t="shared" si="1"/>
        <v>9988.64</v>
      </c>
      <c r="Q24" s="40"/>
    </row>
    <row r="25" spans="1:20" x14ac:dyDescent="0.25">
      <c r="A25" s="32" t="s">
        <v>128</v>
      </c>
      <c r="F25" s="40"/>
      <c r="G25" s="40"/>
      <c r="H25" s="40"/>
      <c r="I25" s="40"/>
      <c r="J25" s="40">
        <v>10090</v>
      </c>
      <c r="K25" s="40"/>
      <c r="L25" s="40"/>
      <c r="M25" s="40"/>
      <c r="N25" s="40"/>
      <c r="O25" s="40"/>
      <c r="P25" s="40">
        <f t="shared" si="1"/>
        <v>10090</v>
      </c>
      <c r="Q25" s="40"/>
    </row>
    <row r="26" spans="1:20" x14ac:dyDescent="0.25">
      <c r="A26" s="32" t="s">
        <v>130</v>
      </c>
      <c r="F26" s="40"/>
      <c r="G26" s="40"/>
      <c r="H26" s="40"/>
      <c r="I26" s="40"/>
      <c r="J26" s="40">
        <v>6763.5</v>
      </c>
      <c r="K26" s="40"/>
      <c r="L26" s="40"/>
      <c r="M26" s="40"/>
      <c r="N26" s="40"/>
      <c r="O26" s="40"/>
      <c r="P26" s="40">
        <f t="shared" si="1"/>
        <v>6763.5</v>
      </c>
      <c r="Q26" s="40"/>
    </row>
    <row r="27" spans="1:20" x14ac:dyDescent="0.25">
      <c r="A27" s="32" t="s">
        <v>129</v>
      </c>
      <c r="F27" s="40"/>
      <c r="G27" s="40"/>
      <c r="H27" s="40"/>
      <c r="I27" s="40"/>
      <c r="J27" s="40">
        <v>1179.75</v>
      </c>
      <c r="K27" s="40"/>
      <c r="L27" s="40"/>
      <c r="M27" s="40"/>
      <c r="N27" s="40"/>
      <c r="O27" s="40"/>
      <c r="P27" s="40">
        <f t="shared" si="1"/>
        <v>1179.75</v>
      </c>
      <c r="Q27" s="40"/>
    </row>
    <row r="28" spans="1:20" x14ac:dyDescent="0.25">
      <c r="A28" s="32" t="s">
        <v>163</v>
      </c>
      <c r="F28" s="40"/>
      <c r="G28" s="40"/>
      <c r="H28" s="40"/>
      <c r="I28" s="40"/>
      <c r="J28" s="40">
        <v>350</v>
      </c>
      <c r="K28" s="40"/>
      <c r="L28" s="40"/>
      <c r="M28" s="40"/>
      <c r="N28" s="40"/>
      <c r="O28" s="40"/>
      <c r="P28" s="40">
        <f t="shared" si="1"/>
        <v>350</v>
      </c>
      <c r="Q28" s="40"/>
    </row>
    <row r="29" spans="1:20" x14ac:dyDescent="0.25">
      <c r="A29" s="32" t="s">
        <v>76</v>
      </c>
      <c r="F29" s="40"/>
      <c r="G29" s="40"/>
      <c r="H29" s="40"/>
      <c r="I29" s="40"/>
      <c r="J29" s="40">
        <v>243.63000000000002</v>
      </c>
      <c r="K29" s="40"/>
      <c r="L29" s="40"/>
      <c r="M29" s="40"/>
      <c r="N29" s="40"/>
      <c r="O29" s="40"/>
      <c r="P29" s="40">
        <f t="shared" si="1"/>
        <v>243.63000000000002</v>
      </c>
      <c r="Q29" s="40"/>
    </row>
    <row r="30" spans="1:20" x14ac:dyDescent="0.25">
      <c r="A30" s="32" t="s">
        <v>162</v>
      </c>
      <c r="F30" s="40"/>
      <c r="G30" s="40"/>
      <c r="H30" s="40"/>
      <c r="I30" s="40"/>
      <c r="J30" s="40">
        <v>463.3</v>
      </c>
      <c r="K30" s="40"/>
      <c r="L30" s="40"/>
      <c r="M30" s="40"/>
      <c r="N30" s="40"/>
      <c r="O30" s="40"/>
      <c r="P30" s="40">
        <f t="shared" si="1"/>
        <v>463.3</v>
      </c>
      <c r="Q30" s="40"/>
    </row>
    <row r="31" spans="1:20" x14ac:dyDescent="0.25">
      <c r="A31" t="s">
        <v>143</v>
      </c>
      <c r="F31" s="40"/>
      <c r="G31" s="40"/>
      <c r="H31" s="40"/>
      <c r="I31" s="40"/>
      <c r="J31" s="40">
        <v>1393.32</v>
      </c>
      <c r="K31" s="40"/>
      <c r="L31" s="40">
        <v>97.32</v>
      </c>
      <c r="M31" s="40"/>
      <c r="N31" s="40"/>
      <c r="O31" s="40"/>
      <c r="P31" s="40">
        <f t="shared" si="1"/>
        <v>1296</v>
      </c>
      <c r="Q31" s="40"/>
    </row>
    <row r="32" spans="1:20" x14ac:dyDescent="0.25">
      <c r="A32" s="32" t="s">
        <v>131</v>
      </c>
      <c r="F32" s="40"/>
      <c r="G32" s="40"/>
      <c r="H32" s="40"/>
      <c r="I32" s="40">
        <v>55987.049999999996</v>
      </c>
      <c r="J32" s="40"/>
      <c r="K32" s="40"/>
      <c r="L32" s="40">
        <v>1257.5999999999999</v>
      </c>
      <c r="M32" s="40">
        <v>1222.8800000000001</v>
      </c>
      <c r="N32" s="40"/>
      <c r="O32" s="40">
        <f>F32-G32+I32-J32+L32-M32+L33-M33</f>
        <v>56021.77</v>
      </c>
      <c r="P32" s="40"/>
      <c r="Q32" s="40"/>
    </row>
    <row r="33" spans="1:17" x14ac:dyDescent="0.25">
      <c r="A33" s="32"/>
      <c r="F33" s="40"/>
      <c r="G33" s="40"/>
      <c r="H33" s="40"/>
      <c r="I33" s="40"/>
      <c r="J33" s="40"/>
      <c r="K33" s="40"/>
      <c r="L33" s="40"/>
      <c r="M33" s="40"/>
      <c r="N33" s="40"/>
      <c r="O33" s="40">
        <f>F33-G33+I33-J33+L33-M33+L34-M34</f>
        <v>0</v>
      </c>
      <c r="P33" s="40"/>
      <c r="Q33" s="40"/>
    </row>
    <row r="34" spans="1:17" x14ac:dyDescent="0.25">
      <c r="A34" s="32" t="s">
        <v>132</v>
      </c>
      <c r="F34" s="40"/>
      <c r="G34" s="40"/>
      <c r="H34" s="40"/>
      <c r="I34" s="40"/>
      <c r="J34" s="40"/>
      <c r="K34" s="40"/>
      <c r="L34" s="40"/>
      <c r="M34" s="40"/>
      <c r="N34" s="40"/>
      <c r="O34" s="40">
        <f>F34-G34+I34-J34+L34-M34</f>
        <v>0</v>
      </c>
      <c r="P34" s="40"/>
      <c r="Q34" s="40"/>
    </row>
    <row r="35" spans="1:17" x14ac:dyDescent="0.25">
      <c r="A35" s="32" t="s">
        <v>133</v>
      </c>
      <c r="F35" s="40"/>
      <c r="G35" s="40"/>
      <c r="H35" s="40"/>
      <c r="I35" s="40">
        <v>16263.749999999998</v>
      </c>
      <c r="J35" s="40"/>
      <c r="K35" s="40"/>
      <c r="L35" s="40"/>
      <c r="M35" s="40">
        <v>1581.71</v>
      </c>
      <c r="N35" s="40"/>
      <c r="O35" s="40">
        <f>F35-G35+I35-J35+L35-M35+F36-G36+I36-J36+L36-M36</f>
        <v>17547.149999999998</v>
      </c>
      <c r="P35" s="40"/>
      <c r="Q35" s="40"/>
    </row>
    <row r="36" spans="1:17" x14ac:dyDescent="0.25">
      <c r="A36" s="32"/>
      <c r="F36" s="40"/>
      <c r="G36" s="40"/>
      <c r="H36" s="40"/>
      <c r="I36" s="40"/>
      <c r="J36" s="40"/>
      <c r="K36" s="40"/>
      <c r="L36" s="40">
        <v>2865.11</v>
      </c>
      <c r="M36" s="40"/>
      <c r="N36" s="40"/>
      <c r="O36" s="40"/>
      <c r="P36" s="40"/>
      <c r="Q36" s="40"/>
    </row>
    <row r="37" spans="1:17" x14ac:dyDescent="0.25">
      <c r="A37" s="32" t="s">
        <v>134</v>
      </c>
      <c r="F37" s="40"/>
      <c r="G37" s="40"/>
      <c r="H37" s="40"/>
      <c r="I37" s="40">
        <v>19090</v>
      </c>
      <c r="J37" s="40"/>
      <c r="K37" s="40"/>
      <c r="L37" s="14">
        <v>493.58</v>
      </c>
      <c r="M37" s="40">
        <v>507.79</v>
      </c>
      <c r="N37" s="40"/>
      <c r="O37" s="40">
        <f>F37-G37+I37-J37+L37-M37+L38-M38</f>
        <v>19075.79</v>
      </c>
      <c r="P37" s="40"/>
      <c r="Q37" s="40"/>
    </row>
    <row r="38" spans="1:17" x14ac:dyDescent="0.25">
      <c r="A38" s="32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</row>
    <row r="39" spans="1:17" x14ac:dyDescent="0.25">
      <c r="A39" s="32" t="s">
        <v>135</v>
      </c>
      <c r="F39" s="40"/>
      <c r="G39" s="40"/>
      <c r="H39" s="40"/>
      <c r="I39" s="40">
        <v>3973.9399999999996</v>
      </c>
      <c r="J39" s="40"/>
      <c r="K39" s="40"/>
      <c r="L39" s="40"/>
      <c r="M39" s="40"/>
      <c r="N39" s="40"/>
      <c r="O39" s="40">
        <f t="shared" ref="O39:O47" si="2">F39-G39+I39-J39+L39-M39</f>
        <v>3973.9399999999996</v>
      </c>
      <c r="P39" s="40"/>
      <c r="Q39" s="40"/>
    </row>
    <row r="40" spans="1:17" x14ac:dyDescent="0.25">
      <c r="A40" s="32" t="s">
        <v>129</v>
      </c>
      <c r="F40" s="40"/>
      <c r="G40" s="40"/>
      <c r="H40" s="40"/>
      <c r="I40" s="49">
        <v>775</v>
      </c>
      <c r="J40" s="40"/>
      <c r="K40" s="40"/>
      <c r="L40" s="40"/>
      <c r="M40" s="40"/>
      <c r="N40" s="40"/>
      <c r="O40" s="40">
        <f t="shared" si="2"/>
        <v>775</v>
      </c>
      <c r="P40" s="40"/>
      <c r="Q40" s="40"/>
    </row>
    <row r="41" spans="1:17" x14ac:dyDescent="0.25">
      <c r="A41" s="32" t="s">
        <v>136</v>
      </c>
      <c r="F41" s="40"/>
      <c r="G41" s="40"/>
      <c r="H41" s="40"/>
      <c r="I41" s="40">
        <v>59.97</v>
      </c>
      <c r="J41" s="40"/>
      <c r="K41" s="40"/>
      <c r="L41" s="40"/>
      <c r="M41" s="40"/>
      <c r="N41" s="40"/>
      <c r="O41" s="40">
        <f t="shared" si="2"/>
        <v>59.97</v>
      </c>
      <c r="P41" s="40"/>
      <c r="Q41" s="40"/>
    </row>
    <row r="42" spans="1:17" x14ac:dyDescent="0.25">
      <c r="A42" s="32" t="s">
        <v>137</v>
      </c>
      <c r="F42" s="40"/>
      <c r="G42" s="40"/>
      <c r="H42" s="40"/>
      <c r="I42" s="40"/>
      <c r="J42" s="40"/>
      <c r="K42" s="40"/>
      <c r="L42" s="40"/>
      <c r="M42" s="40"/>
      <c r="N42" s="40"/>
      <c r="O42" s="40">
        <f t="shared" si="2"/>
        <v>0</v>
      </c>
      <c r="P42" s="40"/>
      <c r="Q42" s="40"/>
    </row>
    <row r="43" spans="1:17" x14ac:dyDescent="0.25">
      <c r="A43" s="7" t="s">
        <v>159</v>
      </c>
      <c r="F43" s="40"/>
      <c r="G43" s="40"/>
      <c r="H43" s="40"/>
      <c r="I43" s="40">
        <v>3469.44</v>
      </c>
      <c r="J43" s="40"/>
      <c r="K43" s="40"/>
      <c r="L43" s="40"/>
      <c r="M43" s="40"/>
      <c r="N43" s="40"/>
      <c r="O43" s="40">
        <f t="shared" si="2"/>
        <v>3469.44</v>
      </c>
      <c r="P43" s="40"/>
      <c r="Q43" s="40"/>
    </row>
    <row r="44" spans="1:17" x14ac:dyDescent="0.25">
      <c r="A44" s="7" t="s">
        <v>164</v>
      </c>
      <c r="F44" s="40"/>
      <c r="G44" s="40"/>
      <c r="H44" s="40"/>
      <c r="I44" s="40"/>
      <c r="J44" s="40"/>
      <c r="K44" s="40"/>
      <c r="L44" s="40"/>
      <c r="M44" s="40"/>
      <c r="N44" s="40"/>
      <c r="O44" s="40">
        <f t="shared" si="2"/>
        <v>0</v>
      </c>
      <c r="P44" s="40"/>
      <c r="Q44" s="40"/>
    </row>
    <row r="45" spans="1:17" x14ac:dyDescent="0.25">
      <c r="A45" s="32" t="s">
        <v>138</v>
      </c>
      <c r="F45" s="40"/>
      <c r="G45" s="40"/>
      <c r="H45" s="40"/>
      <c r="I45" s="40">
        <v>782.1</v>
      </c>
      <c r="J45" s="40"/>
      <c r="K45" s="40"/>
      <c r="L45" s="40"/>
      <c r="M45" s="40"/>
      <c r="N45" s="40"/>
      <c r="O45" s="40">
        <f t="shared" si="2"/>
        <v>782.1</v>
      </c>
      <c r="P45" s="40"/>
      <c r="Q45" s="40"/>
    </row>
    <row r="46" spans="1:17" x14ac:dyDescent="0.25">
      <c r="A46" s="32" t="s">
        <v>139</v>
      </c>
      <c r="F46" s="40"/>
      <c r="G46" s="40"/>
      <c r="H46" s="40"/>
      <c r="I46" s="40">
        <f>5860+1301.33</f>
        <v>7161.33</v>
      </c>
      <c r="J46" s="40"/>
      <c r="K46" s="40"/>
      <c r="L46" s="40"/>
      <c r="M46" s="40"/>
      <c r="N46" s="40"/>
      <c r="O46" s="40">
        <f t="shared" si="2"/>
        <v>7161.33</v>
      </c>
      <c r="P46" s="40"/>
      <c r="Q46" s="40"/>
    </row>
    <row r="47" spans="1:17" x14ac:dyDescent="0.25">
      <c r="A47" t="s">
        <v>144</v>
      </c>
      <c r="F47" s="40"/>
      <c r="G47" s="40"/>
      <c r="H47" s="40"/>
      <c r="I47" s="40"/>
      <c r="J47" s="40"/>
      <c r="K47" s="40"/>
      <c r="L47" s="40"/>
      <c r="M47" s="40"/>
      <c r="N47" s="40"/>
      <c r="O47" s="40">
        <f t="shared" si="2"/>
        <v>0</v>
      </c>
      <c r="P47" s="40"/>
      <c r="Q47" s="40"/>
    </row>
    <row r="48" spans="1:17" ht="4.2" customHeight="1" x14ac:dyDescent="0.25"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</row>
    <row r="49" spans="6:17" ht="13.8" thickBot="1" x14ac:dyDescent="0.3">
      <c r="F49" s="35">
        <f>SUM(F9:F47)</f>
        <v>441247.87000000005</v>
      </c>
      <c r="G49" s="35">
        <f>SUM(G9:G47)</f>
        <v>441247.87260273972</v>
      </c>
      <c r="H49" s="36"/>
      <c r="I49" s="35">
        <f>SUM(I9:I47)</f>
        <v>179005.9</v>
      </c>
      <c r="J49" s="35">
        <f>SUM(J9:J47)</f>
        <v>179005.90000000002</v>
      </c>
      <c r="K49" s="28"/>
      <c r="L49" s="35">
        <f>SUM(L9:L47)</f>
        <v>30756.550000000003</v>
      </c>
      <c r="M49" s="35">
        <f>SUM(M9:M47)</f>
        <v>30756.55</v>
      </c>
      <c r="N49" s="28"/>
      <c r="O49" s="35">
        <f>SUM(O9:O47)</f>
        <v>532523.49</v>
      </c>
      <c r="P49" s="35">
        <f>SUM(P9:P47)</f>
        <v>532523.49260273983</v>
      </c>
      <c r="Q49" s="28"/>
    </row>
    <row r="50" spans="6:17" ht="13.8" thickTop="1" x14ac:dyDescent="0.25"/>
    <row r="51" spans="6:17" x14ac:dyDescent="0.25">
      <c r="F51" s="14">
        <f>F49-G49</f>
        <v>-2.6027396670542657E-3</v>
      </c>
      <c r="I51" s="14">
        <f>I49-J49</f>
        <v>0</v>
      </c>
      <c r="L51" s="14">
        <f>L49-M49</f>
        <v>0</v>
      </c>
      <c r="O51" s="14">
        <f>O49-P49</f>
        <v>-2.6027398416772485E-3</v>
      </c>
    </row>
  </sheetData>
  <mergeCells count="4">
    <mergeCell ref="F4:G5"/>
    <mergeCell ref="O4:P5"/>
    <mergeCell ref="L4:M5"/>
    <mergeCell ref="I4:J5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7"/>
  <sheetViews>
    <sheetView workbookViewId="0">
      <selection activeCell="F22" sqref="F22"/>
    </sheetView>
  </sheetViews>
  <sheetFormatPr defaultRowHeight="14.4" x14ac:dyDescent="0.25"/>
  <cols>
    <col min="1" max="1" width="3.88671875" customWidth="1"/>
    <col min="6" max="7" width="11.44140625" style="14" bestFit="1" customWidth="1"/>
    <col min="9" max="9" width="8.88671875" style="46"/>
  </cols>
  <sheetData>
    <row r="1" spans="1:15" ht="15.6" x14ac:dyDescent="0.25">
      <c r="A1" s="9" t="s">
        <v>53</v>
      </c>
    </row>
    <row r="2" spans="1:15" x14ac:dyDescent="0.25">
      <c r="A2" s="4" t="s">
        <v>157</v>
      </c>
    </row>
    <row r="3" spans="1:15" x14ac:dyDescent="0.25">
      <c r="A3" s="4" t="s">
        <v>180</v>
      </c>
    </row>
    <row r="5" spans="1:15" x14ac:dyDescent="0.25">
      <c r="F5" s="30" t="s">
        <v>118</v>
      </c>
      <c r="G5" s="30" t="s">
        <v>119</v>
      </c>
    </row>
    <row r="7" spans="1:15" x14ac:dyDescent="0.25">
      <c r="A7" s="4">
        <v>1</v>
      </c>
      <c r="B7" t="s">
        <v>78</v>
      </c>
      <c r="F7" s="14">
        <v>2804.59</v>
      </c>
    </row>
    <row r="8" spans="1:15" x14ac:dyDescent="0.25">
      <c r="A8" s="4"/>
      <c r="B8" s="32" t="s">
        <v>133</v>
      </c>
      <c r="F8" s="45"/>
      <c r="G8" s="14">
        <v>1164.0999999999999</v>
      </c>
      <c r="J8" s="32"/>
      <c r="N8" s="45"/>
      <c r="O8" s="14"/>
    </row>
    <row r="9" spans="1:15" x14ac:dyDescent="0.25">
      <c r="B9" s="32" t="s">
        <v>133</v>
      </c>
      <c r="G9" s="14">
        <v>417.61</v>
      </c>
      <c r="J9" s="32"/>
      <c r="N9" s="14"/>
      <c r="O9" s="14"/>
    </row>
    <row r="10" spans="1:15" x14ac:dyDescent="0.25">
      <c r="A10" s="4"/>
      <c r="B10" s="32" t="s">
        <v>131</v>
      </c>
      <c r="G10" s="14">
        <v>1222.8800000000001</v>
      </c>
      <c r="J10" s="32"/>
      <c r="N10" s="14"/>
      <c r="O10" s="14"/>
    </row>
    <row r="11" spans="1:15" x14ac:dyDescent="0.25">
      <c r="A11" s="4"/>
    </row>
    <row r="12" spans="1:15" x14ac:dyDescent="0.25">
      <c r="A12" s="4"/>
      <c r="B12" s="44" t="s">
        <v>181</v>
      </c>
      <c r="I12" s="46" t="s">
        <v>160</v>
      </c>
    </row>
    <row r="13" spans="1:15" x14ac:dyDescent="0.25">
      <c r="A13" s="4"/>
    </row>
    <row r="14" spans="1:15" x14ac:dyDescent="0.25">
      <c r="A14" s="4">
        <v>2</v>
      </c>
      <c r="B14" s="32" t="s">
        <v>133</v>
      </c>
      <c r="F14" s="45">
        <v>1592.48</v>
      </c>
    </row>
    <row r="15" spans="1:15" x14ac:dyDescent="0.25">
      <c r="A15" s="4"/>
      <c r="B15" s="32" t="s">
        <v>133</v>
      </c>
      <c r="F15" s="14">
        <v>1272.6268376068376</v>
      </c>
    </row>
    <row r="16" spans="1:15" x14ac:dyDescent="0.25">
      <c r="A16" s="4"/>
      <c r="B16" s="32" t="s">
        <v>166</v>
      </c>
      <c r="F16" s="14">
        <v>1257.5999999999999</v>
      </c>
    </row>
    <row r="17" spans="1:9" x14ac:dyDescent="0.25">
      <c r="A17" s="4"/>
      <c r="B17" t="s">
        <v>78</v>
      </c>
      <c r="G17" s="14">
        <f>SUM(F14:F16)</f>
        <v>4122.7068376068382</v>
      </c>
    </row>
    <row r="18" spans="1:9" x14ac:dyDescent="0.25">
      <c r="A18" s="4"/>
    </row>
    <row r="19" spans="1:9" x14ac:dyDescent="0.25">
      <c r="A19" s="4"/>
      <c r="B19" s="44" t="s">
        <v>182</v>
      </c>
      <c r="I19" s="46" t="s">
        <v>160</v>
      </c>
    </row>
    <row r="20" spans="1:9" x14ac:dyDescent="0.25">
      <c r="A20" s="4"/>
    </row>
    <row r="21" spans="1:9" x14ac:dyDescent="0.25">
      <c r="A21" s="4"/>
    </row>
    <row r="22" spans="1:9" x14ac:dyDescent="0.25">
      <c r="A22" s="4">
        <v>3</v>
      </c>
      <c r="B22" t="s">
        <v>71</v>
      </c>
      <c r="F22" s="14">
        <f>SUM(G23:G24)</f>
        <v>11471.130000000001</v>
      </c>
    </row>
    <row r="23" spans="1:9" x14ac:dyDescent="0.25">
      <c r="A23" s="4"/>
      <c r="B23" t="s">
        <v>57</v>
      </c>
      <c r="F23" s="40"/>
      <c r="G23" s="14">
        <v>10963.34</v>
      </c>
    </row>
    <row r="24" spans="1:9" x14ac:dyDescent="0.25">
      <c r="A24" s="4"/>
      <c r="B24" s="32" t="s">
        <v>161</v>
      </c>
      <c r="G24" s="14">
        <v>507.79</v>
      </c>
    </row>
    <row r="25" spans="1:9" x14ac:dyDescent="0.25">
      <c r="A25" s="4"/>
      <c r="I25" s="46" t="s">
        <v>160</v>
      </c>
    </row>
    <row r="26" spans="1:9" x14ac:dyDescent="0.25">
      <c r="A26" s="4"/>
      <c r="B26" s="4" t="s">
        <v>183</v>
      </c>
    </row>
    <row r="27" spans="1:9" x14ac:dyDescent="0.25">
      <c r="A27" s="4"/>
    </row>
    <row r="28" spans="1:9" x14ac:dyDescent="0.25">
      <c r="A28" s="4">
        <v>4</v>
      </c>
      <c r="B28" t="s">
        <v>57</v>
      </c>
      <c r="F28" s="14">
        <v>11767.22</v>
      </c>
    </row>
    <row r="29" spans="1:9" x14ac:dyDescent="0.25">
      <c r="A29" s="4"/>
      <c r="B29" s="32" t="s">
        <v>161</v>
      </c>
      <c r="F29" s="14">
        <v>493.58</v>
      </c>
    </row>
    <row r="30" spans="1:9" x14ac:dyDescent="0.25">
      <c r="A30" s="4"/>
      <c r="B30" t="s">
        <v>71</v>
      </c>
      <c r="G30" s="14">
        <v>12260.8</v>
      </c>
    </row>
    <row r="31" spans="1:9" x14ac:dyDescent="0.25">
      <c r="A31" s="4"/>
    </row>
    <row r="32" spans="1:9" x14ac:dyDescent="0.25">
      <c r="A32" s="4"/>
      <c r="B32" s="4" t="s">
        <v>184</v>
      </c>
      <c r="I32" s="46" t="s">
        <v>160</v>
      </c>
    </row>
    <row r="33" spans="1:9" x14ac:dyDescent="0.25">
      <c r="A33" s="4"/>
    </row>
    <row r="34" spans="1:9" x14ac:dyDescent="0.25">
      <c r="A34">
        <v>5</v>
      </c>
      <c r="B34" t="s">
        <v>185</v>
      </c>
      <c r="F34" s="14">
        <v>97.32</v>
      </c>
    </row>
    <row r="35" spans="1:9" x14ac:dyDescent="0.25">
      <c r="B35" s="7" t="s">
        <v>76</v>
      </c>
      <c r="G35" s="14">
        <v>97.32</v>
      </c>
    </row>
    <row r="37" spans="1:9" x14ac:dyDescent="0.25">
      <c r="B37" s="4" t="s">
        <v>186</v>
      </c>
      <c r="I37" s="46" t="s">
        <v>160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361BB99E-F8A8-4442-99FA-6CBB4BFAAC6C}"/>
</file>

<file path=customXml/itemProps2.xml><?xml version="1.0" encoding="utf-8"?>
<ds:datastoreItem xmlns:ds="http://schemas.openxmlformats.org/officeDocument/2006/customXml" ds:itemID="{9B516E1F-B8CF-4C3A-B10B-03B321802DAD}"/>
</file>

<file path=customXml/itemProps3.xml><?xml version="1.0" encoding="utf-8"?>
<ds:datastoreItem xmlns:ds="http://schemas.openxmlformats.org/officeDocument/2006/customXml" ds:itemID="{DAD5FD6B-1DF2-4EFE-B006-35DBECE67C9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Front Sheet</vt:lpstr>
      <vt:lpstr>2</vt:lpstr>
      <vt:lpstr>3</vt:lpstr>
      <vt:lpstr>4</vt:lpstr>
      <vt:lpstr>5</vt:lpstr>
      <vt:lpstr>6</vt:lpstr>
      <vt:lpstr>7</vt:lpstr>
      <vt:lpstr>Independent Examiners Report</vt:lpstr>
      <vt:lpstr>ETB</vt:lpstr>
      <vt:lpstr>Journals</vt:lpstr>
      <vt:lpstr>'3'!Print_Area</vt:lpstr>
      <vt:lpstr>'4'!Print_Area</vt:lpstr>
      <vt:lpstr>'5'!Print_Area</vt:lpstr>
      <vt:lpstr>ETB!Print_Area</vt:lpstr>
      <vt:lpstr>'Independent Examiners Report'!Print_Area</vt:lpstr>
    </vt:vector>
  </TitlesOfParts>
  <Company>Scottish Friendly Assurance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</dc:creator>
  <cp:lastModifiedBy>Alan Moffat</cp:lastModifiedBy>
  <cp:lastPrinted>2026-09-13T11:31:21Z</cp:lastPrinted>
  <dcterms:created xsi:type="dcterms:W3CDTF">2019-04-07T09:35:56Z</dcterms:created>
  <dcterms:modified xsi:type="dcterms:W3CDTF">2026-09-13T11:36:30Z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