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C:\Users\Anne Duncan\Documents\Guides\Accounts\"/>
    </mc:Choice>
  </mc:AlternateContent>
  <xr:revisionPtr revIDLastSave="0" documentId="13_ncr:1_{E32B6045-BE80-4983-9754-496080B4F693}" xr6:coauthVersionLast="47" xr6:coauthVersionMax="47" xr10:uidLastSave="{00000000-0000-0000-0000-000000000000}"/>
  <bookViews>
    <workbookView xWindow="-120" yWindow="-120" windowWidth="19440" windowHeight="10440" firstSheet="3" activeTab="4" xr2:uid="{7249C052-DE4A-4859-8A3D-51F89F414F8C}"/>
  </bookViews>
  <sheets>
    <sheet name="Receipts and payments main ac" sheetId="2" r:id="rId1"/>
    <sheet name="Balance Statement Main Account" sheetId="3" r:id="rId2"/>
    <sheet name="Receipts and payments saving ac" sheetId="8" r:id="rId3"/>
    <sheet name="Balance Statement Savings" sheetId="7" r:id="rId4"/>
    <sheet name="Balance Statement Consolodated" sheetId="4" r:id="rId5"/>
    <sheet name="Independent examiner's report" sheetId="6" r:id="rId6"/>
    <sheet name="Trustees annual report" sheetId="5" r:id="rId7"/>
  </sheets>
  <externalReferences>
    <externalReference r:id="rId8"/>
  </externalReferences>
  <definedNames>
    <definedName name="_xlnm.Print_Area" localSheetId="4">'Balance Statement Consolodated'!$A$1:$D$29</definedName>
    <definedName name="_xlnm.Print_Area" localSheetId="1">'Balance Statement Main Account'!$A$1:$D$29</definedName>
    <definedName name="_xlnm.Print_Area" localSheetId="3">'Balance Statement Savings'!$A$1:$D$29</definedName>
    <definedName name="_xlnm.Print_Area" localSheetId="0">'Receipts and payments main ac'!$A$1:$E$37</definedName>
    <definedName name="_xlnm.Print_Area" localSheetId="2">'Receipts and payments saving ac'!$A$1:$E$37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D35" i="8" l="1"/>
  <c r="B34" i="8"/>
  <c r="B33" i="8"/>
  <c r="B32" i="8"/>
  <c r="B31" i="8"/>
  <c r="B30" i="8"/>
  <c r="B29" i="8"/>
  <c r="B28" i="8"/>
  <c r="B27" i="8"/>
  <c r="B35" i="8" s="1"/>
  <c r="B26" i="8"/>
  <c r="B23" i="8"/>
  <c r="D19" i="8"/>
  <c r="D37" i="8" s="1"/>
  <c r="B19" i="8"/>
  <c r="B37" i="8" s="1"/>
  <c r="B18" i="8"/>
  <c r="B17" i="8"/>
  <c r="B16" i="8"/>
  <c r="B15" i="8"/>
  <c r="B14" i="8"/>
  <c r="B13" i="8"/>
  <c r="B12" i="8"/>
  <c r="B11" i="8"/>
  <c r="B10" i="8"/>
  <c r="B9" i="8"/>
  <c r="D7" i="8"/>
  <c r="B5" i="8"/>
  <c r="B4" i="8"/>
  <c r="B3" i="8"/>
  <c r="B29" i="7"/>
  <c r="D27" i="7"/>
  <c r="B27" i="7"/>
  <c r="D20" i="7"/>
  <c r="B18" i="7"/>
  <c r="B20" i="7" s="1"/>
  <c r="D13" i="7"/>
  <c r="B13" i="7"/>
  <c r="B12" i="7"/>
  <c r="D7" i="7"/>
  <c r="B5" i="7"/>
  <c r="B4" i="7"/>
  <c r="B3" i="7"/>
  <c r="C34" i="6"/>
  <c r="C33" i="6"/>
  <c r="C32" i="6"/>
  <c r="C31" i="6"/>
  <c r="C29" i="6"/>
  <c r="B23" i="6"/>
  <c r="C4" i="6"/>
  <c r="C3" i="6"/>
  <c r="C2" i="6"/>
  <c r="B3" i="5"/>
  <c r="B5" i="5"/>
  <c r="B7" i="5"/>
  <c r="B9" i="5"/>
  <c r="B10" i="5"/>
  <c r="B12" i="5"/>
  <c r="C12" i="5"/>
  <c r="B13" i="5"/>
  <c r="C13" i="5"/>
  <c r="B14" i="5"/>
  <c r="C14" i="5"/>
  <c r="B15" i="5"/>
  <c r="C15" i="5"/>
  <c r="B16" i="5"/>
  <c r="C16" i="5"/>
  <c r="B18" i="5"/>
  <c r="B19" i="5"/>
  <c r="B20" i="5"/>
  <c r="B21" i="5"/>
  <c r="A28" i="5"/>
  <c r="A30" i="5"/>
  <c r="E37" i="5"/>
  <c r="B41" i="5"/>
  <c r="B3" i="4"/>
  <c r="B4" i="4"/>
  <c r="B5" i="4"/>
  <c r="D7" i="4"/>
  <c r="B10" i="4"/>
  <c r="D13" i="4"/>
  <c r="B17" i="4"/>
  <c r="B18" i="4"/>
  <c r="D20" i="4"/>
  <c r="B27" i="4"/>
  <c r="D27" i="4"/>
  <c r="B29" i="4"/>
  <c r="B3" i="3"/>
  <c r="B4" i="3"/>
  <c r="B5" i="3"/>
  <c r="D7" i="3"/>
  <c r="D13" i="3"/>
  <c r="B17" i="3"/>
  <c r="B20" i="3" s="1"/>
  <c r="B18" i="3"/>
  <c r="D20" i="3"/>
  <c r="B27" i="3"/>
  <c r="D27" i="3"/>
  <c r="B29" i="3"/>
  <c r="B3" i="2"/>
  <c r="B4" i="2"/>
  <c r="B5" i="2"/>
  <c r="D7" i="2"/>
  <c r="B9" i="2"/>
  <c r="B10" i="2"/>
  <c r="B11" i="2"/>
  <c r="B12" i="2"/>
  <c r="B19" i="2" s="1"/>
  <c r="B13" i="2"/>
  <c r="B14" i="2"/>
  <c r="B15" i="2"/>
  <c r="B16" i="2"/>
  <c r="B17" i="2"/>
  <c r="B18" i="2"/>
  <c r="D19" i="2"/>
  <c r="D37" i="2" s="1"/>
  <c r="B23" i="2"/>
  <c r="B26" i="2"/>
  <c r="B27" i="2"/>
  <c r="B28" i="2"/>
  <c r="B35" i="2" s="1"/>
  <c r="B29" i="2"/>
  <c r="B30" i="2"/>
  <c r="B31" i="2"/>
  <c r="B32" i="2"/>
  <c r="B33" i="2"/>
  <c r="B34" i="2"/>
  <c r="D35" i="2"/>
  <c r="B20" i="4" l="1"/>
  <c r="B37" i="2"/>
  <c r="B12" i="3" s="1"/>
  <c r="B13" i="3" l="1"/>
  <c r="B12" i="4"/>
  <c r="B13" i="4"/>
</calcChain>
</file>

<file path=xl/sharedStrings.xml><?xml version="1.0" encoding="utf-8"?>
<sst xmlns="http://schemas.openxmlformats.org/spreadsheetml/2006/main" count="163" uniqueCount="83">
  <si>
    <t>Surplus/(Deficit) for year</t>
  </si>
  <si>
    <t>Total Payments</t>
  </si>
  <si>
    <t>Transfer to Savings Account</t>
  </si>
  <si>
    <t>Camp Equipment</t>
  </si>
  <si>
    <t>Uniform &amp; Badges</t>
  </si>
  <si>
    <t>Other Costs</t>
  </si>
  <si>
    <t>Guide Shop</t>
  </si>
  <si>
    <t xml:space="preserve">                                                                                                                                                                                                                                                                                                                                                                                                                                                                                                                                                                                                                                                                                                                                                                                                                                                                                                                                                                                                                                                                                                                                                                                                                                                                                                                                                                                                                                                                                                                                                                                                                                                                                                                                                                                                                                                                                                                                         </t>
  </si>
  <si>
    <t>Activity Expenses</t>
  </si>
  <si>
    <t>Trips</t>
  </si>
  <si>
    <t xml:space="preserve">           </t>
  </si>
  <si>
    <t>Hall Costs</t>
  </si>
  <si>
    <t>Census</t>
  </si>
  <si>
    <t>Payments for charitable activities</t>
  </si>
  <si>
    <t>Unit fundraising</t>
  </si>
  <si>
    <t>Fundraising expenses</t>
  </si>
  <si>
    <t>Payments</t>
  </si>
  <si>
    <t>Total Receipts</t>
  </si>
  <si>
    <t>Transfer From Savings Account</t>
  </si>
  <si>
    <t>Bank Interest</t>
  </si>
  <si>
    <t>Micellaneous Income</t>
  </si>
  <si>
    <t xml:space="preserve">Grants Received </t>
  </si>
  <si>
    <t>Donations Received</t>
  </si>
  <si>
    <t>Unit Fundraising</t>
  </si>
  <si>
    <t>Gift Aid Received</t>
  </si>
  <si>
    <t>Unit Subcriptions</t>
  </si>
  <si>
    <t>Receipts</t>
  </si>
  <si>
    <t>Charity Number</t>
  </si>
  <si>
    <t xml:space="preserve">Unit name </t>
  </si>
  <si>
    <t xml:space="preserve">For the Year ended </t>
  </si>
  <si>
    <t>Receipts and Payments Account</t>
  </si>
  <si>
    <t xml:space="preserve">Date:  </t>
  </si>
  <si>
    <t>Kirsty Duncan</t>
  </si>
  <si>
    <t xml:space="preserve">Prepared by (signature): </t>
  </si>
  <si>
    <t>In addition to the above cash &amp; bank balances, the unit has equipment to the value of:</t>
  </si>
  <si>
    <t>Assets &amp; Liabilities:</t>
  </si>
  <si>
    <t>Total</t>
  </si>
  <si>
    <t>less outstanding cheques</t>
  </si>
  <si>
    <t>Bank</t>
  </si>
  <si>
    <t xml:space="preserve">Cash </t>
  </si>
  <si>
    <t>Closing Balances</t>
  </si>
  <si>
    <t>Cash</t>
  </si>
  <si>
    <t>Opening Balances</t>
  </si>
  <si>
    <t>Unit Name</t>
  </si>
  <si>
    <t xml:space="preserve">For the year ended </t>
  </si>
  <si>
    <t>Statement of balances</t>
  </si>
  <si>
    <t>Name:</t>
  </si>
  <si>
    <t>Date</t>
  </si>
  <si>
    <t>Signature</t>
  </si>
  <si>
    <t>____________________________</t>
  </si>
  <si>
    <t>Signed on behalf of the trustees by</t>
  </si>
  <si>
    <t>During the year the trustees did not receive any remuneration.</t>
  </si>
  <si>
    <t xml:space="preserve"> </t>
  </si>
  <si>
    <t>Its trustees are the volunteer adult leaders trained and appointed as per the Girlguiding policies and procedures.  Updated training is available throughout the year.</t>
  </si>
  <si>
    <t>The above charity (unit) is an unincorporated association.  It has no written constitution, but operates in accordance with the policies and procedures published by Girlguiding, the operating name of the Guide Association.</t>
  </si>
  <si>
    <t>Charity Address</t>
  </si>
  <si>
    <t>Charity Trustees</t>
  </si>
  <si>
    <t>Division</t>
  </si>
  <si>
    <t>District</t>
  </si>
  <si>
    <t>Charity (Unit) Name</t>
  </si>
  <si>
    <t>For year ended</t>
  </si>
  <si>
    <t>Trustees' Annual Report</t>
  </si>
  <si>
    <t>Independent examiner's report</t>
  </si>
  <si>
    <t>For the year ended</t>
  </si>
  <si>
    <t>For</t>
  </si>
  <si>
    <t>Charity number</t>
  </si>
  <si>
    <t>Respective responsibilities of trustees and examiner</t>
  </si>
  <si>
    <t>The charity’s trustees are responsible for the preparation of the accounts in accordance with the terms of the Charities and Trustee Investment (Scotland) 2005 Act and the Charities Accounts (Scotland) Regulations 2006. The charity trustees consider that the audit requirement of Regulation 10(1) (a) to (c) of the Accounts Regulations does not apply. It is my responsibility to examine the accounts as required under section 44(1) (c) of the Act and to state whether particular matters have come to my attention.</t>
  </si>
  <si>
    <t>Basis of Independent Examiners Statement</t>
  </si>
  <si>
    <t>My examination is carried out in accordance with Regulation 11 of the Charities Accounts (Scotland) Regulations 2006. An examination includes a review of the accounting records kept by the charity and a comparison of the accounts presented with those records. It also includes consideration of any unusual items or disclosures in the accounts and seeks explanations from the trustees concerning any such matters. The procedures undertaken do not provide all the evidence that would be required in an audit and, consequently, I do not express an audit opinion on the accounts.</t>
  </si>
  <si>
    <t>Independent Examiners Statement</t>
  </si>
  <si>
    <t>In the course of my examination, no matter has come to my attention</t>
  </si>
  <si>
    <t>which gives me reasonable cause to believe that in any material respect the requirements:</t>
  </si>
  <si>
    <t>•</t>
  </si>
  <si>
    <t>to keep accounting records in accordance with section 44(1) (a) of the 2005 Act and Regulation 4 of the 2006 Accounts Regulations, and</t>
  </si>
  <si>
    <t>to prepare accounts which accord with the accounting records and comply with Regulation 9 of the 2006 Accounts Regulations</t>
  </si>
  <si>
    <t>have not been met, or</t>
  </si>
  <si>
    <t>to which, in my opinion, attention should be drawn in order to enable a proper understanding of the accounts to be reached.</t>
  </si>
  <si>
    <t xml:space="preserve">Name: </t>
  </si>
  <si>
    <t xml:space="preserve">Address: </t>
  </si>
  <si>
    <t>Savings Receipts and Payments Account</t>
  </si>
  <si>
    <t>Transfer From Main Account</t>
  </si>
  <si>
    <t>Transfer to Main Account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</si>
</sst>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Red]\-&quot;£&quot;#,##0.00"/>
    <numFmt numFmtId="43" formatCode="_-* #,##0.00_-;\-* #,##0.00_-;_-* &quot;-&quot;??_-;_-@_-"/>
    <numFmt numFmtId="164" formatCode="&quot;£&quot;#,##0.00"/>
    <numFmt numFmtId="165" formatCode="[$-F800]dddd\,\ mmmm\ dd\,\ yyyy"/>
  </numFmts>
  <fonts count="15" x14ac:knownFonts="1">
    <font>
      <sz val="11"/>
      <color theme="1"/>
      <name val="Aptos Narrow"/>
      <family val="2"/>
      <scheme val="minor"/>
    </font>
    <font>
      <sz val="11"/>
      <color theme="1"/>
      <name val="Aptos Narrow"/>
      <family val="2"/>
      <scheme val="minor"/>
    </font>
    <font>
      <sz val="10"/>
      <name val="Arial"/>
      <family val="2"/>
    </font>
    <font>
      <sz val="11"/>
      <color theme="1"/>
      <name val="Poppins"/>
    </font>
    <font>
      <b/>
      <sz val="11"/>
      <color theme="1"/>
      <name val="Poppins"/>
    </font>
    <font>
      <u/>
      <sz val="11"/>
      <color theme="1"/>
      <name val="Poppins"/>
    </font>
    <font>
      <b/>
      <sz val="11"/>
      <color indexed="8"/>
      <name val="Poppins"/>
    </font>
    <font>
      <b/>
      <sz val="14"/>
      <color theme="1"/>
      <name val="Segoe Script"/>
      <family val="4"/>
    </font>
    <font>
      <sz val="14"/>
      <color theme="1"/>
      <name val="Segoe Script"/>
      <family val="4"/>
    </font>
    <font>
      <b/>
      <sz val="11"/>
      <name val="Poppins"/>
    </font>
    <font>
      <u/>
      <sz val="11"/>
      <name val="Poppins"/>
    </font>
    <font>
      <sz val="11"/>
      <name val="Poppins"/>
    </font>
    <font>
      <sz val="14"/>
      <name val="Segoe Script"/>
      <family val="4"/>
    </font>
    <font>
      <b/>
      <sz val="12"/>
      <color theme="1"/>
      <name val="Poppins"/>
    </font>
    <font>
      <sz val="12"/>
      <color theme="1"/>
      <name val="Poppins"/>
    </font>
  </fonts>
  <fills count="4">
    <fill>
      <patternFill patternType="none"/>
    </fill>
    <fill>
      <patternFill patternType="gray125"/>
    </fill>
    <fill>
      <patternFill patternType="solid">
        <fgColor theme="0"/>
        <bgColor indexed="64"/>
      </patternFill>
    </fill>
    <fill>
      <patternFill patternType="solid">
        <fgColor theme="4" tint="0.59999389629810485"/>
        <bgColor indexed="64"/>
      </patternFill>
    </fill>
  </fills>
  <borders count="8">
    <border>
      <left/>
      <right/>
      <top/>
      <bottom/>
      <diagonal/>
    </border>
    <border>
      <left/>
      <right/>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s>
  <cellStyleXfs count="4">
    <xf numFmtId="0" fontId="0" fillId="0" borderId="0"/>
    <xf numFmtId="43" fontId="1" fillId="0" borderId="0" applyFont="0" applyFill="0" applyBorder="0" applyAlignment="0" applyProtection="0"/>
    <xf numFmtId="0" fontId="2" fillId="0" borderId="0"/>
    <xf numFmtId="0" fontId="2" fillId="0" borderId="0"/>
  </cellStyleXfs>
  <cellXfs count="111">
    <xf numFmtId="0" fontId="0" fillId="0" borderId="0" xfId="0"/>
    <xf numFmtId="0" fontId="3" fillId="0" borderId="0" xfId="2" applyFont="1" applyAlignment="1">
      <alignment vertical="top"/>
    </xf>
    <xf numFmtId="43" fontId="3" fillId="0" borderId="0" xfId="1" applyFont="1" applyBorder="1" applyAlignment="1">
      <alignment vertical="top"/>
    </xf>
    <xf numFmtId="164" fontId="3" fillId="0" borderId="0" xfId="2" applyNumberFormat="1" applyFont="1" applyAlignment="1">
      <alignment vertical="top"/>
    </xf>
    <xf numFmtId="164" fontId="4" fillId="0" borderId="1" xfId="1" applyNumberFormat="1" applyFont="1" applyBorder="1" applyAlignment="1">
      <alignment vertical="center"/>
    </xf>
    <xf numFmtId="43" fontId="3" fillId="0" borderId="0" xfId="1" applyFont="1" applyAlignment="1">
      <alignment vertical="center"/>
    </xf>
    <xf numFmtId="0" fontId="3" fillId="0" borderId="0" xfId="2" applyFont="1" applyAlignment="1">
      <alignment vertical="center"/>
    </xf>
    <xf numFmtId="0" fontId="4" fillId="0" borderId="0" xfId="2" applyFont="1" applyAlignment="1">
      <alignment vertical="top"/>
    </xf>
    <xf numFmtId="43" fontId="4" fillId="0" borderId="0" xfId="1" applyFont="1" applyAlignment="1">
      <alignment vertical="center"/>
    </xf>
    <xf numFmtId="0" fontId="4" fillId="0" borderId="0" xfId="2" applyFont="1" applyAlignment="1">
      <alignment vertical="center"/>
    </xf>
    <xf numFmtId="164" fontId="3" fillId="2" borderId="2" xfId="1" applyNumberFormat="1" applyFont="1" applyFill="1" applyBorder="1" applyAlignment="1" applyProtection="1">
      <alignment vertical="center"/>
      <protection locked="0"/>
    </xf>
    <xf numFmtId="8" fontId="3" fillId="0" borderId="2" xfId="1" applyNumberFormat="1" applyFont="1" applyBorder="1" applyAlignment="1">
      <alignment vertical="center"/>
    </xf>
    <xf numFmtId="164" fontId="3" fillId="2" borderId="3" xfId="1" applyNumberFormat="1" applyFont="1" applyFill="1" applyBorder="1" applyAlignment="1" applyProtection="1">
      <alignment vertical="center"/>
      <protection locked="0"/>
    </xf>
    <xf numFmtId="8" fontId="3" fillId="0" borderId="3" xfId="1" applyNumberFormat="1" applyFont="1" applyBorder="1" applyAlignment="1">
      <alignment vertical="center"/>
    </xf>
    <xf numFmtId="164" fontId="3" fillId="0" borderId="3" xfId="1" applyNumberFormat="1" applyFont="1" applyBorder="1" applyAlignment="1">
      <alignment vertical="center"/>
    </xf>
    <xf numFmtId="164" fontId="3" fillId="2" borderId="4" xfId="1" applyNumberFormat="1" applyFont="1" applyFill="1" applyBorder="1" applyAlignment="1" applyProtection="1">
      <alignment vertical="center"/>
      <protection locked="0"/>
    </xf>
    <xf numFmtId="164" fontId="3" fillId="0" borderId="4" xfId="1" applyNumberFormat="1" applyFont="1" applyBorder="1" applyAlignment="1">
      <alignment vertical="center"/>
    </xf>
    <xf numFmtId="0" fontId="5" fillId="0" borderId="0" xfId="2" applyFont="1" applyAlignment="1">
      <alignment vertical="top"/>
    </xf>
    <xf numFmtId="43" fontId="3" fillId="0" borderId="0" xfId="1" applyFont="1" applyFill="1" applyAlignment="1">
      <alignment vertical="center"/>
    </xf>
    <xf numFmtId="164" fontId="3" fillId="2" borderId="5" xfId="1" applyNumberFormat="1" applyFont="1" applyFill="1" applyBorder="1" applyAlignment="1" applyProtection="1">
      <alignment vertical="center"/>
      <protection locked="0"/>
    </xf>
    <xf numFmtId="164" fontId="3" fillId="0" borderId="5" xfId="1" applyNumberFormat="1" applyFont="1" applyFill="1" applyBorder="1" applyAlignment="1">
      <alignment vertical="center"/>
    </xf>
    <xf numFmtId="164" fontId="4" fillId="0" borderId="1" xfId="1" applyNumberFormat="1" applyFont="1" applyFill="1" applyBorder="1" applyAlignment="1">
      <alignment vertical="center"/>
    </xf>
    <xf numFmtId="43" fontId="4" fillId="0" borderId="0" xfId="1" applyFont="1" applyFill="1" applyAlignment="1">
      <alignment vertical="center"/>
    </xf>
    <xf numFmtId="164" fontId="3" fillId="0" borderId="2" xfId="1" applyNumberFormat="1" applyFont="1" applyFill="1" applyBorder="1" applyAlignment="1">
      <alignment vertical="center"/>
    </xf>
    <xf numFmtId="164" fontId="3" fillId="0" borderId="3" xfId="1" applyNumberFormat="1" applyFont="1" applyFill="1" applyBorder="1" applyAlignment="1">
      <alignment vertical="center"/>
    </xf>
    <xf numFmtId="164" fontId="3" fillId="2" borderId="3" xfId="2" applyNumberFormat="1" applyFont="1" applyFill="1" applyBorder="1" applyAlignment="1" applyProtection="1">
      <alignment vertical="center"/>
      <protection locked="0"/>
    </xf>
    <xf numFmtId="164" fontId="3" fillId="0" borderId="3" xfId="2" applyNumberFormat="1" applyFont="1" applyBorder="1" applyAlignment="1">
      <alignment vertical="center"/>
    </xf>
    <xf numFmtId="164" fontId="3" fillId="2" borderId="4" xfId="2" applyNumberFormat="1" applyFont="1" applyFill="1" applyBorder="1" applyAlignment="1" applyProtection="1">
      <alignment vertical="center"/>
      <protection locked="0"/>
    </xf>
    <xf numFmtId="164" fontId="3" fillId="0" borderId="4" xfId="2" applyNumberFormat="1" applyFont="1" applyBorder="1" applyAlignment="1">
      <alignment vertical="center"/>
    </xf>
    <xf numFmtId="0" fontId="4" fillId="0" borderId="0" xfId="2" applyFont="1" applyAlignment="1">
      <alignment horizontal="center" vertical="top"/>
    </xf>
    <xf numFmtId="165" fontId="6" fillId="0" borderId="0" xfId="2" applyNumberFormat="1" applyFont="1" applyAlignment="1">
      <alignment horizontal="left" vertical="top"/>
    </xf>
    <xf numFmtId="0" fontId="4" fillId="0" borderId="0" xfId="2" applyFont="1" applyAlignment="1">
      <alignment horizontal="left" vertical="center"/>
    </xf>
    <xf numFmtId="0" fontId="3" fillId="2" borderId="0" xfId="2" applyFont="1" applyFill="1" applyAlignment="1">
      <alignment vertical="top"/>
    </xf>
    <xf numFmtId="0" fontId="4" fillId="0" borderId="0" xfId="2" applyFont="1" applyAlignment="1">
      <alignment vertical="top" wrapText="1"/>
    </xf>
    <xf numFmtId="165" fontId="4" fillId="0" borderId="0" xfId="2" applyNumberFormat="1" applyFont="1" applyAlignment="1">
      <alignment vertical="top" wrapText="1"/>
    </xf>
    <xf numFmtId="0" fontId="6" fillId="0" borderId="0" xfId="2" applyFont="1" applyAlignment="1">
      <alignment vertical="top" wrapText="1"/>
    </xf>
    <xf numFmtId="0" fontId="3" fillId="0" borderId="0" xfId="2" applyFont="1"/>
    <xf numFmtId="14" fontId="3" fillId="0" borderId="0" xfId="2" applyNumberFormat="1" applyFont="1"/>
    <xf numFmtId="0" fontId="4" fillId="0" borderId="0" xfId="2" applyFont="1"/>
    <xf numFmtId="4" fontId="4" fillId="0" borderId="0" xfId="2" applyNumberFormat="1" applyFont="1"/>
    <xf numFmtId="14" fontId="7" fillId="0" borderId="0" xfId="2" applyNumberFormat="1" applyFont="1"/>
    <xf numFmtId="164" fontId="4" fillId="0" borderId="5" xfId="2" applyNumberFormat="1" applyFont="1" applyBorder="1" applyProtection="1">
      <protection locked="0"/>
    </xf>
    <xf numFmtId="0" fontId="5" fillId="0" borderId="0" xfId="2" applyFont="1"/>
    <xf numFmtId="164" fontId="4" fillId="0" borderId="7" xfId="2" applyNumberFormat="1" applyFont="1" applyBorder="1" applyAlignment="1">
      <alignment vertical="center"/>
    </xf>
    <xf numFmtId="164" fontId="3" fillId="2" borderId="5" xfId="2" applyNumberFormat="1" applyFont="1" applyFill="1" applyBorder="1" applyAlignment="1" applyProtection="1">
      <alignment vertical="center"/>
      <protection locked="0"/>
    </xf>
    <xf numFmtId="164" fontId="3" fillId="0" borderId="5" xfId="2" applyNumberFormat="1" applyFont="1" applyBorder="1" applyAlignment="1">
      <alignment vertical="center"/>
    </xf>
    <xf numFmtId="164" fontId="3" fillId="0" borderId="0" xfId="2" applyNumberFormat="1" applyFont="1"/>
    <xf numFmtId="164" fontId="4" fillId="0" borderId="1" xfId="2" applyNumberFormat="1" applyFont="1" applyBorder="1" applyAlignment="1">
      <alignment vertical="center"/>
    </xf>
    <xf numFmtId="165" fontId="4" fillId="0" borderId="0" xfId="2" applyNumberFormat="1" applyFont="1" applyAlignment="1">
      <alignment horizontal="left" vertical="top"/>
    </xf>
    <xf numFmtId="0" fontId="4" fillId="0" borderId="0" xfId="2" applyFont="1" applyAlignment="1">
      <alignment horizontal="left" vertical="top"/>
    </xf>
    <xf numFmtId="0" fontId="4" fillId="0" borderId="0" xfId="2" applyFont="1" applyAlignment="1">
      <alignment horizontal="left" vertical="top" wrapText="1"/>
    </xf>
    <xf numFmtId="0" fontId="6" fillId="0" borderId="0" xfId="2" applyFont="1" applyAlignment="1">
      <alignment horizontal="left" vertical="top" wrapText="1"/>
    </xf>
    <xf numFmtId="0" fontId="4" fillId="2" borderId="0" xfId="2" applyFont="1" applyFill="1" applyAlignment="1">
      <alignment vertical="top"/>
    </xf>
    <xf numFmtId="0" fontId="3" fillId="0" borderId="0" xfId="3" applyFont="1"/>
    <xf numFmtId="0" fontId="3" fillId="0" borderId="0" xfId="3" applyFont="1" applyAlignment="1">
      <alignment vertical="top"/>
    </xf>
    <xf numFmtId="14" fontId="3" fillId="0" borderId="0" xfId="3" applyNumberFormat="1" applyFont="1"/>
    <xf numFmtId="14" fontId="8" fillId="0" borderId="0" xfId="3" applyNumberFormat="1" applyFont="1" applyAlignment="1">
      <alignment vertical="top"/>
    </xf>
    <xf numFmtId="0" fontId="3" fillId="0" borderId="0" xfId="3" applyFont="1" applyAlignment="1">
      <alignment wrapText="1"/>
    </xf>
    <xf numFmtId="0" fontId="3" fillId="0" borderId="0" xfId="3" applyFont="1" applyAlignment="1">
      <alignment vertical="top" wrapText="1"/>
    </xf>
    <xf numFmtId="0" fontId="4" fillId="0" borderId="0" xfId="3" applyFont="1" applyAlignment="1">
      <alignment vertical="top"/>
    </xf>
    <xf numFmtId="0" fontId="3" fillId="0" borderId="0" xfId="3" applyFont="1" applyAlignment="1">
      <alignment horizontal="left" vertical="top"/>
    </xf>
    <xf numFmtId="0" fontId="4" fillId="0" borderId="0" xfId="3" applyFont="1"/>
    <xf numFmtId="0" fontId="4" fillId="0" borderId="0" xfId="3" applyFont="1" applyAlignment="1">
      <alignment horizontal="center" vertical="top" wrapText="1"/>
    </xf>
    <xf numFmtId="14" fontId="4" fillId="0" borderId="0" xfId="3" applyNumberFormat="1" applyFont="1" applyAlignment="1">
      <alignment horizontal="center" vertical="top" wrapText="1"/>
    </xf>
    <xf numFmtId="0" fontId="6" fillId="0" borderId="0" xfId="3" applyFont="1" applyAlignment="1">
      <alignment horizontal="center" vertical="top" wrapText="1"/>
    </xf>
    <xf numFmtId="0" fontId="4" fillId="0" borderId="0" xfId="3" applyFont="1" applyAlignment="1">
      <alignment wrapText="1"/>
    </xf>
    <xf numFmtId="0" fontId="9" fillId="0" borderId="0" xfId="3" applyFont="1"/>
    <xf numFmtId="165" fontId="4" fillId="0" borderId="0" xfId="3" applyNumberFormat="1" applyFont="1" applyAlignment="1">
      <alignment horizontal="left" vertical="top"/>
    </xf>
    <xf numFmtId="0" fontId="4" fillId="0" borderId="0" xfId="3" applyFont="1" applyAlignment="1">
      <alignment vertical="top" wrapText="1"/>
    </xf>
    <xf numFmtId="0" fontId="4" fillId="0" borderId="0" xfId="3" applyFont="1" applyAlignment="1">
      <alignment vertical="center"/>
    </xf>
    <xf numFmtId="0" fontId="3" fillId="0" borderId="0" xfId="3" applyFont="1" applyAlignment="1">
      <alignment vertical="center"/>
    </xf>
    <xf numFmtId="0" fontId="10" fillId="0" borderId="0" xfId="3" applyFont="1"/>
    <xf numFmtId="0" fontId="11" fillId="0" borderId="0" xfId="3" applyFont="1"/>
    <xf numFmtId="0" fontId="11" fillId="3" borderId="0" xfId="3" applyFont="1" applyFill="1" applyAlignment="1">
      <alignment horizontal="center"/>
    </xf>
    <xf numFmtId="0" fontId="11" fillId="3" borderId="0" xfId="3" applyFont="1" applyFill="1" applyAlignment="1">
      <alignment horizontal="center" vertical="center"/>
    </xf>
    <xf numFmtId="0" fontId="11" fillId="3" borderId="0" xfId="3" applyFont="1" applyFill="1"/>
    <xf numFmtId="0" fontId="11" fillId="3" borderId="0" xfId="3" applyFont="1" applyFill="1" applyAlignment="1">
      <alignment horizontal="left"/>
    </xf>
    <xf numFmtId="0" fontId="11" fillId="0" borderId="0" xfId="3" applyFont="1" applyAlignment="1">
      <alignment horizontal="center"/>
    </xf>
    <xf numFmtId="0" fontId="11" fillId="0" borderId="0" xfId="3" applyFont="1" applyAlignment="1">
      <alignment horizontal="center" vertical="center"/>
    </xf>
    <xf numFmtId="0" fontId="12" fillId="0" borderId="0" xfId="3" applyFont="1"/>
    <xf numFmtId="0" fontId="11" fillId="0" borderId="0" xfId="3" applyFont="1" applyAlignment="1">
      <alignment vertical="top"/>
    </xf>
    <xf numFmtId="14" fontId="11" fillId="0" borderId="0" xfId="3" applyNumberFormat="1" applyFont="1"/>
    <xf numFmtId="0" fontId="11" fillId="0" borderId="0" xfId="3" applyFont="1" applyAlignment="1">
      <alignment horizontal="right"/>
    </xf>
    <xf numFmtId="164" fontId="4" fillId="0" borderId="1" xfId="2" quotePrefix="1" applyNumberFormat="1" applyFont="1" applyBorder="1" applyAlignment="1">
      <alignment vertical="center"/>
    </xf>
    <xf numFmtId="0" fontId="13" fillId="0" borderId="0" xfId="2" applyFont="1" applyAlignment="1">
      <alignment vertical="top"/>
    </xf>
    <xf numFmtId="0" fontId="13" fillId="0" borderId="0" xfId="2" applyFont="1" applyAlignment="1">
      <alignment horizontal="center" vertical="top"/>
    </xf>
    <xf numFmtId="0" fontId="14" fillId="0" borderId="0" xfId="2" applyFont="1" applyAlignment="1">
      <alignment vertical="top"/>
    </xf>
    <xf numFmtId="0" fontId="14" fillId="0" borderId="0" xfId="2" applyFont="1" applyAlignment="1">
      <alignment vertical="center"/>
    </xf>
    <xf numFmtId="164" fontId="14" fillId="0" borderId="4" xfId="2" applyNumberFormat="1" applyFont="1" applyBorder="1" applyAlignment="1">
      <alignment vertical="center"/>
    </xf>
    <xf numFmtId="164" fontId="14" fillId="0" borderId="3" xfId="1" applyNumberFormat="1" applyFont="1" applyBorder="1" applyAlignment="1">
      <alignment vertical="center"/>
    </xf>
    <xf numFmtId="164" fontId="14" fillId="0" borderId="3" xfId="1" applyNumberFormat="1" applyFont="1" applyFill="1" applyBorder="1" applyAlignment="1">
      <alignment vertical="center"/>
    </xf>
    <xf numFmtId="164" fontId="14" fillId="0" borderId="3" xfId="2" applyNumberFormat="1" applyFont="1" applyBorder="1" applyAlignment="1">
      <alignment vertical="center"/>
    </xf>
    <xf numFmtId="164" fontId="14" fillId="0" borderId="2" xfId="1" applyNumberFormat="1" applyFont="1" applyFill="1" applyBorder="1" applyAlignment="1">
      <alignment vertical="center"/>
    </xf>
    <xf numFmtId="0" fontId="13" fillId="0" borderId="0" xfId="2" applyFont="1" applyAlignment="1">
      <alignment vertical="center"/>
    </xf>
    <xf numFmtId="164" fontId="13" fillId="0" borderId="1" xfId="1" applyNumberFormat="1" applyFont="1" applyFill="1" applyBorder="1" applyAlignment="1">
      <alignment vertical="center"/>
    </xf>
    <xf numFmtId="0" fontId="3" fillId="0" borderId="0" xfId="2" applyFont="1" applyAlignment="1">
      <alignment horizontal="left" wrapText="1"/>
    </xf>
    <xf numFmtId="0" fontId="3" fillId="0" borderId="6" xfId="2" applyFont="1" applyBorder="1" applyAlignment="1">
      <alignment horizontal="left" wrapText="1"/>
    </xf>
    <xf numFmtId="0" fontId="11" fillId="3" borderId="0" xfId="3" applyFont="1" applyFill="1" applyAlignment="1">
      <alignment horizontal="left" wrapText="1"/>
    </xf>
    <xf numFmtId="0" fontId="11" fillId="3" borderId="0" xfId="3" applyFont="1" applyFill="1" applyAlignment="1">
      <alignment wrapText="1"/>
    </xf>
    <xf numFmtId="0" fontId="11" fillId="0" borderId="0" xfId="3" applyFont="1" applyAlignment="1">
      <alignment wrapText="1"/>
    </xf>
    <xf numFmtId="0" fontId="4" fillId="0" borderId="0" xfId="3" applyFont="1" applyAlignment="1">
      <alignment horizontal="left" wrapText="1"/>
    </xf>
    <xf numFmtId="0" fontId="6" fillId="0" borderId="0" xfId="3" applyFont="1" applyAlignment="1">
      <alignment horizontal="left" wrapText="1"/>
    </xf>
    <xf numFmtId="0" fontId="4" fillId="0" borderId="0" xfId="3" applyFont="1" applyAlignment="1">
      <alignment horizontal="left" vertical="top" wrapText="1"/>
    </xf>
    <xf numFmtId="0" fontId="6" fillId="0" borderId="0" xfId="3" applyFont="1" applyAlignment="1">
      <alignment horizontal="left" vertical="top" wrapText="1"/>
    </xf>
    <xf numFmtId="0" fontId="11" fillId="0" borderId="0" xfId="3" applyFont="1" applyAlignment="1">
      <alignment vertical="center" wrapText="1"/>
    </xf>
    <xf numFmtId="0" fontId="3" fillId="0" borderId="0" xfId="3" applyFont="1" applyAlignment="1">
      <alignment horizontal="left" vertical="top" wrapText="1"/>
    </xf>
    <xf numFmtId="0" fontId="4" fillId="0" borderId="0" xfId="3" applyFont="1" applyAlignment="1">
      <alignment horizontal="center" vertical="top" wrapText="1"/>
    </xf>
    <xf numFmtId="0" fontId="6" fillId="0" borderId="0" xfId="3" applyFont="1" applyAlignment="1">
      <alignment horizontal="center" wrapText="1"/>
    </xf>
    <xf numFmtId="0" fontId="4" fillId="0" borderId="0" xfId="3" applyFont="1" applyAlignment="1">
      <alignment horizontal="center" wrapText="1"/>
    </xf>
    <xf numFmtId="0" fontId="3" fillId="0" borderId="0" xfId="3" applyFont="1" applyAlignment="1">
      <alignment vertical="top" wrapText="1"/>
    </xf>
    <xf numFmtId="0" fontId="3" fillId="0" borderId="0" xfId="3" applyFont="1" applyAlignment="1">
      <alignment wrapText="1"/>
    </xf>
  </cellXfs>
  <cellStyles count="4">
    <cellStyle name="Comma" xfId="1" builtinId="3"/>
    <cellStyle name="Normal" xfId="0" builtinId="0"/>
    <cellStyle name="Normal 2" xfId="2" xr:uid="{FC8B79B5-6657-4837-A118-521F121759DF}"/>
    <cellStyle name="Normal_unit_accounts_2011(1)" xfId="3" xr:uid="{E5EADC63-5753-41AB-BD11-CBDA8A1435A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nne%20Duncan\Documents\Guides\Accounts\20th%20Guides%202025%20CONSOLODATED.xlsx" TargetMode="External"/><Relationship Id="rId1" Type="http://schemas.openxmlformats.org/officeDocument/2006/relationships/externalLinkPath" Target="20th%20Guides%202025%20CONSOLODAT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rocess to prepare"/>
      <sheetName val="CONTENTS"/>
      <sheetName val="Accounts Process"/>
      <sheetName val="Instructions"/>
      <sheetName val="3rd party fund"/>
      <sheetName val="DATA INPUT"/>
      <sheetName val="Data sheet"/>
      <sheetName val="SAVINGS INCOME"/>
      <sheetName val="SAVINGS EXPENDITURE"/>
      <sheetName val="MAIN INCOME"/>
      <sheetName val="MAIN EXPENDITURE"/>
      <sheetName val="Receipts and payments main ac"/>
      <sheetName val="Receipts and payments saving ac"/>
      <sheetName val="Balance Statement Main Account"/>
      <sheetName val="Balance Statement Savings"/>
      <sheetName val="Balance Statement Consolodated"/>
      <sheetName val="Trustees annual report"/>
      <sheetName val="Independent examiner's report"/>
    </sheetNames>
    <sheetDataSet>
      <sheetData sheetId="0"/>
      <sheetData sheetId="1"/>
      <sheetData sheetId="2"/>
      <sheetData sheetId="3"/>
      <sheetData sheetId="4"/>
      <sheetData sheetId="5">
        <row r="7">
          <cell r="C7" t="str">
            <v>20th Cumbernauld Guides</v>
          </cell>
        </row>
        <row r="9">
          <cell r="C9" t="str">
            <v>SCO049730</v>
          </cell>
        </row>
        <row r="11">
          <cell r="C11" t="str">
            <v>31.12.2025</v>
          </cell>
        </row>
        <row r="16">
          <cell r="C16">
            <v>2024</v>
          </cell>
        </row>
        <row r="18">
          <cell r="C18"/>
        </row>
        <row r="20">
          <cell r="C20" t="str">
            <v>Cumbernauld</v>
          </cell>
        </row>
        <row r="23">
          <cell r="B23" t="str">
            <v>Unit Guider</v>
          </cell>
          <cell r="C23" t="str">
            <v>Kirsty Duncan</v>
          </cell>
        </row>
        <row r="24">
          <cell r="B24" t="str">
            <v>Assistant Guider</v>
          </cell>
          <cell r="C24" t="str">
            <v>Debbie Weston</v>
          </cell>
        </row>
        <row r="25">
          <cell r="B25" t="str">
            <v>Leader In Training</v>
          </cell>
          <cell r="C25" t="str">
            <v>Diane Stephenson</v>
          </cell>
        </row>
        <row r="26">
          <cell r="B26" t="str">
            <v>Unit Helper</v>
          </cell>
          <cell r="C26" t="str">
            <v>Christina Work</v>
          </cell>
        </row>
        <row r="27">
          <cell r="B27"/>
          <cell r="C27"/>
        </row>
        <row r="29">
          <cell r="C29" t="str">
            <v>55 Burns Road</v>
          </cell>
        </row>
        <row r="30">
          <cell r="C30" t="str">
            <v>Kildrum</v>
          </cell>
        </row>
        <row r="31">
          <cell r="C31" t="str">
            <v>Cumbernauld</v>
          </cell>
        </row>
        <row r="32">
          <cell r="C32" t="str">
            <v>G67 2BF</v>
          </cell>
        </row>
        <row r="34">
          <cell r="C34" t="str">
            <v xml:space="preserve"> Mairi Russell</v>
          </cell>
        </row>
        <row r="36">
          <cell r="C36" t="str">
            <v>14/5 Loganlea Terrace</v>
          </cell>
        </row>
        <row r="37">
          <cell r="C37" t="str">
            <v>Edinburgh</v>
          </cell>
        </row>
        <row r="38">
          <cell r="C38" t="str">
            <v>EH7 6NT</v>
          </cell>
        </row>
        <row r="39">
          <cell r="C39"/>
        </row>
        <row r="41">
          <cell r="C41">
            <v>13</v>
          </cell>
        </row>
        <row r="43">
          <cell r="C43" t="str">
            <v>yes</v>
          </cell>
        </row>
        <row r="46">
          <cell r="A46" t="str">
            <v>We received 4 years of back dated gift aid and also a large grant of £1750 from the local council for new camping equipment. We also jumped in numbers going from 4 to 17 back down to 13 during the course of the year - influx of 10 year olds from the local Brownie Pack.</v>
          </cell>
        </row>
        <row r="51">
          <cell r="C51">
            <v>46052</v>
          </cell>
        </row>
        <row r="52">
          <cell r="C52" t="str">
            <v>Kirsty Duncan</v>
          </cell>
        </row>
        <row r="54">
          <cell r="C54" t="str">
            <v>Unit Guider</v>
          </cell>
        </row>
      </sheetData>
      <sheetData sheetId="6"/>
      <sheetData sheetId="7">
        <row r="2">
          <cell r="O2">
            <v>326.68</v>
          </cell>
        </row>
        <row r="9">
          <cell r="E9">
            <v>0</v>
          </cell>
          <cell r="F9">
            <v>0</v>
          </cell>
          <cell r="G9">
            <v>0</v>
          </cell>
          <cell r="I9">
            <v>0</v>
          </cell>
          <cell r="J9">
            <v>0</v>
          </cell>
          <cell r="K9">
            <v>0</v>
          </cell>
          <cell r="L9">
            <v>0.18000000000000002</v>
          </cell>
          <cell r="M9">
            <v>144.5</v>
          </cell>
          <cell r="N9">
            <v>182</v>
          </cell>
        </row>
      </sheetData>
      <sheetData sheetId="8">
        <row r="3">
          <cell r="O3">
            <v>313</v>
          </cell>
        </row>
        <row r="8">
          <cell r="E8">
            <v>0</v>
          </cell>
          <cell r="F8">
            <v>0</v>
          </cell>
          <cell r="G8">
            <v>0</v>
          </cell>
          <cell r="H8">
            <v>0</v>
          </cell>
          <cell r="I8">
            <v>0</v>
          </cell>
          <cell r="J8">
            <v>0</v>
          </cell>
          <cell r="K8">
            <v>0</v>
          </cell>
          <cell r="M8">
            <v>0</v>
          </cell>
          <cell r="N8">
            <v>313</v>
          </cell>
        </row>
      </sheetData>
      <sheetData sheetId="9">
        <row r="2">
          <cell r="O2">
            <v>9106.9600000000009</v>
          </cell>
        </row>
        <row r="3">
          <cell r="O3">
            <v>220.5</v>
          </cell>
        </row>
        <row r="9">
          <cell r="E9">
            <v>1640</v>
          </cell>
          <cell r="F9">
            <v>431</v>
          </cell>
          <cell r="G9">
            <v>1986.42</v>
          </cell>
          <cell r="H9">
            <v>0</v>
          </cell>
          <cell r="I9">
            <v>304.99</v>
          </cell>
          <cell r="J9">
            <v>1925</v>
          </cell>
          <cell r="K9">
            <v>454.55</v>
          </cell>
          <cell r="L9">
            <v>0</v>
          </cell>
          <cell r="M9">
            <v>2272.5</v>
          </cell>
          <cell r="N9">
            <v>313</v>
          </cell>
        </row>
      </sheetData>
      <sheetData sheetId="10">
        <row r="3">
          <cell r="O3">
            <v>8702.8900000000012</v>
          </cell>
        </row>
        <row r="4">
          <cell r="O4">
            <v>168.35999999999999</v>
          </cell>
        </row>
        <row r="8">
          <cell r="E8">
            <v>935</v>
          </cell>
          <cell r="F8">
            <v>300.59000000000003</v>
          </cell>
          <cell r="G8">
            <v>3137.2599999999998</v>
          </cell>
          <cell r="H8">
            <v>875.24999999999989</v>
          </cell>
          <cell r="I8">
            <v>927.54000000000008</v>
          </cell>
          <cell r="J8">
            <v>403.25</v>
          </cell>
          <cell r="K8">
            <v>694.92000000000007</v>
          </cell>
          <cell r="L8">
            <v>0</v>
          </cell>
          <cell r="M8">
            <v>1415.44</v>
          </cell>
          <cell r="N8">
            <v>182</v>
          </cell>
        </row>
      </sheetData>
      <sheetData sheetId="11"/>
      <sheetData sheetId="12">
        <row r="37">
          <cell r="B37">
            <v>13.680000000000007</v>
          </cell>
        </row>
      </sheetData>
      <sheetData sheetId="13"/>
      <sheetData sheetId="14">
        <row r="10">
          <cell r="B10">
            <v>0</v>
          </cell>
        </row>
        <row r="12">
          <cell r="B12">
            <v>13.680000000000007</v>
          </cell>
        </row>
        <row r="18">
          <cell r="B18">
            <v>13.680000000000007</v>
          </cell>
        </row>
      </sheetData>
      <sheetData sheetId="15"/>
      <sheetData sheetId="16"/>
      <sheetData sheetId="1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689781-75FC-422B-8801-B34C059B480B}">
  <sheetPr>
    <tabColor theme="9" tint="0.39997558519241921"/>
    <pageSetUpPr fitToPage="1"/>
  </sheetPr>
  <dimension ref="A1:I59"/>
  <sheetViews>
    <sheetView topLeftCell="A32" workbookViewId="0">
      <selection activeCell="G16" sqref="G16"/>
    </sheetView>
  </sheetViews>
  <sheetFormatPr defaultColWidth="11.85546875" defaultRowHeight="21.75" x14ac:dyDescent="0.25"/>
  <cols>
    <col min="1" max="1" width="40.7109375" style="1" customWidth="1"/>
    <col min="2" max="2" width="21.28515625" style="1" customWidth="1"/>
    <col min="3" max="3" width="6.42578125" style="1" customWidth="1"/>
    <col min="4" max="4" width="15.5703125" style="1" customWidth="1"/>
    <col min="5" max="16384" width="11.85546875" style="1"/>
  </cols>
  <sheetData>
    <row r="1" spans="1:8" ht="15.75" customHeight="1" x14ac:dyDescent="0.25">
      <c r="A1" s="33" t="s">
        <v>30</v>
      </c>
      <c r="B1" s="35"/>
      <c r="C1" s="33"/>
      <c r="D1" s="33"/>
      <c r="E1" s="33"/>
    </row>
    <row r="2" spans="1:8" ht="15.75" customHeight="1" x14ac:dyDescent="0.25">
      <c r="A2" s="33"/>
      <c r="B2" s="35"/>
      <c r="C2" s="33"/>
      <c r="D2" s="33"/>
      <c r="E2" s="33"/>
    </row>
    <row r="3" spans="1:8" x14ac:dyDescent="0.25">
      <c r="A3" s="33" t="s">
        <v>29</v>
      </c>
      <c r="B3" s="30" t="str">
        <f>IF('[1]DATA INPUT'!C11&gt;0,'[1]DATA INPUT'!C11,"  ")</f>
        <v>31.12.2025</v>
      </c>
      <c r="C3" s="34"/>
      <c r="D3" s="33"/>
      <c r="E3" s="33"/>
      <c r="G3" s="32"/>
      <c r="H3" s="7"/>
    </row>
    <row r="4" spans="1:8" x14ac:dyDescent="0.25">
      <c r="A4" s="31" t="s">
        <v>28</v>
      </c>
      <c r="B4" s="30" t="str">
        <f>IF('[1]DATA INPUT'!C7&gt;0,'[1]DATA INPUT'!C7,"  ")</f>
        <v>20th Cumbernauld Guides</v>
      </c>
      <c r="C4" s="7"/>
      <c r="D4" s="7"/>
      <c r="E4" s="7"/>
    </row>
    <row r="5" spans="1:8" x14ac:dyDescent="0.25">
      <c r="A5" s="7" t="s">
        <v>27</v>
      </c>
      <c r="B5" s="30" t="str">
        <f>IF('[1]DATA INPUT'!C9&gt;0,'[1]DATA INPUT'!C9,"  ")</f>
        <v>SCO049730</v>
      </c>
      <c r="C5" s="7"/>
      <c r="D5" s="7"/>
      <c r="E5" s="7"/>
    </row>
    <row r="6" spans="1:8" ht="13.5" customHeight="1" x14ac:dyDescent="0.25"/>
    <row r="7" spans="1:8" s="7" customFormat="1" ht="17.25" customHeight="1" x14ac:dyDescent="0.25">
      <c r="B7" s="29">
        <v>2025</v>
      </c>
      <c r="C7" s="29"/>
      <c r="D7" s="29">
        <f>'[1]DATA INPUT'!C16</f>
        <v>2024</v>
      </c>
    </row>
    <row r="8" spans="1:8" x14ac:dyDescent="0.25">
      <c r="A8" s="7" t="s">
        <v>26</v>
      </c>
    </row>
    <row r="9" spans="1:8" ht="24.75" customHeight="1" x14ac:dyDescent="0.25">
      <c r="A9" s="6" t="s">
        <v>25</v>
      </c>
      <c r="B9" s="28">
        <f>'[1]MAIN INCOME'!E9</f>
        <v>1640</v>
      </c>
      <c r="C9" s="5"/>
      <c r="D9" s="27">
        <v>1107.2</v>
      </c>
    </row>
    <row r="10" spans="1:8" ht="24.75" customHeight="1" x14ac:dyDescent="0.25">
      <c r="A10" s="6" t="s">
        <v>12</v>
      </c>
      <c r="B10" s="14">
        <f>'[1]MAIN INCOME'!F9</f>
        <v>431</v>
      </c>
      <c r="C10" s="5"/>
      <c r="D10" s="12">
        <v>160</v>
      </c>
    </row>
    <row r="11" spans="1:8" ht="24.75" customHeight="1" x14ac:dyDescent="0.25">
      <c r="A11" s="6" t="s">
        <v>24</v>
      </c>
      <c r="B11" s="14">
        <f>'[1]MAIN INCOME'!G9</f>
        <v>1986.42</v>
      </c>
      <c r="C11" s="5"/>
      <c r="D11" s="12">
        <v>0</v>
      </c>
    </row>
    <row r="12" spans="1:8" ht="24.75" customHeight="1" x14ac:dyDescent="0.25">
      <c r="A12" s="6" t="s">
        <v>23</v>
      </c>
      <c r="B12" s="24">
        <f>'[1]MAIN INCOME'!H9</f>
        <v>0</v>
      </c>
      <c r="C12" s="18"/>
      <c r="D12" s="12">
        <v>509</v>
      </c>
    </row>
    <row r="13" spans="1:8" ht="24.75" customHeight="1" x14ac:dyDescent="0.25">
      <c r="A13" s="6" t="s">
        <v>22</v>
      </c>
      <c r="B13" s="26">
        <f>'[1]MAIN INCOME'!I9</f>
        <v>304.99</v>
      </c>
      <c r="C13" s="18"/>
      <c r="D13" s="25">
        <v>0</v>
      </c>
    </row>
    <row r="14" spans="1:8" ht="24.75" customHeight="1" x14ac:dyDescent="0.25">
      <c r="A14" s="6" t="s">
        <v>21</v>
      </c>
      <c r="B14" s="24">
        <f>'[1]MAIN INCOME'!J9</f>
        <v>1925</v>
      </c>
      <c r="C14" s="18"/>
      <c r="D14" s="12">
        <v>0</v>
      </c>
    </row>
    <row r="15" spans="1:8" ht="24.75" customHeight="1" x14ac:dyDescent="0.25">
      <c r="A15" s="6" t="s">
        <v>20</v>
      </c>
      <c r="B15" s="24">
        <f>'[1]MAIN INCOME'!K9</f>
        <v>454.55</v>
      </c>
      <c r="C15" s="18"/>
      <c r="D15" s="12">
        <v>456.45</v>
      </c>
    </row>
    <row r="16" spans="1:8" ht="24.75" customHeight="1" x14ac:dyDescent="0.25">
      <c r="A16" s="6" t="s">
        <v>19</v>
      </c>
      <c r="B16" s="24">
        <f>'[1]MAIN INCOME'!L9</f>
        <v>0</v>
      </c>
      <c r="C16" s="18"/>
      <c r="D16" s="12">
        <v>0</v>
      </c>
    </row>
    <row r="17" spans="1:9" ht="24.75" customHeight="1" x14ac:dyDescent="0.25">
      <c r="A17" s="6" t="s">
        <v>9</v>
      </c>
      <c r="B17" s="24">
        <f>'[1]MAIN INCOME'!M9</f>
        <v>2272.5</v>
      </c>
      <c r="C17" s="18"/>
      <c r="D17" s="12">
        <v>592</v>
      </c>
    </row>
    <row r="18" spans="1:9" ht="24.75" customHeight="1" x14ac:dyDescent="0.25">
      <c r="A18" s="6" t="s">
        <v>18</v>
      </c>
      <c r="B18" s="23">
        <f>'[1]MAIN INCOME'!N9</f>
        <v>313</v>
      </c>
      <c r="C18" s="18"/>
      <c r="D18" s="10">
        <v>0</v>
      </c>
    </row>
    <row r="19" spans="1:9" s="7" customFormat="1" ht="24.75" customHeight="1" thickBot="1" x14ac:dyDescent="0.3">
      <c r="A19" s="9" t="s">
        <v>17</v>
      </c>
      <c r="B19" s="21">
        <f>SUM(B9:B18)</f>
        <v>9327.4599999999991</v>
      </c>
      <c r="C19" s="22"/>
      <c r="D19" s="21">
        <f>SUM(D9:D18)</f>
        <v>2824.65</v>
      </c>
    </row>
    <row r="20" spans="1:9" ht="22.5" thickTop="1" x14ac:dyDescent="0.25">
      <c r="C20" s="18"/>
      <c r="D20" s="18"/>
    </row>
    <row r="21" spans="1:9" x14ac:dyDescent="0.25">
      <c r="A21" s="7" t="s">
        <v>16</v>
      </c>
      <c r="C21" s="18"/>
      <c r="D21" s="18"/>
    </row>
    <row r="22" spans="1:9" x14ac:dyDescent="0.25">
      <c r="A22" s="17" t="s">
        <v>15</v>
      </c>
      <c r="C22" s="18"/>
      <c r="D22" s="18"/>
    </row>
    <row r="23" spans="1:9" ht="24.75" customHeight="1" x14ac:dyDescent="0.25">
      <c r="A23" s="6" t="s">
        <v>14</v>
      </c>
      <c r="B23" s="20">
        <f>'[1]MAIN EXPENDITURE'!L8</f>
        <v>0</v>
      </c>
      <c r="C23" s="18"/>
      <c r="D23" s="19">
        <v>119.27</v>
      </c>
    </row>
    <row r="24" spans="1:9" x14ac:dyDescent="0.25">
      <c r="C24" s="18"/>
      <c r="D24" s="18"/>
    </row>
    <row r="25" spans="1:9" x14ac:dyDescent="0.25">
      <c r="A25" s="17" t="s">
        <v>13</v>
      </c>
      <c r="C25" s="5"/>
      <c r="D25" s="5"/>
    </row>
    <row r="26" spans="1:9" ht="24.75" customHeight="1" x14ac:dyDescent="0.25">
      <c r="A26" s="6" t="s">
        <v>12</v>
      </c>
      <c r="B26" s="16">
        <f>'[1]MAIN EXPENDITURE'!E8</f>
        <v>935</v>
      </c>
      <c r="C26" s="5"/>
      <c r="D26" s="15">
        <v>385</v>
      </c>
    </row>
    <row r="27" spans="1:9" ht="24.75" customHeight="1" x14ac:dyDescent="0.25">
      <c r="A27" s="6" t="s">
        <v>11</v>
      </c>
      <c r="B27" s="14">
        <f>'[1]MAIN EXPENDITURE'!F8</f>
        <v>300.59000000000003</v>
      </c>
      <c r="C27" s="5"/>
      <c r="D27" s="12">
        <v>480</v>
      </c>
      <c r="I27" s="1" t="s">
        <v>10</v>
      </c>
    </row>
    <row r="28" spans="1:9" ht="24.75" customHeight="1" x14ac:dyDescent="0.25">
      <c r="A28" s="6" t="s">
        <v>9</v>
      </c>
      <c r="B28" s="13">
        <f>'[1]MAIN EXPENDITURE'!G8</f>
        <v>3137.2599999999998</v>
      </c>
      <c r="C28" s="5"/>
      <c r="D28" s="12">
        <v>1014.85</v>
      </c>
    </row>
    <row r="29" spans="1:9" ht="24.75" customHeight="1" x14ac:dyDescent="0.25">
      <c r="A29" s="6" t="s">
        <v>8</v>
      </c>
      <c r="B29" s="13">
        <f>'[1]MAIN EXPENDITURE'!H8</f>
        <v>875.24999999999989</v>
      </c>
      <c r="C29" s="5"/>
      <c r="D29" s="12">
        <v>933.45</v>
      </c>
      <c r="F29" s="1" t="s">
        <v>7</v>
      </c>
    </row>
    <row r="30" spans="1:9" ht="24.75" customHeight="1" x14ac:dyDescent="0.25">
      <c r="A30" s="6" t="s">
        <v>6</v>
      </c>
      <c r="B30" s="13">
        <f>'[1]MAIN EXPENDITURE'!I8</f>
        <v>927.54000000000008</v>
      </c>
      <c r="C30" s="5"/>
      <c r="D30" s="12">
        <v>433.47</v>
      </c>
    </row>
    <row r="31" spans="1:9" ht="24.75" customHeight="1" x14ac:dyDescent="0.25">
      <c r="A31" s="6" t="s">
        <v>5</v>
      </c>
      <c r="B31" s="13">
        <f>'[1]MAIN EXPENDITURE'!J8</f>
        <v>403.25</v>
      </c>
      <c r="C31" s="5"/>
      <c r="D31" s="12">
        <v>199.9</v>
      </c>
    </row>
    <row r="32" spans="1:9" ht="24.75" customHeight="1" x14ac:dyDescent="0.25">
      <c r="A32" s="6" t="s">
        <v>4</v>
      </c>
      <c r="B32" s="13">
        <f>'[1]MAIN EXPENDITURE'!K8</f>
        <v>694.92000000000007</v>
      </c>
      <c r="C32" s="5"/>
      <c r="D32" s="12">
        <v>216.56</v>
      </c>
    </row>
    <row r="33" spans="1:4" ht="24.75" customHeight="1" x14ac:dyDescent="0.25">
      <c r="A33" s="6" t="s">
        <v>3</v>
      </c>
      <c r="B33" s="13">
        <f>'[1]MAIN EXPENDITURE'!M8</f>
        <v>1415.44</v>
      </c>
      <c r="C33" s="5"/>
      <c r="D33" s="12">
        <v>0</v>
      </c>
    </row>
    <row r="34" spans="1:4" ht="24.75" customHeight="1" x14ac:dyDescent="0.25">
      <c r="A34" s="6" t="s">
        <v>2</v>
      </c>
      <c r="B34" s="11">
        <f>'[1]MAIN EXPENDITURE'!N8</f>
        <v>182</v>
      </c>
      <c r="C34" s="5"/>
      <c r="D34" s="10">
        <v>0</v>
      </c>
    </row>
    <row r="35" spans="1:4" s="7" customFormat="1" ht="24.75" customHeight="1" thickBot="1" x14ac:dyDescent="0.3">
      <c r="A35" s="9" t="s">
        <v>1</v>
      </c>
      <c r="B35" s="4">
        <f>SUM(B23:B34)</f>
        <v>8871.25</v>
      </c>
      <c r="C35" s="8"/>
      <c r="D35" s="4">
        <f>SUM(D23:D34)</f>
        <v>3782.5</v>
      </c>
    </row>
    <row r="36" spans="1:4" ht="19.149999999999999" customHeight="1" thickTop="1" x14ac:dyDescent="0.25">
      <c r="A36" s="6"/>
      <c r="B36" s="5"/>
      <c r="C36" s="5"/>
      <c r="D36" s="5"/>
    </row>
    <row r="37" spans="1:4" ht="24" customHeight="1" thickBot="1" x14ac:dyDescent="0.3">
      <c r="A37" s="6" t="s">
        <v>0</v>
      </c>
      <c r="B37" s="4">
        <f>SUM(B19-B35)</f>
        <v>456.20999999999913</v>
      </c>
      <c r="C37" s="5"/>
      <c r="D37" s="4">
        <f>SUM(D19-D35)</f>
        <v>-957.84999999999991</v>
      </c>
    </row>
    <row r="38" spans="1:4" ht="22.5" thickTop="1" x14ac:dyDescent="0.25">
      <c r="B38" s="2"/>
      <c r="C38" s="2"/>
      <c r="D38" s="2"/>
    </row>
    <row r="39" spans="1:4" x14ac:dyDescent="0.25">
      <c r="A39" s="3"/>
      <c r="B39" s="2"/>
      <c r="C39" s="2"/>
      <c r="D39" s="2"/>
    </row>
    <row r="40" spans="1:4" x14ac:dyDescent="0.25">
      <c r="B40" s="2"/>
      <c r="C40" s="2"/>
      <c r="D40" s="2"/>
    </row>
    <row r="41" spans="1:4" x14ac:dyDescent="0.25">
      <c r="B41" s="2"/>
      <c r="C41" s="2"/>
      <c r="D41" s="2"/>
    </row>
    <row r="42" spans="1:4" x14ac:dyDescent="0.25">
      <c r="B42" s="2"/>
      <c r="C42" s="2"/>
      <c r="D42" s="2"/>
    </row>
    <row r="43" spans="1:4" x14ac:dyDescent="0.25">
      <c r="B43" s="2"/>
      <c r="C43" s="2"/>
      <c r="D43" s="2"/>
    </row>
    <row r="44" spans="1:4" x14ac:dyDescent="0.25">
      <c r="B44" s="2"/>
      <c r="C44" s="2"/>
      <c r="D44" s="2"/>
    </row>
    <row r="45" spans="1:4" x14ac:dyDescent="0.25">
      <c r="B45" s="2"/>
      <c r="C45" s="2"/>
      <c r="D45" s="2"/>
    </row>
    <row r="46" spans="1:4" x14ac:dyDescent="0.25">
      <c r="B46" s="2"/>
      <c r="C46" s="2"/>
      <c r="D46" s="2"/>
    </row>
    <row r="47" spans="1:4" x14ac:dyDescent="0.25">
      <c r="B47" s="2"/>
      <c r="C47" s="2"/>
      <c r="D47" s="2"/>
    </row>
    <row r="48" spans="1:4" x14ac:dyDescent="0.25">
      <c r="B48" s="2"/>
      <c r="C48" s="2"/>
      <c r="D48" s="2"/>
    </row>
    <row r="49" spans="2:4" x14ac:dyDescent="0.25">
      <c r="B49" s="2"/>
      <c r="C49" s="2"/>
      <c r="D49" s="2"/>
    </row>
    <row r="50" spans="2:4" x14ac:dyDescent="0.25">
      <c r="B50" s="2"/>
      <c r="C50" s="2"/>
      <c r="D50" s="2"/>
    </row>
    <row r="51" spans="2:4" x14ac:dyDescent="0.25">
      <c r="B51" s="2"/>
      <c r="C51" s="2"/>
      <c r="D51" s="2"/>
    </row>
    <row r="52" spans="2:4" x14ac:dyDescent="0.25">
      <c r="B52" s="2"/>
      <c r="C52" s="2"/>
      <c r="D52" s="2"/>
    </row>
    <row r="53" spans="2:4" x14ac:dyDescent="0.25">
      <c r="B53" s="2"/>
      <c r="C53" s="2"/>
      <c r="D53" s="2"/>
    </row>
    <row r="54" spans="2:4" x14ac:dyDescent="0.25">
      <c r="B54" s="2"/>
      <c r="C54" s="2"/>
      <c r="D54" s="2"/>
    </row>
    <row r="55" spans="2:4" x14ac:dyDescent="0.25">
      <c r="B55" s="2"/>
      <c r="C55" s="2"/>
      <c r="D55" s="2"/>
    </row>
    <row r="56" spans="2:4" x14ac:dyDescent="0.25">
      <c r="B56" s="2"/>
      <c r="C56" s="2"/>
      <c r="D56" s="2"/>
    </row>
    <row r="57" spans="2:4" x14ac:dyDescent="0.25">
      <c r="B57" s="2"/>
      <c r="C57" s="2"/>
      <c r="D57" s="2"/>
    </row>
    <row r="58" spans="2:4" x14ac:dyDescent="0.25">
      <c r="B58" s="2"/>
      <c r="C58" s="2"/>
      <c r="D58" s="2"/>
    </row>
    <row r="59" spans="2:4" x14ac:dyDescent="0.25">
      <c r="B59" s="2"/>
      <c r="C59" s="2"/>
      <c r="D59" s="2"/>
    </row>
  </sheetData>
  <sheetProtection algorithmName="SHA-512" hashValue="B7b1VvZf8HyPdxnIx/czIylPZ4l5ioZ81ozb14NWV/SMgrG+UCq/z09Nxd3U/QdgzWJxu5ytciJ3rzDRA/BMgA==" saltValue="A4XdrJIVpYj8uOkio2YcfA==" spinCount="100000" sheet="1" objects="1" scenarios="1"/>
  <pageMargins left="0.70866141732283472" right="0.70866141732283472" top="0.74803149606299213" bottom="0.74803149606299213" header="0.31496062992125984" footer="0.31496062992125984"/>
  <pageSetup scale="78" orientation="portrait" horizontalDpi="360"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480190-8CB4-44F5-AF2F-D149996EE427}">
  <sheetPr>
    <tabColor theme="9" tint="0.39997558519241921"/>
  </sheetPr>
  <dimension ref="A1:I31"/>
  <sheetViews>
    <sheetView topLeftCell="A12" workbookViewId="0">
      <selection activeCell="F21" sqref="F21"/>
    </sheetView>
  </sheetViews>
  <sheetFormatPr defaultColWidth="10.42578125" defaultRowHeight="21.75" x14ac:dyDescent="0.6"/>
  <cols>
    <col min="1" max="1" width="37.85546875" style="36" customWidth="1"/>
    <col min="2" max="2" width="21.28515625" style="1" customWidth="1"/>
    <col min="3" max="3" width="11.42578125" style="1" customWidth="1"/>
    <col min="4" max="4" width="15.5703125" style="1" customWidth="1"/>
    <col min="5" max="16384" width="10.42578125" style="36"/>
  </cols>
  <sheetData>
    <row r="1" spans="1:6" s="7" customFormat="1" x14ac:dyDescent="0.25">
      <c r="A1" s="33" t="s">
        <v>45</v>
      </c>
      <c r="B1" s="35"/>
      <c r="C1" s="33"/>
      <c r="D1" s="33"/>
      <c r="E1" s="33"/>
      <c r="F1" s="52"/>
    </row>
    <row r="2" spans="1:6" s="7" customFormat="1" x14ac:dyDescent="0.25">
      <c r="A2" s="50"/>
      <c r="B2" s="51"/>
      <c r="C2" s="33"/>
      <c r="D2" s="33"/>
      <c r="E2" s="33"/>
    </row>
    <row r="3" spans="1:6" s="7" customFormat="1" x14ac:dyDescent="0.25">
      <c r="A3" s="50" t="s">
        <v>44</v>
      </c>
      <c r="B3" s="48" t="str">
        <f>IF('[1]DATA INPUT'!C11&gt;0,'[1]DATA INPUT'!C11,"  ")</f>
        <v>31.12.2025</v>
      </c>
      <c r="C3" s="33"/>
      <c r="D3" s="33"/>
      <c r="E3" s="33"/>
    </row>
    <row r="4" spans="1:6" s="7" customFormat="1" x14ac:dyDescent="0.25">
      <c r="A4" s="49" t="s">
        <v>43</v>
      </c>
      <c r="B4" s="48" t="str">
        <f>IF('[1]DATA INPUT'!C7&gt;0,'[1]DATA INPUT'!C7,"  ")</f>
        <v>20th Cumbernauld Guides</v>
      </c>
    </row>
    <row r="5" spans="1:6" s="7" customFormat="1" x14ac:dyDescent="0.25">
      <c r="A5" s="31" t="s">
        <v>27</v>
      </c>
      <c r="B5" s="48" t="str">
        <f>IF('[1]DATA INPUT'!C9&gt;0,'[1]DATA INPUT'!C9,"  ")</f>
        <v>SCO049730</v>
      </c>
    </row>
    <row r="6" spans="1:6" x14ac:dyDescent="0.6">
      <c r="A6" s="1"/>
    </row>
    <row r="7" spans="1:6" x14ac:dyDescent="0.6">
      <c r="A7" s="1"/>
      <c r="B7" s="29">
        <v>2025</v>
      </c>
      <c r="C7" s="29"/>
      <c r="D7" s="29">
        <f>'[1]DATA INPUT'!C16</f>
        <v>2024</v>
      </c>
    </row>
    <row r="8" spans="1:6" x14ac:dyDescent="0.6">
      <c r="A8" s="7" t="s">
        <v>42</v>
      </c>
    </row>
    <row r="9" spans="1:6" x14ac:dyDescent="0.6">
      <c r="A9" s="6" t="s">
        <v>41</v>
      </c>
      <c r="B9" s="45">
        <v>17.579999999999998</v>
      </c>
      <c r="C9" s="6"/>
      <c r="D9" s="44">
        <v>8.58</v>
      </c>
    </row>
    <row r="10" spans="1:6" x14ac:dyDescent="0.6">
      <c r="A10" s="6" t="s">
        <v>38</v>
      </c>
      <c r="B10" s="45">
        <v>163.13</v>
      </c>
      <c r="C10" s="6"/>
      <c r="D10" s="44">
        <v>1129.98</v>
      </c>
    </row>
    <row r="11" spans="1:6" x14ac:dyDescent="0.6">
      <c r="A11" s="6"/>
      <c r="B11" s="6"/>
      <c r="C11" s="6"/>
      <c r="D11" s="6"/>
    </row>
    <row r="12" spans="1:6" ht="22.5" thickBot="1" x14ac:dyDescent="0.65">
      <c r="A12" s="6" t="s">
        <v>0</v>
      </c>
      <c r="B12" s="47">
        <f>'Receipts and payments main ac'!B37</f>
        <v>456.20999999999913</v>
      </c>
      <c r="C12" s="6"/>
      <c r="D12" s="47">
        <v>-957.85</v>
      </c>
    </row>
    <row r="13" spans="1:6" ht="23.25" thickTop="1" thickBot="1" x14ac:dyDescent="0.65">
      <c r="A13" s="6" t="s">
        <v>36</v>
      </c>
      <c r="B13" s="43">
        <f>SUM(B9+B10+B12)</f>
        <v>636.91999999999916</v>
      </c>
      <c r="C13" s="6"/>
      <c r="D13" s="43">
        <f>SUM(D9+D10+D12)</f>
        <v>180.70999999999992</v>
      </c>
    </row>
    <row r="14" spans="1:6" ht="22.5" thickTop="1" x14ac:dyDescent="0.6">
      <c r="A14" s="1"/>
      <c r="B14" s="6"/>
      <c r="C14" s="6"/>
      <c r="D14" s="6"/>
    </row>
    <row r="15" spans="1:6" x14ac:dyDescent="0.6">
      <c r="B15" s="6"/>
      <c r="C15" s="6"/>
      <c r="D15" s="6"/>
    </row>
    <row r="16" spans="1:6" x14ac:dyDescent="0.6">
      <c r="A16" s="38" t="s">
        <v>40</v>
      </c>
      <c r="B16" s="6"/>
      <c r="C16" s="6"/>
      <c r="D16" s="6"/>
    </row>
    <row r="17" spans="1:9" x14ac:dyDescent="0.6">
      <c r="A17" s="6" t="s">
        <v>39</v>
      </c>
      <c r="B17" s="45">
        <f>B9+'[1]MAIN INCOME'!O3-'[1]MAIN EXPENDITURE'!O4</f>
        <v>69.72</v>
      </c>
      <c r="C17" s="6"/>
      <c r="D17" s="44">
        <v>17.579999999999998</v>
      </c>
      <c r="I17" s="46"/>
    </row>
    <row r="18" spans="1:9" x14ac:dyDescent="0.6">
      <c r="A18" s="6" t="s">
        <v>38</v>
      </c>
      <c r="B18" s="45">
        <f>B10+'[1]MAIN INCOME'!O2-'[1]MAIN EXPENDITURE'!O3</f>
        <v>567.19999999999891</v>
      </c>
      <c r="C18" s="6"/>
      <c r="D18" s="44">
        <v>163.13</v>
      </c>
    </row>
    <row r="19" spans="1:9" x14ac:dyDescent="0.6">
      <c r="A19" s="6" t="s">
        <v>37</v>
      </c>
      <c r="B19" s="44">
        <v>0</v>
      </c>
      <c r="C19" s="6"/>
      <c r="D19" s="44">
        <v>0</v>
      </c>
    </row>
    <row r="20" spans="1:9" ht="22.5" thickBot="1" x14ac:dyDescent="0.65">
      <c r="A20" s="6" t="s">
        <v>36</v>
      </c>
      <c r="B20" s="43">
        <f>SUM(B17+B18-B19)</f>
        <v>636.91999999999894</v>
      </c>
      <c r="C20" s="6"/>
      <c r="D20" s="43">
        <f>SUM(D17+D18-D19)</f>
        <v>180.70999999999998</v>
      </c>
    </row>
    <row r="21" spans="1:9" ht="22.5" thickTop="1" x14ac:dyDescent="0.6">
      <c r="B21" s="9"/>
      <c r="C21" s="9"/>
      <c r="D21" s="9"/>
    </row>
    <row r="22" spans="1:9" x14ac:dyDescent="0.6">
      <c r="A22" s="42" t="s">
        <v>35</v>
      </c>
      <c r="B22" s="36"/>
      <c r="C22" s="36"/>
      <c r="D22" s="36"/>
    </row>
    <row r="23" spans="1:9" ht="50.45" customHeight="1" x14ac:dyDescent="0.6">
      <c r="A23" s="95" t="s">
        <v>34</v>
      </c>
      <c r="B23" s="95"/>
      <c r="C23" s="96"/>
      <c r="D23" s="41">
        <v>2000</v>
      </c>
      <c r="E23" s="38"/>
      <c r="F23" s="39"/>
      <c r="G23" s="38"/>
      <c r="H23" s="38"/>
    </row>
    <row r="24" spans="1:9" x14ac:dyDescent="0.6">
      <c r="B24" s="36"/>
      <c r="C24" s="36"/>
      <c r="D24" s="36"/>
    </row>
    <row r="25" spans="1:9" ht="26.25" x14ac:dyDescent="0.65">
      <c r="A25" s="36" t="s">
        <v>33</v>
      </c>
      <c r="B25" s="40" t="s">
        <v>32</v>
      </c>
      <c r="C25" s="38"/>
      <c r="D25" s="38"/>
      <c r="E25" s="38"/>
      <c r="F25" s="39"/>
      <c r="G25" s="38"/>
      <c r="H25" s="38"/>
    </row>
    <row r="26" spans="1:9" ht="16.899999999999999" customHeight="1" x14ac:dyDescent="0.65">
      <c r="A26" s="38"/>
      <c r="B26" s="40"/>
      <c r="C26" s="38"/>
      <c r="D26" s="38"/>
      <c r="E26" s="38"/>
      <c r="F26" s="39"/>
      <c r="G26" s="38"/>
      <c r="H26" s="38"/>
    </row>
    <row r="27" spans="1:9" x14ac:dyDescent="0.6">
      <c r="B27" s="37" t="str">
        <f>IF('[1]DATA INPUT'!C52&gt;0,'[1]DATA INPUT'!C52,"  ")</f>
        <v>Kirsty Duncan</v>
      </c>
      <c r="C27" s="36"/>
      <c r="D27" s="37" t="str">
        <f>IF('[1]DATA INPUT'!C54&gt;0,'[1]DATA INPUT'!C54,"  ")</f>
        <v>Unit Guider</v>
      </c>
    </row>
    <row r="28" spans="1:9" x14ac:dyDescent="0.6">
      <c r="B28" s="36"/>
      <c r="C28" s="36"/>
      <c r="D28" s="36"/>
    </row>
    <row r="29" spans="1:9" x14ac:dyDescent="0.6">
      <c r="A29" s="36" t="s">
        <v>31</v>
      </c>
      <c r="B29" s="37">
        <f>IF('[1]DATA INPUT'!C51&gt;0,'[1]DATA INPUT'!C51,"  ")</f>
        <v>46052</v>
      </c>
      <c r="C29" s="36"/>
      <c r="D29" s="36"/>
    </row>
    <row r="30" spans="1:9" x14ac:dyDescent="0.6">
      <c r="B30" s="36"/>
      <c r="C30" s="36"/>
      <c r="D30" s="36"/>
    </row>
    <row r="31" spans="1:9" x14ac:dyDescent="0.6">
      <c r="B31" s="36"/>
      <c r="C31" s="36"/>
      <c r="D31" s="36"/>
    </row>
  </sheetData>
  <sheetProtection algorithmName="SHA-512" hashValue="xS/ZLUrlexFIKLhvCj6B1iog+dGnmipmZiVI3o8ydLd1mrihtdXZ0/AXbkDYWDwfJVS/WbMnbT7Cb91riYYlAQ==" saltValue="eNESGdZMvggG0FXIicSN7g==" spinCount="100000" sheet="1" objects="1" scenarios="1"/>
  <mergeCells count="1">
    <mergeCell ref="A23:C23"/>
  </mergeCells>
  <pageMargins left="0.7" right="0.7" top="0.75" bottom="0.75" header="0.3" footer="0.3"/>
  <pageSetup orientation="portrait" horizontalDpi="360"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CA66BB-35D1-4006-B9FA-9F17C60D0743}">
  <sheetPr>
    <tabColor theme="9" tint="0.39997558519241921"/>
    <pageSetUpPr fitToPage="1"/>
  </sheetPr>
  <dimension ref="A1:I59"/>
  <sheetViews>
    <sheetView topLeftCell="A35" workbookViewId="0">
      <selection activeCell="I8" sqref="I8"/>
    </sheetView>
  </sheetViews>
  <sheetFormatPr defaultColWidth="11.85546875" defaultRowHeight="21.75" x14ac:dyDescent="0.25"/>
  <cols>
    <col min="1" max="1" width="40.7109375" style="1" customWidth="1"/>
    <col min="2" max="2" width="21.28515625" style="1" customWidth="1"/>
    <col min="3" max="3" width="6.42578125" style="1" customWidth="1"/>
    <col min="4" max="4" width="15.5703125" style="1" customWidth="1"/>
    <col min="5" max="16384" width="11.85546875" style="1"/>
  </cols>
  <sheetData>
    <row r="1" spans="1:8" ht="15.75" customHeight="1" x14ac:dyDescent="0.25">
      <c r="A1" s="33" t="s">
        <v>80</v>
      </c>
      <c r="B1" s="35"/>
      <c r="C1" s="33"/>
      <c r="D1" s="33"/>
      <c r="E1" s="33"/>
    </row>
    <row r="2" spans="1:8" ht="15.75" customHeight="1" x14ac:dyDescent="0.25">
      <c r="A2" s="33"/>
      <c r="B2" s="35"/>
      <c r="C2" s="33"/>
      <c r="D2" s="33"/>
      <c r="E2" s="33"/>
    </row>
    <row r="3" spans="1:8" x14ac:dyDescent="0.25">
      <c r="A3" s="33" t="s">
        <v>29</v>
      </c>
      <c r="B3" s="30" t="str">
        <f>IF('[1]DATA INPUT'!C11&gt;0,'[1]DATA INPUT'!C11,"  ")</f>
        <v>31.12.2025</v>
      </c>
      <c r="C3" s="34"/>
      <c r="D3" s="33"/>
      <c r="E3" s="33"/>
      <c r="G3" s="32"/>
      <c r="H3" s="7"/>
    </row>
    <row r="4" spans="1:8" x14ac:dyDescent="0.25">
      <c r="A4" s="31" t="s">
        <v>28</v>
      </c>
      <c r="B4" s="30" t="str">
        <f>IF('[1]DATA INPUT'!C7&gt;0,'[1]DATA INPUT'!C7,"  ")</f>
        <v>20th Cumbernauld Guides</v>
      </c>
      <c r="C4" s="7"/>
      <c r="D4" s="7"/>
      <c r="E4" s="7"/>
    </row>
    <row r="5" spans="1:8" x14ac:dyDescent="0.25">
      <c r="A5" s="7" t="s">
        <v>27</v>
      </c>
      <c r="B5" s="30" t="str">
        <f>IF('[1]DATA INPUT'!C9&gt;0,'[1]DATA INPUT'!C9,"  ")</f>
        <v>SCO049730</v>
      </c>
      <c r="C5" s="7"/>
      <c r="D5" s="7"/>
      <c r="E5" s="7"/>
    </row>
    <row r="6" spans="1:8" ht="13.5" customHeight="1" x14ac:dyDescent="0.25"/>
    <row r="7" spans="1:8" s="7" customFormat="1" ht="17.25" customHeight="1" x14ac:dyDescent="0.25">
      <c r="A7" s="84"/>
      <c r="B7" s="85">
        <v>2025</v>
      </c>
      <c r="C7" s="29"/>
      <c r="D7" s="29">
        <f>'[1]DATA INPUT'!C16</f>
        <v>2024</v>
      </c>
    </row>
    <row r="8" spans="1:8" ht="23.25" x14ac:dyDescent="0.25">
      <c r="A8" s="84" t="s">
        <v>26</v>
      </c>
      <c r="B8" s="86"/>
    </row>
    <row r="9" spans="1:8" ht="24.75" customHeight="1" x14ac:dyDescent="0.25">
      <c r="A9" s="87" t="s">
        <v>25</v>
      </c>
      <c r="B9" s="88">
        <f>'[1]SAVINGS INCOME'!E9</f>
        <v>0</v>
      </c>
      <c r="C9" s="5"/>
      <c r="D9" s="27"/>
    </row>
    <row r="10" spans="1:8" ht="24.75" customHeight="1" x14ac:dyDescent="0.25">
      <c r="A10" s="87" t="s">
        <v>12</v>
      </c>
      <c r="B10" s="89">
        <f>'[1]SAVINGS INCOME'!F9</f>
        <v>0</v>
      </c>
      <c r="C10" s="5"/>
      <c r="D10" s="12"/>
    </row>
    <row r="11" spans="1:8" ht="24.75" customHeight="1" x14ac:dyDescent="0.25">
      <c r="A11" s="87" t="s">
        <v>24</v>
      </c>
      <c r="B11" s="89">
        <f>'[1]SAVINGS INCOME'!G9</f>
        <v>0</v>
      </c>
      <c r="C11" s="5"/>
      <c r="D11" s="12"/>
    </row>
    <row r="12" spans="1:8" ht="24.75" customHeight="1" x14ac:dyDescent="0.25">
      <c r="A12" s="87" t="s">
        <v>23</v>
      </c>
      <c r="B12" s="90">
        <f>'[1]MAIN INCOME'!H9</f>
        <v>0</v>
      </c>
      <c r="C12" s="18"/>
      <c r="D12" s="12"/>
    </row>
    <row r="13" spans="1:8" ht="24.75" customHeight="1" x14ac:dyDescent="0.25">
      <c r="A13" s="87" t="s">
        <v>22</v>
      </c>
      <c r="B13" s="91">
        <f>'[1]SAVINGS INCOME'!I9</f>
        <v>0</v>
      </c>
      <c r="C13" s="18"/>
      <c r="D13" s="25"/>
    </row>
    <row r="14" spans="1:8" ht="24.75" customHeight="1" x14ac:dyDescent="0.25">
      <c r="A14" s="87" t="s">
        <v>21</v>
      </c>
      <c r="B14" s="90">
        <f>'[1]SAVINGS INCOME'!J9</f>
        <v>0</v>
      </c>
      <c r="C14" s="18"/>
      <c r="D14" s="12"/>
    </row>
    <row r="15" spans="1:8" ht="24.75" customHeight="1" x14ac:dyDescent="0.25">
      <c r="A15" s="87" t="s">
        <v>20</v>
      </c>
      <c r="B15" s="90">
        <f>'[1]SAVINGS INCOME'!K9</f>
        <v>0</v>
      </c>
      <c r="C15" s="18"/>
      <c r="D15" s="12"/>
    </row>
    <row r="16" spans="1:8" ht="24.75" customHeight="1" x14ac:dyDescent="0.25">
      <c r="A16" s="87" t="s">
        <v>19</v>
      </c>
      <c r="B16" s="90">
        <f>'[1]SAVINGS INCOME'!L9</f>
        <v>0.18000000000000002</v>
      </c>
      <c r="C16" s="18"/>
      <c r="D16" s="12"/>
    </row>
    <row r="17" spans="1:9" ht="24.75" customHeight="1" x14ac:dyDescent="0.25">
      <c r="A17" s="87" t="s">
        <v>9</v>
      </c>
      <c r="B17" s="90">
        <f>'[1]SAVINGS INCOME'!M9</f>
        <v>144.5</v>
      </c>
      <c r="C17" s="18"/>
      <c r="D17" s="12"/>
    </row>
    <row r="18" spans="1:9" ht="24.75" customHeight="1" x14ac:dyDescent="0.25">
      <c r="A18" s="87" t="s">
        <v>81</v>
      </c>
      <c r="B18" s="92">
        <f>'[1]SAVINGS INCOME'!N9</f>
        <v>182</v>
      </c>
      <c r="C18" s="18"/>
      <c r="D18" s="10"/>
    </row>
    <row r="19" spans="1:9" s="7" customFormat="1" ht="24.75" customHeight="1" thickBot="1" x14ac:dyDescent="0.3">
      <c r="A19" s="93" t="s">
        <v>17</v>
      </c>
      <c r="B19" s="94">
        <f>SUM(B9:B18)</f>
        <v>326.68</v>
      </c>
      <c r="C19" s="22"/>
      <c r="D19" s="21">
        <f>SUM(D9:D18)</f>
        <v>0</v>
      </c>
    </row>
    <row r="20" spans="1:9" ht="22.5" thickTop="1" x14ac:dyDescent="0.25">
      <c r="C20" s="18"/>
      <c r="D20" s="18"/>
    </row>
    <row r="21" spans="1:9" x14ac:dyDescent="0.25">
      <c r="A21" s="7" t="s">
        <v>16</v>
      </c>
      <c r="C21" s="18"/>
      <c r="D21" s="18"/>
    </row>
    <row r="22" spans="1:9" x14ac:dyDescent="0.25">
      <c r="A22" s="17" t="s">
        <v>15</v>
      </c>
      <c r="C22" s="18"/>
      <c r="D22" s="18"/>
    </row>
    <row r="23" spans="1:9" ht="24.75" customHeight="1" x14ac:dyDescent="0.25">
      <c r="A23" s="6" t="s">
        <v>14</v>
      </c>
      <c r="B23" s="20">
        <f>'[1]MAIN EXPENDITURE'!L8</f>
        <v>0</v>
      </c>
      <c r="C23" s="18"/>
      <c r="D23" s="19"/>
    </row>
    <row r="24" spans="1:9" x14ac:dyDescent="0.25">
      <c r="C24" s="18"/>
      <c r="D24" s="18"/>
    </row>
    <row r="25" spans="1:9" x14ac:dyDescent="0.25">
      <c r="A25" s="17" t="s">
        <v>13</v>
      </c>
      <c r="C25" s="5"/>
      <c r="D25" s="5"/>
    </row>
    <row r="26" spans="1:9" ht="24.75" customHeight="1" x14ac:dyDescent="0.25">
      <c r="A26" s="6" t="s">
        <v>12</v>
      </c>
      <c r="B26" s="16">
        <f>'[1]SAVINGS EXPENDITURE'!E8</f>
        <v>0</v>
      </c>
      <c r="C26" s="5"/>
      <c r="D26" s="15"/>
    </row>
    <row r="27" spans="1:9" ht="24.75" customHeight="1" x14ac:dyDescent="0.25">
      <c r="A27" s="6" t="s">
        <v>11</v>
      </c>
      <c r="B27" s="14">
        <f>'[1]SAVINGS EXPENDITURE'!F8</f>
        <v>0</v>
      </c>
      <c r="C27" s="5"/>
      <c r="D27" s="12"/>
      <c r="I27" s="1" t="s">
        <v>10</v>
      </c>
    </row>
    <row r="28" spans="1:9" ht="24.75" customHeight="1" x14ac:dyDescent="0.25">
      <c r="A28" s="6" t="s">
        <v>9</v>
      </c>
      <c r="B28" s="13">
        <f>'[1]SAVINGS EXPENDITURE'!G8</f>
        <v>0</v>
      </c>
      <c r="C28" s="5"/>
      <c r="D28" s="12"/>
    </row>
    <row r="29" spans="1:9" ht="24.75" customHeight="1" x14ac:dyDescent="0.25">
      <c r="A29" s="6" t="s">
        <v>8</v>
      </c>
      <c r="B29" s="13">
        <f>'[1]SAVINGS EXPENDITURE'!H8</f>
        <v>0</v>
      </c>
      <c r="C29" s="5"/>
      <c r="D29" s="12"/>
      <c r="F29" s="1" t="s">
        <v>7</v>
      </c>
    </row>
    <row r="30" spans="1:9" ht="24.75" customHeight="1" x14ac:dyDescent="0.25">
      <c r="A30" s="6" t="s">
        <v>6</v>
      </c>
      <c r="B30" s="13">
        <f>'[1]SAVINGS EXPENDITURE'!I8</f>
        <v>0</v>
      </c>
      <c r="C30" s="5"/>
      <c r="D30" s="12"/>
    </row>
    <row r="31" spans="1:9" ht="24.75" customHeight="1" x14ac:dyDescent="0.25">
      <c r="A31" s="6" t="s">
        <v>5</v>
      </c>
      <c r="B31" s="13">
        <f>'[1]SAVINGS EXPENDITURE'!J8</f>
        <v>0</v>
      </c>
      <c r="C31" s="5"/>
      <c r="D31" s="12"/>
    </row>
    <row r="32" spans="1:9" ht="24.75" customHeight="1" x14ac:dyDescent="0.25">
      <c r="A32" s="6" t="s">
        <v>4</v>
      </c>
      <c r="B32" s="13">
        <f>'[1]SAVINGS EXPENDITURE'!K8</f>
        <v>0</v>
      </c>
      <c r="C32" s="5"/>
      <c r="D32" s="12"/>
    </row>
    <row r="33" spans="1:4" ht="24.75" customHeight="1" x14ac:dyDescent="0.25">
      <c r="A33" s="6" t="s">
        <v>3</v>
      </c>
      <c r="B33" s="13">
        <f>'[1]SAVINGS EXPENDITURE'!M8</f>
        <v>0</v>
      </c>
      <c r="C33" s="5"/>
      <c r="D33" s="12"/>
    </row>
    <row r="34" spans="1:4" ht="24.75" customHeight="1" x14ac:dyDescent="0.25">
      <c r="A34" s="6" t="s">
        <v>82</v>
      </c>
      <c r="B34" s="11">
        <f>'[1]SAVINGS EXPENDITURE'!N8</f>
        <v>313</v>
      </c>
      <c r="C34" s="5"/>
      <c r="D34" s="10"/>
    </row>
    <row r="35" spans="1:4" s="7" customFormat="1" ht="24.75" customHeight="1" thickBot="1" x14ac:dyDescent="0.3">
      <c r="A35" s="9" t="s">
        <v>1</v>
      </c>
      <c r="B35" s="4">
        <f>SUM(B23:B34)</f>
        <v>313</v>
      </c>
      <c r="C35" s="8"/>
      <c r="D35" s="4">
        <f>SUM(D23:D34)</f>
        <v>0</v>
      </c>
    </row>
    <row r="36" spans="1:4" ht="19.149999999999999" customHeight="1" thickTop="1" x14ac:dyDescent="0.25">
      <c r="A36" s="6"/>
      <c r="B36" s="5"/>
      <c r="C36" s="5"/>
      <c r="D36" s="5"/>
    </row>
    <row r="37" spans="1:4" ht="24" customHeight="1" thickBot="1" x14ac:dyDescent="0.3">
      <c r="A37" s="6" t="s">
        <v>0</v>
      </c>
      <c r="B37" s="4">
        <f>SUM(B19-B35)</f>
        <v>13.680000000000007</v>
      </c>
      <c r="C37" s="5"/>
      <c r="D37" s="4">
        <f>SUM(D19-D35)</f>
        <v>0</v>
      </c>
    </row>
    <row r="38" spans="1:4" ht="22.5" thickTop="1" x14ac:dyDescent="0.25">
      <c r="B38" s="2"/>
      <c r="C38" s="2"/>
      <c r="D38" s="2"/>
    </row>
    <row r="39" spans="1:4" x14ac:dyDescent="0.25">
      <c r="A39" s="3"/>
      <c r="B39" s="2"/>
      <c r="C39" s="2"/>
      <c r="D39" s="2"/>
    </row>
    <row r="40" spans="1:4" x14ac:dyDescent="0.25">
      <c r="B40" s="2"/>
      <c r="C40" s="2"/>
      <c r="D40" s="2"/>
    </row>
    <row r="41" spans="1:4" x14ac:dyDescent="0.25">
      <c r="B41" s="2"/>
      <c r="C41" s="2"/>
      <c r="D41" s="2"/>
    </row>
    <row r="42" spans="1:4" x14ac:dyDescent="0.25">
      <c r="B42" s="2"/>
      <c r="C42" s="2"/>
      <c r="D42" s="2"/>
    </row>
    <row r="43" spans="1:4" x14ac:dyDescent="0.25">
      <c r="B43" s="2"/>
      <c r="C43" s="2"/>
      <c r="D43" s="2"/>
    </row>
    <row r="44" spans="1:4" x14ac:dyDescent="0.25">
      <c r="B44" s="2"/>
      <c r="C44" s="2"/>
      <c r="D44" s="2"/>
    </row>
    <row r="45" spans="1:4" x14ac:dyDescent="0.25">
      <c r="B45" s="2"/>
      <c r="C45" s="2"/>
      <c r="D45" s="2"/>
    </row>
    <row r="46" spans="1:4" x14ac:dyDescent="0.25">
      <c r="B46" s="2"/>
      <c r="C46" s="2"/>
      <c r="D46" s="2"/>
    </row>
    <row r="47" spans="1:4" x14ac:dyDescent="0.25">
      <c r="B47" s="2"/>
      <c r="C47" s="2"/>
      <c r="D47" s="2"/>
    </row>
    <row r="48" spans="1:4" x14ac:dyDescent="0.25">
      <c r="B48" s="2"/>
      <c r="C48" s="2"/>
      <c r="D48" s="2"/>
    </row>
    <row r="49" spans="2:4" x14ac:dyDescent="0.25">
      <c r="B49" s="2"/>
      <c r="C49" s="2"/>
      <c r="D49" s="2"/>
    </row>
    <row r="50" spans="2:4" x14ac:dyDescent="0.25">
      <c r="B50" s="2"/>
      <c r="C50" s="2"/>
      <c r="D50" s="2"/>
    </row>
    <row r="51" spans="2:4" x14ac:dyDescent="0.25">
      <c r="B51" s="2"/>
      <c r="C51" s="2"/>
      <c r="D51" s="2"/>
    </row>
    <row r="52" spans="2:4" x14ac:dyDescent="0.25">
      <c r="B52" s="2"/>
      <c r="C52" s="2"/>
      <c r="D52" s="2"/>
    </row>
    <row r="53" spans="2:4" x14ac:dyDescent="0.25">
      <c r="B53" s="2"/>
      <c r="C53" s="2"/>
      <c r="D53" s="2"/>
    </row>
    <row r="54" spans="2:4" x14ac:dyDescent="0.25">
      <c r="B54" s="2"/>
      <c r="C54" s="2"/>
      <c r="D54" s="2"/>
    </row>
    <row r="55" spans="2:4" x14ac:dyDescent="0.25">
      <c r="B55" s="2"/>
      <c r="C55" s="2"/>
      <c r="D55" s="2"/>
    </row>
    <row r="56" spans="2:4" x14ac:dyDescent="0.25">
      <c r="B56" s="2"/>
      <c r="C56" s="2"/>
      <c r="D56" s="2"/>
    </row>
    <row r="57" spans="2:4" x14ac:dyDescent="0.25">
      <c r="B57" s="2"/>
      <c r="C57" s="2"/>
      <c r="D57" s="2"/>
    </row>
    <row r="58" spans="2:4" x14ac:dyDescent="0.25">
      <c r="B58" s="2"/>
      <c r="C58" s="2"/>
      <c r="D58" s="2"/>
    </row>
    <row r="59" spans="2:4" x14ac:dyDescent="0.25">
      <c r="B59" s="2"/>
      <c r="C59" s="2"/>
      <c r="D59" s="2"/>
    </row>
  </sheetData>
  <pageMargins left="0.70866141732283472" right="0.70866141732283472" top="0.74803149606299213" bottom="0.74803149606299213" header="0.31496062992125984" footer="0.31496062992125984"/>
  <pageSetup scale="78" orientation="portrait" horizontalDpi="360" verticalDpi="36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0642C6-6F45-48D8-975D-C8E24DEB38EB}">
  <sheetPr>
    <tabColor theme="9" tint="0.39997558519241921"/>
  </sheetPr>
  <dimension ref="A1:I31"/>
  <sheetViews>
    <sheetView topLeftCell="A18" workbookViewId="0">
      <selection activeCell="J23" sqref="J23"/>
    </sheetView>
  </sheetViews>
  <sheetFormatPr defaultColWidth="10.42578125" defaultRowHeight="21.75" x14ac:dyDescent="0.6"/>
  <cols>
    <col min="1" max="1" width="37.85546875" style="36" customWidth="1"/>
    <col min="2" max="2" width="21.28515625" style="1" customWidth="1"/>
    <col min="3" max="3" width="11.42578125" style="1" customWidth="1"/>
    <col min="4" max="4" width="15.5703125" style="1" customWidth="1"/>
    <col min="5" max="16384" width="10.42578125" style="36"/>
  </cols>
  <sheetData>
    <row r="1" spans="1:6" s="7" customFormat="1" x14ac:dyDescent="0.25">
      <c r="A1" s="33" t="s">
        <v>45</v>
      </c>
      <c r="B1" s="35"/>
      <c r="C1" s="33"/>
      <c r="D1" s="33"/>
      <c r="E1" s="33"/>
      <c r="F1" s="52"/>
    </row>
    <row r="2" spans="1:6" s="7" customFormat="1" x14ac:dyDescent="0.25">
      <c r="A2" s="50"/>
      <c r="B2" s="51"/>
      <c r="C2" s="33"/>
      <c r="D2" s="33"/>
      <c r="E2" s="33"/>
    </row>
    <row r="3" spans="1:6" s="7" customFormat="1" x14ac:dyDescent="0.25">
      <c r="A3" s="50" t="s">
        <v>44</v>
      </c>
      <c r="B3" s="48" t="str">
        <f>IF('[1]DATA INPUT'!C11&gt;0,'[1]DATA INPUT'!C11,"  ")</f>
        <v>31.12.2025</v>
      </c>
      <c r="C3" s="33"/>
      <c r="D3" s="33"/>
      <c r="E3" s="33"/>
    </row>
    <row r="4" spans="1:6" s="7" customFormat="1" x14ac:dyDescent="0.25">
      <c r="A4" s="49" t="s">
        <v>43</v>
      </c>
      <c r="B4" s="48" t="str">
        <f>IF('[1]DATA INPUT'!C7&gt;0,'[1]DATA INPUT'!C7,"  ")</f>
        <v>20th Cumbernauld Guides</v>
      </c>
    </row>
    <row r="5" spans="1:6" s="7" customFormat="1" x14ac:dyDescent="0.25">
      <c r="A5" s="31" t="s">
        <v>27</v>
      </c>
      <c r="B5" s="48" t="str">
        <f>IF('[1]DATA INPUT'!C9&gt;0,'[1]DATA INPUT'!C9,"  ")</f>
        <v>SCO049730</v>
      </c>
    </row>
    <row r="6" spans="1:6" x14ac:dyDescent="0.6">
      <c r="A6" s="1"/>
    </row>
    <row r="7" spans="1:6" x14ac:dyDescent="0.6">
      <c r="A7" s="1"/>
      <c r="B7" s="29">
        <v>2025</v>
      </c>
      <c r="C7" s="29"/>
      <c r="D7" s="29">
        <f>'[1]DATA INPUT'!C16</f>
        <v>2024</v>
      </c>
    </row>
    <row r="8" spans="1:6" x14ac:dyDescent="0.6">
      <c r="A8" s="7" t="s">
        <v>42</v>
      </c>
    </row>
    <row r="9" spans="1:6" x14ac:dyDescent="0.6">
      <c r="A9" s="6" t="s">
        <v>41</v>
      </c>
      <c r="B9" s="45">
        <v>0</v>
      </c>
      <c r="C9" s="6"/>
      <c r="D9" s="44"/>
    </row>
    <row r="10" spans="1:6" x14ac:dyDescent="0.6">
      <c r="A10" s="6" t="s">
        <v>38</v>
      </c>
      <c r="B10" s="45">
        <v>0</v>
      </c>
      <c r="C10" s="6"/>
      <c r="D10" s="44"/>
    </row>
    <row r="11" spans="1:6" x14ac:dyDescent="0.6">
      <c r="A11" s="6"/>
      <c r="B11" s="6"/>
      <c r="C11" s="6"/>
      <c r="D11" s="6"/>
    </row>
    <row r="12" spans="1:6" ht="22.5" thickBot="1" x14ac:dyDescent="0.65">
      <c r="A12" s="6" t="s">
        <v>0</v>
      </c>
      <c r="B12" s="83">
        <f>'[1]Receipts and payments saving ac'!B37</f>
        <v>13.680000000000007</v>
      </c>
      <c r="C12" s="6"/>
      <c r="D12" s="47"/>
    </row>
    <row r="13" spans="1:6" ht="23.25" thickTop="1" thickBot="1" x14ac:dyDescent="0.65">
      <c r="A13" s="6" t="s">
        <v>36</v>
      </c>
      <c r="B13" s="43">
        <f>SUM(B9+B10+B12)</f>
        <v>13.680000000000007</v>
      </c>
      <c r="C13" s="6"/>
      <c r="D13" s="43">
        <f t="shared" ref="D13" si="0">SUM(D9+D10+D12)</f>
        <v>0</v>
      </c>
    </row>
    <row r="14" spans="1:6" ht="22.5" thickTop="1" x14ac:dyDescent="0.6">
      <c r="A14" s="1"/>
      <c r="B14" s="6"/>
      <c r="C14" s="6"/>
      <c r="D14" s="6"/>
    </row>
    <row r="15" spans="1:6" x14ac:dyDescent="0.6">
      <c r="B15" s="6"/>
      <c r="C15" s="6"/>
      <c r="D15" s="6"/>
    </row>
    <row r="16" spans="1:6" x14ac:dyDescent="0.6">
      <c r="A16" s="38" t="s">
        <v>40</v>
      </c>
      <c r="B16" s="6"/>
      <c r="C16" s="6"/>
      <c r="D16" s="6"/>
    </row>
    <row r="17" spans="1:9" x14ac:dyDescent="0.6">
      <c r="A17" s="6" t="s">
        <v>39</v>
      </c>
      <c r="B17" s="45">
        <v>0</v>
      </c>
      <c r="C17" s="6"/>
      <c r="D17" s="44"/>
      <c r="I17" s="46"/>
    </row>
    <row r="18" spans="1:9" x14ac:dyDescent="0.6">
      <c r="A18" s="6" t="s">
        <v>38</v>
      </c>
      <c r="B18" s="45">
        <f>B10+'[1]SAVINGS INCOME'!O2-'[1]SAVINGS EXPENDITURE'!O3</f>
        <v>13.680000000000007</v>
      </c>
      <c r="C18" s="6"/>
      <c r="D18" s="44"/>
    </row>
    <row r="19" spans="1:9" x14ac:dyDescent="0.6">
      <c r="A19" s="6" t="s">
        <v>37</v>
      </c>
      <c r="B19" s="44"/>
      <c r="C19" s="6"/>
      <c r="D19" s="44"/>
    </row>
    <row r="20" spans="1:9" ht="22.5" thickBot="1" x14ac:dyDescent="0.65">
      <c r="A20" s="6" t="s">
        <v>36</v>
      </c>
      <c r="B20" s="43">
        <f>SUM(B17+B18-B19)</f>
        <v>13.680000000000007</v>
      </c>
      <c r="C20" s="6"/>
      <c r="D20" s="43">
        <f t="shared" ref="D20" si="1">SUM(D17+D18-D19)</f>
        <v>0</v>
      </c>
    </row>
    <row r="21" spans="1:9" ht="22.5" thickTop="1" x14ac:dyDescent="0.6">
      <c r="B21" s="9"/>
      <c r="C21" s="9"/>
      <c r="D21" s="9"/>
    </row>
    <row r="22" spans="1:9" x14ac:dyDescent="0.6">
      <c r="A22" s="42" t="s">
        <v>35</v>
      </c>
      <c r="B22" s="36"/>
      <c r="C22" s="36"/>
      <c r="D22" s="36"/>
    </row>
    <row r="23" spans="1:9" ht="50.45" customHeight="1" x14ac:dyDescent="0.6">
      <c r="A23" s="95" t="s">
        <v>34</v>
      </c>
      <c r="B23" s="95"/>
      <c r="C23" s="96"/>
      <c r="D23" s="41"/>
      <c r="E23" s="38"/>
      <c r="F23" s="39"/>
      <c r="G23" s="38"/>
      <c r="H23" s="38"/>
    </row>
    <row r="24" spans="1:9" x14ac:dyDescent="0.6">
      <c r="B24" s="36"/>
      <c r="C24" s="36"/>
      <c r="D24" s="36"/>
    </row>
    <row r="25" spans="1:9" ht="26.25" x14ac:dyDescent="0.65">
      <c r="A25" s="36" t="s">
        <v>33</v>
      </c>
      <c r="B25" s="40" t="s">
        <v>32</v>
      </c>
      <c r="C25" s="38"/>
      <c r="D25" s="38"/>
      <c r="E25" s="38"/>
      <c r="F25" s="39"/>
      <c r="G25" s="38"/>
      <c r="H25" s="38"/>
    </row>
    <row r="26" spans="1:9" ht="16.899999999999999" customHeight="1" x14ac:dyDescent="0.65">
      <c r="A26" s="38"/>
      <c r="B26" s="40"/>
      <c r="C26" s="38"/>
      <c r="D26" s="38"/>
      <c r="E26" s="38"/>
      <c r="F26" s="39"/>
      <c r="G26" s="38"/>
      <c r="H26" s="38"/>
    </row>
    <row r="27" spans="1:9" x14ac:dyDescent="0.6">
      <c r="B27" s="37" t="str">
        <f>IF('[1]DATA INPUT'!C52&gt;0,'[1]DATA INPUT'!C52,"  ")</f>
        <v>Kirsty Duncan</v>
      </c>
      <c r="C27" s="36"/>
      <c r="D27" s="37" t="str">
        <f>IF('[1]DATA INPUT'!C54&gt;0,'[1]DATA INPUT'!C54,"  ")</f>
        <v>Unit Guider</v>
      </c>
    </row>
    <row r="28" spans="1:9" x14ac:dyDescent="0.6">
      <c r="B28" s="36"/>
      <c r="C28" s="36"/>
      <c r="D28" s="36"/>
    </row>
    <row r="29" spans="1:9" x14ac:dyDescent="0.6">
      <c r="A29" s="36" t="s">
        <v>31</v>
      </c>
      <c r="B29" s="37">
        <f>IF('[1]DATA INPUT'!C51&gt;0,'[1]DATA INPUT'!C51,"  ")</f>
        <v>46052</v>
      </c>
      <c r="C29" s="36"/>
      <c r="D29" s="36"/>
    </row>
    <row r="30" spans="1:9" x14ac:dyDescent="0.6">
      <c r="B30" s="36"/>
      <c r="C30" s="36"/>
      <c r="D30" s="36"/>
    </row>
    <row r="31" spans="1:9" x14ac:dyDescent="0.6">
      <c r="B31" s="36"/>
      <c r="C31" s="36"/>
      <c r="D31" s="36"/>
    </row>
  </sheetData>
  <sheetProtection algorithmName="SHA-512" hashValue="EUHy26ZOiXOZxw35+Aj6K/XAgFiqDmrvMhydygvf2KdFamLrtDjCvACtyz8e7Zl0D85UmdUrgRrpnDyL5vbAdg==" saltValue="h9BO0Sd3jhij8pufD4hJHQ==" spinCount="100000" sheet="1" objects="1" scenarios="1"/>
  <mergeCells count="1">
    <mergeCell ref="A23:C23"/>
  </mergeCells>
  <pageMargins left="0.7" right="0.7" top="0.75" bottom="0.75" header="0.3" footer="0.3"/>
  <pageSetup orientation="portrait" horizontalDpi="360" verticalDpi="36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97436-E703-46B9-A324-BC296C3E7565}">
  <sheetPr>
    <tabColor theme="9" tint="0.39997558519241921"/>
  </sheetPr>
  <dimension ref="A1:I31"/>
  <sheetViews>
    <sheetView tabSelected="1" topLeftCell="A15" workbookViewId="0">
      <selection activeCell="B19" sqref="B19"/>
    </sheetView>
  </sheetViews>
  <sheetFormatPr defaultColWidth="10.42578125" defaultRowHeight="21.75" x14ac:dyDescent="0.6"/>
  <cols>
    <col min="1" max="1" width="37.85546875" style="36" customWidth="1"/>
    <col min="2" max="2" width="21.28515625" style="1" customWidth="1"/>
    <col min="3" max="3" width="11.42578125" style="1" customWidth="1"/>
    <col min="4" max="4" width="15.5703125" style="1" customWidth="1"/>
    <col min="5" max="16384" width="10.42578125" style="36"/>
  </cols>
  <sheetData>
    <row r="1" spans="1:6" s="7" customFormat="1" x14ac:dyDescent="0.25">
      <c r="A1" s="33" t="s">
        <v>45</v>
      </c>
      <c r="B1" s="35"/>
      <c r="C1" s="33"/>
      <c r="D1" s="33"/>
      <c r="E1" s="33"/>
      <c r="F1" s="52"/>
    </row>
    <row r="2" spans="1:6" s="7" customFormat="1" x14ac:dyDescent="0.25">
      <c r="A2" s="50"/>
      <c r="B2" s="51"/>
      <c r="C2" s="33"/>
      <c r="D2" s="33"/>
      <c r="E2" s="33"/>
    </row>
    <row r="3" spans="1:6" s="7" customFormat="1" x14ac:dyDescent="0.25">
      <c r="A3" s="50" t="s">
        <v>44</v>
      </c>
      <c r="B3" s="48" t="str">
        <f>IF('[1]DATA INPUT'!C11&gt;0,'[1]DATA INPUT'!C11,"  ")</f>
        <v>31.12.2025</v>
      </c>
      <c r="C3" s="33"/>
      <c r="D3" s="33"/>
      <c r="E3" s="33"/>
    </row>
    <row r="4" spans="1:6" s="7" customFormat="1" x14ac:dyDescent="0.25">
      <c r="A4" s="49" t="s">
        <v>43</v>
      </c>
      <c r="B4" s="48" t="str">
        <f>IF('[1]DATA INPUT'!C7&gt;0,'[1]DATA INPUT'!C7,"  ")</f>
        <v>20th Cumbernauld Guides</v>
      </c>
    </row>
    <row r="5" spans="1:6" s="7" customFormat="1" x14ac:dyDescent="0.25">
      <c r="A5" s="31" t="s">
        <v>27</v>
      </c>
      <c r="B5" s="48" t="str">
        <f>IF('[1]DATA INPUT'!C9&gt;0,'[1]DATA INPUT'!C9,"  ")</f>
        <v>SCO049730</v>
      </c>
    </row>
    <row r="6" spans="1:6" x14ac:dyDescent="0.6">
      <c r="A6" s="1"/>
    </row>
    <row r="7" spans="1:6" x14ac:dyDescent="0.6">
      <c r="A7" s="1"/>
      <c r="B7" s="29">
        <v>2025</v>
      </c>
      <c r="C7" s="29"/>
      <c r="D7" s="29">
        <f>'[1]DATA INPUT'!C16</f>
        <v>2024</v>
      </c>
    </row>
    <row r="8" spans="1:6" x14ac:dyDescent="0.6">
      <c r="A8" s="7" t="s">
        <v>42</v>
      </c>
    </row>
    <row r="9" spans="1:6" x14ac:dyDescent="0.6">
      <c r="A9" s="6" t="s">
        <v>41</v>
      </c>
      <c r="B9" s="45">
        <v>17.579999999999998</v>
      </c>
      <c r="C9" s="6"/>
      <c r="D9" s="44">
        <v>8.58</v>
      </c>
    </row>
    <row r="10" spans="1:6" x14ac:dyDescent="0.6">
      <c r="A10" s="6" t="s">
        <v>38</v>
      </c>
      <c r="B10" s="45">
        <f>SUM('Balance Statement Main Account'!B10,'[1]Balance Statement Savings'!B10)</f>
        <v>163.13</v>
      </c>
      <c r="C10" s="6"/>
      <c r="D10" s="44">
        <v>1129.98</v>
      </c>
    </row>
    <row r="11" spans="1:6" x14ac:dyDescent="0.6">
      <c r="A11" s="6"/>
      <c r="B11" s="6"/>
      <c r="C11" s="6"/>
      <c r="D11" s="6"/>
    </row>
    <row r="12" spans="1:6" ht="22.5" thickBot="1" x14ac:dyDescent="0.65">
      <c r="A12" s="6" t="s">
        <v>0</v>
      </c>
      <c r="B12" s="47">
        <f>SUM('Balance Statement Main Account'!B12,'[1]Balance Statement Savings'!B12)</f>
        <v>469.88999999999913</v>
      </c>
      <c r="C12" s="6"/>
      <c r="D12" s="47">
        <v>-957.85</v>
      </c>
    </row>
    <row r="13" spans="1:6" ht="23.25" thickTop="1" thickBot="1" x14ac:dyDescent="0.65">
      <c r="A13" s="6" t="s">
        <v>36</v>
      </c>
      <c r="B13" s="43">
        <f>SUM('[1]Balance Statement Savings'!B12,'Balance Statement Main Account'!B12)</f>
        <v>469.88999999999913</v>
      </c>
      <c r="C13" s="6"/>
      <c r="D13" s="43">
        <f>SUM(D9+D10+D12)</f>
        <v>180.70999999999992</v>
      </c>
    </row>
    <row r="14" spans="1:6" ht="22.5" thickTop="1" x14ac:dyDescent="0.6">
      <c r="A14" s="1"/>
      <c r="B14" s="6"/>
      <c r="C14" s="6"/>
      <c r="D14" s="6"/>
    </row>
    <row r="15" spans="1:6" x14ac:dyDescent="0.6">
      <c r="B15" s="6"/>
      <c r="C15" s="6"/>
      <c r="D15" s="6"/>
    </row>
    <row r="16" spans="1:6" x14ac:dyDescent="0.6">
      <c r="A16" s="38" t="s">
        <v>40</v>
      </c>
      <c r="B16" s="6"/>
      <c r="C16" s="6"/>
      <c r="D16" s="6"/>
    </row>
    <row r="17" spans="1:9" x14ac:dyDescent="0.6">
      <c r="A17" s="6" t="s">
        <v>39</v>
      </c>
      <c r="B17" s="45">
        <f>B9+'[1]MAIN INCOME'!O3-'[1]MAIN EXPENDITURE'!O4</f>
        <v>69.72</v>
      </c>
      <c r="C17" s="6"/>
      <c r="D17" s="44">
        <v>17.579999999999998</v>
      </c>
      <c r="I17" s="46"/>
    </row>
    <row r="18" spans="1:9" x14ac:dyDescent="0.6">
      <c r="A18" s="6" t="s">
        <v>38</v>
      </c>
      <c r="B18" s="45">
        <f>SUM('Balance Statement Main Account'!B18,'[1]Balance Statement Savings'!B18)</f>
        <v>580.87999999999897</v>
      </c>
      <c r="C18" s="6"/>
      <c r="D18" s="44">
        <v>163.13</v>
      </c>
    </row>
    <row r="19" spans="1:9" x14ac:dyDescent="0.6">
      <c r="A19" s="6" t="s">
        <v>37</v>
      </c>
      <c r="B19" s="44">
        <v>0</v>
      </c>
      <c r="C19" s="6"/>
      <c r="D19" s="44">
        <v>0</v>
      </c>
    </row>
    <row r="20" spans="1:9" ht="22.5" thickBot="1" x14ac:dyDescent="0.65">
      <c r="A20" s="6" t="s">
        <v>36</v>
      </c>
      <c r="B20" s="43">
        <f>SUM(B17+B18-B19)</f>
        <v>650.599999999999</v>
      </c>
      <c r="C20" s="6"/>
      <c r="D20" s="43">
        <f>SUM(D17+D18-D19)</f>
        <v>180.70999999999998</v>
      </c>
    </row>
    <row r="21" spans="1:9" ht="22.5" thickTop="1" x14ac:dyDescent="0.6">
      <c r="B21" s="9"/>
      <c r="C21" s="9"/>
      <c r="D21" s="9"/>
    </row>
    <row r="22" spans="1:9" x14ac:dyDescent="0.6">
      <c r="A22" s="42" t="s">
        <v>35</v>
      </c>
      <c r="B22" s="36"/>
      <c r="C22" s="36"/>
      <c r="D22" s="36"/>
    </row>
    <row r="23" spans="1:9" ht="50.45" customHeight="1" x14ac:dyDescent="0.6">
      <c r="A23" s="95" t="s">
        <v>34</v>
      </c>
      <c r="B23" s="95"/>
      <c r="C23" s="96"/>
      <c r="D23" s="41">
        <v>2000</v>
      </c>
      <c r="E23" s="38"/>
      <c r="F23" s="39"/>
      <c r="G23" s="38"/>
      <c r="H23" s="38"/>
    </row>
    <row r="24" spans="1:9" x14ac:dyDescent="0.6">
      <c r="B24" s="36"/>
      <c r="C24" s="36"/>
      <c r="D24" s="36"/>
    </row>
    <row r="25" spans="1:9" ht="26.25" x14ac:dyDescent="0.65">
      <c r="A25" s="36" t="s">
        <v>33</v>
      </c>
      <c r="B25" s="40" t="s">
        <v>32</v>
      </c>
      <c r="C25" s="38"/>
      <c r="D25" s="38"/>
      <c r="E25" s="38"/>
      <c r="F25" s="39"/>
      <c r="G25" s="38"/>
      <c r="H25" s="38"/>
    </row>
    <row r="26" spans="1:9" ht="16.899999999999999" customHeight="1" x14ac:dyDescent="0.65">
      <c r="A26" s="38"/>
      <c r="B26" s="40"/>
      <c r="C26" s="38"/>
      <c r="D26" s="38"/>
      <c r="E26" s="38"/>
      <c r="F26" s="39"/>
      <c r="G26" s="38"/>
      <c r="H26" s="38"/>
    </row>
    <row r="27" spans="1:9" x14ac:dyDescent="0.6">
      <c r="B27" s="37" t="str">
        <f>IF('[1]DATA INPUT'!C52&gt;0,'[1]DATA INPUT'!C52,"  ")</f>
        <v>Kirsty Duncan</v>
      </c>
      <c r="C27" s="36"/>
      <c r="D27" s="37" t="str">
        <f>IF('[1]DATA INPUT'!C54&gt;0,'[1]DATA INPUT'!C54,"  ")</f>
        <v>Unit Guider</v>
      </c>
    </row>
    <row r="28" spans="1:9" x14ac:dyDescent="0.6">
      <c r="B28" s="36"/>
      <c r="C28" s="36"/>
      <c r="D28" s="36"/>
    </row>
    <row r="29" spans="1:9" x14ac:dyDescent="0.6">
      <c r="A29" s="36" t="s">
        <v>31</v>
      </c>
      <c r="B29" s="37">
        <f>IF('[1]DATA INPUT'!C51&gt;0,'[1]DATA INPUT'!C51,"  ")</f>
        <v>46052</v>
      </c>
      <c r="C29" s="36"/>
      <c r="D29" s="36"/>
    </row>
    <row r="30" spans="1:9" x14ac:dyDescent="0.6">
      <c r="B30" s="36"/>
      <c r="C30" s="36"/>
      <c r="D30" s="36"/>
    </row>
    <row r="31" spans="1:9" x14ac:dyDescent="0.6">
      <c r="B31" s="36"/>
      <c r="C31" s="36"/>
      <c r="D31" s="36"/>
    </row>
  </sheetData>
  <sheetProtection algorithmName="SHA-512" hashValue="jO1LfRVjGzjLExnHdtq0eOHfWf7eRepAC8iLQNjqm77MlcfI1tOE6dO8/E/pmTX4U5i6AMcffR1TRRK38/Y/Vg==" saltValue="74WxPHsPIBITGW4zwf8Sog==" spinCount="100000" sheet="1" objects="1" scenarios="1"/>
  <mergeCells count="1">
    <mergeCell ref="A23:C23"/>
  </mergeCells>
  <pageMargins left="0.7" right="0.7" top="0.75" bottom="0.75" header="0.3" footer="0.3"/>
  <pageSetup orientation="portrait" horizontalDpi="360" verticalDpi="36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6C325D-94A7-497D-AF6B-3EC2B4D0B3BF}">
  <sheetPr>
    <tabColor theme="9" tint="0.39997558519241921"/>
    <pageSetUpPr fitToPage="1"/>
  </sheetPr>
  <dimension ref="A1:J34"/>
  <sheetViews>
    <sheetView topLeftCell="A24" workbookViewId="0">
      <selection activeCell="C32" sqref="C32"/>
    </sheetView>
  </sheetViews>
  <sheetFormatPr defaultColWidth="9.140625" defaultRowHeight="21.75" x14ac:dyDescent="0.6"/>
  <cols>
    <col min="1" max="1" width="5.140625" style="72" customWidth="1"/>
    <col min="2" max="2" width="18.28515625" style="72" customWidth="1"/>
    <col min="3" max="3" width="21.5703125" style="72" customWidth="1"/>
    <col min="4" max="6" width="9.140625" style="72"/>
    <col min="7" max="7" width="13.140625" style="72" customWidth="1"/>
    <col min="8" max="8" width="13.85546875" style="72" bestFit="1" customWidth="1"/>
    <col min="9" max="9" width="9.140625" style="72"/>
    <col min="10" max="10" width="16.42578125" style="72" customWidth="1"/>
    <col min="11" max="16384" width="9.140625" style="72"/>
  </cols>
  <sheetData>
    <row r="1" spans="1:10" s="66" customFormat="1" x14ac:dyDescent="0.6">
      <c r="A1" s="100" t="s">
        <v>62</v>
      </c>
      <c r="B1" s="101"/>
      <c r="C1" s="100"/>
      <c r="D1" s="100"/>
      <c r="E1" s="100"/>
      <c r="F1" s="100"/>
      <c r="G1" s="100"/>
      <c r="H1" s="65"/>
      <c r="I1" s="65"/>
      <c r="J1" s="65"/>
    </row>
    <row r="2" spans="1:10" s="66" customFormat="1" x14ac:dyDescent="0.6">
      <c r="A2" s="102" t="s">
        <v>63</v>
      </c>
      <c r="B2" s="103"/>
      <c r="C2" s="67" t="str">
        <f>IF('[1]DATA INPUT'!C11&gt;0,'[1]DATA INPUT'!C11,"  ")</f>
        <v>31.12.2025</v>
      </c>
      <c r="D2" s="68"/>
      <c r="E2" s="68"/>
      <c r="F2" s="68"/>
      <c r="G2" s="65"/>
      <c r="H2" s="65"/>
      <c r="I2" s="65"/>
      <c r="J2" s="65"/>
    </row>
    <row r="3" spans="1:10" s="66" customFormat="1" x14ac:dyDescent="0.6">
      <c r="A3" s="59" t="s">
        <v>64</v>
      </c>
      <c r="C3" s="67" t="str">
        <f>IF('[1]DATA INPUT'!C7&gt;0,'[1]DATA INPUT'!C7,"  ")</f>
        <v>20th Cumbernauld Guides</v>
      </c>
      <c r="D3" s="69"/>
      <c r="E3" s="70"/>
      <c r="F3" s="59"/>
      <c r="G3" s="61"/>
      <c r="H3" s="61"/>
      <c r="I3" s="61"/>
      <c r="J3" s="61"/>
    </row>
    <row r="4" spans="1:10" s="66" customFormat="1" x14ac:dyDescent="0.6">
      <c r="A4" s="59" t="s">
        <v>65</v>
      </c>
      <c r="B4" s="61"/>
      <c r="C4" s="67" t="str">
        <f>IF('[1]DATA INPUT'!C9&gt;0,'[1]DATA INPUT'!C9,"  ")</f>
        <v>SCO049730</v>
      </c>
      <c r="D4" s="69"/>
      <c r="E4" s="59"/>
      <c r="F4" s="70"/>
      <c r="G4" s="61"/>
      <c r="H4" s="61"/>
      <c r="I4" s="61"/>
      <c r="J4" s="61"/>
    </row>
    <row r="6" spans="1:10" x14ac:dyDescent="0.6">
      <c r="A6" s="71" t="s">
        <v>66</v>
      </c>
    </row>
    <row r="7" spans="1:10" ht="136.9" customHeight="1" x14ac:dyDescent="0.6">
      <c r="A7" s="104" t="s">
        <v>67</v>
      </c>
      <c r="B7" s="104"/>
      <c r="C7" s="104"/>
      <c r="D7" s="104"/>
      <c r="E7" s="104"/>
      <c r="F7" s="104"/>
      <c r="G7" s="104"/>
      <c r="H7" s="104"/>
      <c r="I7" s="104"/>
      <c r="J7" s="104"/>
    </row>
    <row r="9" spans="1:10" x14ac:dyDescent="0.6">
      <c r="A9" s="71" t="s">
        <v>68</v>
      </c>
    </row>
    <row r="10" spans="1:10" ht="141.75" customHeight="1" x14ac:dyDescent="0.6">
      <c r="A10" s="99" t="s">
        <v>69</v>
      </c>
      <c r="B10" s="99"/>
      <c r="C10" s="99"/>
      <c r="D10" s="99"/>
      <c r="E10" s="99"/>
      <c r="F10" s="99"/>
      <c r="G10" s="99"/>
      <c r="H10" s="99"/>
      <c r="I10" s="99"/>
      <c r="J10" s="99"/>
    </row>
    <row r="12" spans="1:10" x14ac:dyDescent="0.6">
      <c r="A12" s="71" t="s">
        <v>70</v>
      </c>
    </row>
    <row r="13" spans="1:10" x14ac:dyDescent="0.6">
      <c r="A13" s="72" t="s">
        <v>71</v>
      </c>
    </row>
    <row r="15" spans="1:10" x14ac:dyDescent="0.6">
      <c r="A15" s="73">
        <v>1</v>
      </c>
      <c r="B15" s="97" t="s">
        <v>72</v>
      </c>
      <c r="C15" s="98"/>
      <c r="D15" s="98"/>
      <c r="E15" s="98"/>
      <c r="F15" s="98"/>
      <c r="G15" s="98"/>
      <c r="H15" s="98"/>
      <c r="I15" s="98"/>
      <c r="J15" s="98"/>
    </row>
    <row r="16" spans="1:10" ht="65.45" customHeight="1" x14ac:dyDescent="0.6">
      <c r="A16" s="74" t="s">
        <v>73</v>
      </c>
      <c r="B16" s="97" t="s">
        <v>74</v>
      </c>
      <c r="C16" s="98"/>
      <c r="D16" s="98"/>
      <c r="E16" s="98"/>
      <c r="F16" s="98"/>
      <c r="G16" s="98"/>
      <c r="H16" s="98"/>
      <c r="I16" s="98"/>
      <c r="J16" s="98"/>
    </row>
    <row r="17" spans="1:10" ht="55.5" customHeight="1" x14ac:dyDescent="0.6">
      <c r="A17" s="74" t="s">
        <v>73</v>
      </c>
      <c r="B17" s="97" t="s">
        <v>75</v>
      </c>
      <c r="C17" s="98"/>
      <c r="D17" s="98"/>
      <c r="E17" s="98"/>
      <c r="F17" s="98"/>
      <c r="G17" s="98"/>
      <c r="H17" s="98"/>
      <c r="I17" s="98"/>
      <c r="J17" s="98"/>
    </row>
    <row r="18" spans="1:10" x14ac:dyDescent="0.6">
      <c r="A18" s="73"/>
      <c r="B18" s="75"/>
      <c r="C18" s="75"/>
      <c r="D18" s="75"/>
      <c r="E18" s="75"/>
      <c r="F18" s="75"/>
      <c r="G18" s="75"/>
      <c r="H18" s="75"/>
      <c r="I18" s="75"/>
      <c r="J18" s="75"/>
    </row>
    <row r="19" spans="1:10" x14ac:dyDescent="0.6">
      <c r="A19" s="76" t="s">
        <v>76</v>
      </c>
      <c r="B19" s="75"/>
      <c r="C19" s="75"/>
      <c r="D19" s="75"/>
      <c r="E19" s="75"/>
      <c r="F19" s="75"/>
      <c r="G19" s="75"/>
      <c r="H19" s="75"/>
      <c r="I19" s="75"/>
      <c r="J19" s="75"/>
    </row>
    <row r="20" spans="1:10" x14ac:dyDescent="0.6">
      <c r="A20" s="77"/>
    </row>
    <row r="21" spans="1:10" ht="48" customHeight="1" x14ac:dyDescent="0.6">
      <c r="A21" s="78">
        <v>2</v>
      </c>
      <c r="B21" s="99" t="s">
        <v>77</v>
      </c>
      <c r="C21" s="99"/>
      <c r="D21" s="99"/>
      <c r="E21" s="99"/>
      <c r="F21" s="99"/>
      <c r="G21" s="99"/>
      <c r="H21" s="99"/>
      <c r="I21" s="99"/>
      <c r="J21" s="99"/>
    </row>
    <row r="23" spans="1:10" ht="24.75" x14ac:dyDescent="0.6">
      <c r="B23" s="79" t="str">
        <f>IF(C29&gt;0,C29,"  ")</f>
        <v xml:space="preserve"> Mairi Russell</v>
      </c>
    </row>
    <row r="25" spans="1:10" x14ac:dyDescent="0.6">
      <c r="A25" s="80" t="s">
        <v>49</v>
      </c>
      <c r="G25" s="81"/>
    </row>
    <row r="26" spans="1:10" x14ac:dyDescent="0.6">
      <c r="A26" s="80" t="s">
        <v>48</v>
      </c>
      <c r="G26" s="72" t="s">
        <v>47</v>
      </c>
      <c r="H26" s="81">
        <v>46144</v>
      </c>
    </row>
    <row r="27" spans="1:10" x14ac:dyDescent="0.6">
      <c r="A27" s="80"/>
    </row>
    <row r="28" spans="1:10" x14ac:dyDescent="0.6">
      <c r="A28" s="80"/>
    </row>
    <row r="29" spans="1:10" x14ac:dyDescent="0.6">
      <c r="A29" s="80" t="s">
        <v>78</v>
      </c>
      <c r="C29" s="82" t="str">
        <f>IF('[1]DATA INPUT'!C34&gt;0,'[1]DATA INPUT'!C34,"  ")</f>
        <v xml:space="preserve"> Mairi Russell</v>
      </c>
    </row>
    <row r="31" spans="1:10" x14ac:dyDescent="0.6">
      <c r="A31" s="72" t="s">
        <v>79</v>
      </c>
      <c r="C31" s="82" t="str">
        <f>IF('[1]DATA INPUT'!C36&gt;0,'[1]DATA INPUT'!C36,"  ")</f>
        <v>14/5 Loganlea Terrace</v>
      </c>
    </row>
    <row r="32" spans="1:10" x14ac:dyDescent="0.6">
      <c r="C32" s="82" t="str">
        <f>IF('[1]DATA INPUT'!C37&gt;0,'[1]DATA INPUT'!C37,"  ")</f>
        <v>Edinburgh</v>
      </c>
    </row>
    <row r="33" spans="3:3" x14ac:dyDescent="0.6">
      <c r="C33" s="82" t="str">
        <f>IF('[1]DATA INPUT'!C38&gt;0,'[1]DATA INPUT'!C38,"  ")</f>
        <v>EH7 6NT</v>
      </c>
    </row>
    <row r="34" spans="3:3" x14ac:dyDescent="0.6">
      <c r="C34" s="82" t="str">
        <f>IF('[1]DATA INPUT'!C39&gt;0,'[1]DATA INPUT'!C39,"  ")</f>
        <v xml:space="preserve">  </v>
      </c>
    </row>
  </sheetData>
  <mergeCells count="8">
    <mergeCell ref="B17:J17"/>
    <mergeCell ref="B21:J21"/>
    <mergeCell ref="A1:G1"/>
    <mergeCell ref="A2:B2"/>
    <mergeCell ref="A7:J7"/>
    <mergeCell ref="A10:J10"/>
    <mergeCell ref="B15:J15"/>
    <mergeCell ref="B16:J16"/>
  </mergeCells>
  <pageMargins left="0.70866141732283472" right="0.70866141732283472" top="0.74803149606299213" bottom="0.74803149606299213" header="0.31496062992125984" footer="0.31496062992125984"/>
  <pageSetup scale="61" orientation="portrait" horizontalDpi="360" verticalDpi="36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5F7D28-EDAC-40FE-A4CB-EFE5AAAD7A47}">
  <sheetPr>
    <tabColor theme="9" tint="0.39997558519241921"/>
    <pageSetUpPr fitToPage="1"/>
  </sheetPr>
  <dimension ref="A1:H41"/>
  <sheetViews>
    <sheetView topLeftCell="A28" workbookViewId="0">
      <selection activeCell="A30" sqref="A30:H30"/>
    </sheetView>
  </sheetViews>
  <sheetFormatPr defaultColWidth="9.140625" defaultRowHeight="21.75" x14ac:dyDescent="0.6"/>
  <cols>
    <col min="1" max="1" width="23.42578125" style="54" customWidth="1"/>
    <col min="2" max="2" width="41.7109375" style="53" customWidth="1"/>
    <col min="3" max="3" width="22.5703125" style="53" customWidth="1"/>
    <col min="4" max="4" width="9.140625" style="53"/>
    <col min="5" max="5" width="14.85546875" style="53" customWidth="1"/>
    <col min="6" max="7" width="9.140625" style="53"/>
    <col min="8" max="8" width="18.28515625" style="53" customWidth="1"/>
    <col min="9" max="16384" width="9.140625" style="53"/>
  </cols>
  <sheetData>
    <row r="1" spans="1:8" s="61" customFormat="1" x14ac:dyDescent="0.6">
      <c r="A1" s="106" t="s">
        <v>61</v>
      </c>
      <c r="B1" s="107"/>
      <c r="C1" s="108"/>
      <c r="D1" s="108"/>
      <c r="E1" s="108"/>
      <c r="F1" s="108"/>
      <c r="G1" s="108"/>
      <c r="H1" s="108"/>
    </row>
    <row r="2" spans="1:8" s="61" customFormat="1" x14ac:dyDescent="0.6">
      <c r="B2" s="64"/>
      <c r="C2" s="63"/>
      <c r="D2" s="62"/>
      <c r="E2" s="62"/>
      <c r="F2" s="62"/>
      <c r="G2" s="62"/>
      <c r="H2" s="62"/>
    </row>
    <row r="3" spans="1:8" x14ac:dyDescent="0.6">
      <c r="A3" s="59" t="s">
        <v>60</v>
      </c>
      <c r="B3" s="55" t="str">
        <f>IF('[1]DATA INPUT'!C11&gt;0,'[1]DATA INPUT'!C11,"  ")</f>
        <v>31.12.2025</v>
      </c>
    </row>
    <row r="5" spans="1:8" x14ac:dyDescent="0.6">
      <c r="A5" s="59" t="s">
        <v>59</v>
      </c>
      <c r="B5" s="55" t="str">
        <f>IF('[1]DATA INPUT'!C7&gt;0,'[1]DATA INPUT'!C7,"  ")</f>
        <v>20th Cumbernauld Guides</v>
      </c>
    </row>
    <row r="6" spans="1:8" x14ac:dyDescent="0.6">
      <c r="A6" s="59"/>
      <c r="B6" s="54"/>
    </row>
    <row r="7" spans="1:8" x14ac:dyDescent="0.6">
      <c r="A7" s="59" t="s">
        <v>27</v>
      </c>
      <c r="B7" s="54" t="str">
        <f>IF('[1]DATA INPUT'!C9&gt;0,'[1]DATA INPUT'!C9,"  ")</f>
        <v>SCO049730</v>
      </c>
    </row>
    <row r="8" spans="1:8" x14ac:dyDescent="0.6">
      <c r="A8" s="59"/>
      <c r="B8" s="54"/>
    </row>
    <row r="9" spans="1:8" x14ac:dyDescent="0.6">
      <c r="A9" s="59" t="s">
        <v>58</v>
      </c>
      <c r="B9" s="60" t="str">
        <f>IF('[1]DATA INPUT'!C18&gt;0,'[1]DATA INPUT'!C18,"  ")</f>
        <v xml:space="preserve">  </v>
      </c>
    </row>
    <row r="10" spans="1:8" x14ac:dyDescent="0.6">
      <c r="A10" s="59" t="s">
        <v>57</v>
      </c>
      <c r="B10" s="60" t="str">
        <f>IF('[1]DATA INPUT'!C20&gt;0,'[1]DATA INPUT'!C20,"  ")</f>
        <v>Cumbernauld</v>
      </c>
    </row>
    <row r="11" spans="1:8" x14ac:dyDescent="0.6">
      <c r="A11" s="59"/>
    </row>
    <row r="12" spans="1:8" x14ac:dyDescent="0.6">
      <c r="A12" s="59" t="s">
        <v>56</v>
      </c>
      <c r="B12" s="53" t="str">
        <f>IF('[1]DATA INPUT'!B23=0," ",'[1]DATA INPUT'!B23)</f>
        <v>Unit Guider</v>
      </c>
      <c r="C12" s="53" t="str">
        <f>IF('[1]DATA INPUT'!C23=0," ",'[1]DATA INPUT'!C23)</f>
        <v>Kirsty Duncan</v>
      </c>
      <c r="E12" s="54"/>
      <c r="F12" s="54"/>
      <c r="G12" s="54"/>
      <c r="H12" s="54"/>
    </row>
    <row r="13" spans="1:8" x14ac:dyDescent="0.6">
      <c r="A13" s="59"/>
      <c r="B13" s="53" t="str">
        <f>IF('[1]DATA INPUT'!B24=0," ",'[1]DATA INPUT'!B24)</f>
        <v>Assistant Guider</v>
      </c>
      <c r="C13" s="53" t="str">
        <f>IF('[1]DATA INPUT'!C24=0," ",'[1]DATA INPUT'!C24)</f>
        <v>Debbie Weston</v>
      </c>
      <c r="D13" s="54"/>
      <c r="E13" s="54"/>
      <c r="F13" s="54"/>
      <c r="G13" s="54"/>
      <c r="H13" s="54"/>
    </row>
    <row r="14" spans="1:8" x14ac:dyDescent="0.6">
      <c r="A14" s="59"/>
      <c r="B14" s="53" t="str">
        <f>IF('[1]DATA INPUT'!B25=0," ",'[1]DATA INPUT'!B25)</f>
        <v>Leader In Training</v>
      </c>
      <c r="C14" s="53" t="str">
        <f>IF('[1]DATA INPUT'!C25=0," ",'[1]DATA INPUT'!C25)</f>
        <v>Diane Stephenson</v>
      </c>
      <c r="E14" s="54"/>
      <c r="F14" s="54"/>
      <c r="G14" s="54"/>
      <c r="H14" s="54"/>
    </row>
    <row r="15" spans="1:8" x14ac:dyDescent="0.6">
      <c r="A15" s="59"/>
      <c r="B15" s="53" t="str">
        <f>IF('[1]DATA INPUT'!B26=0," ",'[1]DATA INPUT'!B26)</f>
        <v>Unit Helper</v>
      </c>
      <c r="C15" s="53" t="str">
        <f>IF('[1]DATA INPUT'!C26=0," ",'[1]DATA INPUT'!C26)</f>
        <v>Christina Work</v>
      </c>
      <c r="E15" s="54"/>
      <c r="F15" s="54"/>
      <c r="G15" s="54"/>
      <c r="H15" s="54"/>
    </row>
    <row r="16" spans="1:8" x14ac:dyDescent="0.6">
      <c r="A16" s="59"/>
      <c r="B16" s="53" t="str">
        <f>IF('[1]DATA INPUT'!B27=0," ",'[1]DATA INPUT'!B27)</f>
        <v xml:space="preserve"> </v>
      </c>
      <c r="C16" s="53" t="str">
        <f>IF('[1]DATA INPUT'!C27=0," ",'[1]DATA INPUT'!C27)</f>
        <v xml:space="preserve"> </v>
      </c>
      <c r="E16" s="54"/>
      <c r="F16" s="54"/>
      <c r="G16" s="54"/>
      <c r="H16" s="54"/>
    </row>
    <row r="17" spans="1:8" x14ac:dyDescent="0.6">
      <c r="A17" s="59"/>
    </row>
    <row r="18" spans="1:8" x14ac:dyDescent="0.6">
      <c r="A18" s="59" t="s">
        <v>55</v>
      </c>
      <c r="B18" s="54" t="str">
        <f>IF('[1]DATA INPUT'!C29&gt;0,'[1]DATA INPUT'!C29,"  ")</f>
        <v>55 Burns Road</v>
      </c>
      <c r="C18" s="54"/>
      <c r="D18" s="54"/>
      <c r="E18" s="54"/>
      <c r="F18" s="54"/>
      <c r="G18" s="54"/>
      <c r="H18" s="54"/>
    </row>
    <row r="19" spans="1:8" x14ac:dyDescent="0.6">
      <c r="A19" s="59"/>
      <c r="B19" s="54" t="str">
        <f>IF('[1]DATA INPUT'!C30&gt;0,'[1]DATA INPUT'!C30,"  ")</f>
        <v>Kildrum</v>
      </c>
      <c r="C19" s="54"/>
      <c r="D19" s="54"/>
      <c r="E19" s="54"/>
      <c r="F19" s="54"/>
      <c r="G19" s="54"/>
      <c r="H19" s="54"/>
    </row>
    <row r="20" spans="1:8" x14ac:dyDescent="0.6">
      <c r="A20" s="59"/>
      <c r="B20" s="54" t="str">
        <f>IF('[1]DATA INPUT'!C31&gt;0,'[1]DATA INPUT'!C31,"  ")</f>
        <v>Cumbernauld</v>
      </c>
      <c r="C20" s="54"/>
      <c r="D20" s="54"/>
      <c r="E20" s="54"/>
      <c r="F20" s="54"/>
      <c r="G20" s="54"/>
      <c r="H20" s="54"/>
    </row>
    <row r="21" spans="1:8" x14ac:dyDescent="0.6">
      <c r="A21" s="59"/>
      <c r="B21" s="54" t="str">
        <f>IF('[1]DATA INPUT'!C32&gt;0,'[1]DATA INPUT'!C32,"  ")</f>
        <v>G67 2BF</v>
      </c>
      <c r="C21" s="54"/>
      <c r="D21" s="54"/>
      <c r="E21" s="54"/>
      <c r="F21" s="54"/>
      <c r="G21" s="54"/>
      <c r="H21" s="54"/>
    </row>
    <row r="22" spans="1:8" x14ac:dyDescent="0.6">
      <c r="A22" s="59"/>
      <c r="B22" s="54"/>
      <c r="C22" s="54"/>
      <c r="D22" s="54"/>
      <c r="E22" s="54"/>
      <c r="F22" s="54"/>
      <c r="G22" s="54"/>
      <c r="H22" s="54"/>
    </row>
    <row r="23" spans="1:8" x14ac:dyDescent="0.6">
      <c r="B23" s="54"/>
      <c r="C23" s="54"/>
      <c r="D23" s="54"/>
      <c r="E23" s="54"/>
      <c r="F23" s="54"/>
      <c r="G23" s="54"/>
      <c r="H23" s="54"/>
    </row>
    <row r="24" spans="1:8" ht="57" customHeight="1" x14ac:dyDescent="0.6">
      <c r="A24" s="109" t="s">
        <v>54</v>
      </c>
      <c r="B24" s="110"/>
      <c r="C24" s="110"/>
      <c r="D24" s="110"/>
      <c r="E24" s="110"/>
      <c r="F24" s="110"/>
      <c r="G24" s="110"/>
      <c r="H24" s="110"/>
    </row>
    <row r="26" spans="1:8" ht="50.25" customHeight="1" x14ac:dyDescent="0.6">
      <c r="A26" s="109" t="s">
        <v>53</v>
      </c>
      <c r="B26" s="110"/>
      <c r="C26" s="110"/>
      <c r="D26" s="110"/>
      <c r="E26" s="110"/>
      <c r="F26" s="110"/>
      <c r="G26" s="110"/>
      <c r="H26" s="110"/>
    </row>
    <row r="28" spans="1:8" ht="60.75" customHeight="1" x14ac:dyDescent="0.6">
      <c r="A28" s="109" t="str">
        <f>"The charity's aim is to deliver a programme of informal education in accordance with the ethos and principles of Girlguiding.  During the above period the charity provided this programme to "&amp;'[1]DATA INPUT'!C41 &amp;" girls."</f>
        <v>The charity's aim is to deliver a programme of informal education in accordance with the ethos and principles of Girlguiding.  During the above period the charity provided this programme to 13 girls.</v>
      </c>
      <c r="B28" s="110"/>
      <c r="C28" s="110"/>
      <c r="D28" s="110"/>
      <c r="E28" s="110"/>
      <c r="F28" s="110"/>
      <c r="G28" s="110"/>
      <c r="H28" s="110"/>
    </row>
    <row r="29" spans="1:8" ht="47.25" customHeight="1" x14ac:dyDescent="0.6">
      <c r="A29" s="109" t="s">
        <v>52</v>
      </c>
      <c r="B29" s="110"/>
      <c r="C29" s="110"/>
      <c r="D29" s="110"/>
      <c r="E29" s="110"/>
      <c r="F29" s="110"/>
      <c r="G29" s="110"/>
      <c r="H29" s="110"/>
    </row>
    <row r="30" spans="1:8" ht="66.75" customHeight="1" x14ac:dyDescent="0.6">
      <c r="A30" s="105" t="str">
        <f>IF('[1]DATA INPUT'!C43="yes",'[1]DATA INPUT'!A46,"  ")</f>
        <v>We received 4 years of back dated gift aid and also a large grant of £1750 from the local council for new camping equipment. We also jumped in numbers going from 4 to 17 back down to 13 during the course of the year - influx of 10 year olds from the local Brownie Pack.</v>
      </c>
      <c r="B30" s="105"/>
      <c r="C30" s="105"/>
      <c r="D30" s="105"/>
      <c r="E30" s="105"/>
      <c r="F30" s="105"/>
      <c r="G30" s="105"/>
      <c r="H30" s="105"/>
    </row>
    <row r="31" spans="1:8" ht="28.15" customHeight="1" x14ac:dyDescent="0.6">
      <c r="A31" s="58"/>
      <c r="B31" s="57"/>
      <c r="C31" s="57"/>
      <c r="D31" s="57"/>
      <c r="E31" s="57"/>
      <c r="F31" s="57"/>
      <c r="G31" s="57"/>
      <c r="H31" s="57"/>
    </row>
    <row r="32" spans="1:8" x14ac:dyDescent="0.6">
      <c r="A32" s="54" t="s">
        <v>51</v>
      </c>
    </row>
    <row r="34" spans="1:5" x14ac:dyDescent="0.6">
      <c r="A34" s="54" t="s">
        <v>50</v>
      </c>
    </row>
    <row r="36" spans="1:5" ht="24.75" x14ac:dyDescent="0.6">
      <c r="A36" s="56" t="s">
        <v>32</v>
      </c>
    </row>
    <row r="37" spans="1:5" x14ac:dyDescent="0.6">
      <c r="A37" s="54" t="s">
        <v>49</v>
      </c>
      <c r="E37" s="55">
        <f>IF('[1]DATA INPUT'!C51&gt;0,'[1]DATA INPUT'!C51,"  ")</f>
        <v>46052</v>
      </c>
    </row>
    <row r="38" spans="1:5" x14ac:dyDescent="0.6">
      <c r="A38" s="54" t="s">
        <v>48</v>
      </c>
      <c r="E38" s="53" t="s">
        <v>47</v>
      </c>
    </row>
    <row r="41" spans="1:5" x14ac:dyDescent="0.6">
      <c r="A41" s="54" t="s">
        <v>46</v>
      </c>
      <c r="B41" s="55" t="str">
        <f>IF('[1]DATA INPUT'!C52&gt;0,'[1]DATA INPUT'!C52,"  ")</f>
        <v>Kirsty Duncan</v>
      </c>
    </row>
  </sheetData>
  <mergeCells count="6">
    <mergeCell ref="A30:H30"/>
    <mergeCell ref="A1:H1"/>
    <mergeCell ref="A24:H24"/>
    <mergeCell ref="A26:H26"/>
    <mergeCell ref="A28:H28"/>
    <mergeCell ref="A29:H29"/>
  </mergeCells>
  <pageMargins left="0.70866141732283472" right="0.70866141732283472" top="0.74803149606299213" bottom="0.74803149606299213" header="0.31496062992125984" footer="0.31496062992125984"/>
  <pageSetup scale="61" orientation="portrait" horizontalDpi="360" verticalDpi="36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D04853568B40F4E8366B3070197220F" ma:contentTypeVersion="19" ma:contentTypeDescription="Create a new document." ma:contentTypeScope="" ma:versionID="92e2f34063cad783ae2806e55cede758">
  <xsd:schema xmlns:xsd="http://www.w3.org/2001/XMLSchema" xmlns:xs="http://www.w3.org/2001/XMLSchema" xmlns:p="http://schemas.microsoft.com/office/2006/metadata/properties" xmlns:ns2="0efcb20c-a255-4ef4-a666-2774ba48434a" xmlns:ns3="531408f3-8ac9-4346-8fae-7a8076793e8c" targetNamespace="http://schemas.microsoft.com/office/2006/metadata/properties" ma:root="true" ma:fieldsID="b4ca0a0b40554e6041aa1af748586c6c" ns2:_="" ns3:_="">
    <xsd:import namespace="0efcb20c-a255-4ef4-a666-2774ba48434a"/>
    <xsd:import namespace="531408f3-8ac9-4346-8fae-7a8076793e8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lcf76f155ced4ddcb4097134ff3c332f" minOccurs="0"/>
                <xsd:element ref="ns3:TaxCatchAll" minOccurs="0"/>
                <xsd:element ref="ns2:MediaServiceLocation" minOccurs="0"/>
                <xsd:element ref="ns2:MediaLengthInSeconds" minOccurs="0"/>
                <xsd:element ref="ns3:SharedWithUsers" minOccurs="0"/>
                <xsd:element ref="ns3:SharedWithDetails" minOccurs="0"/>
                <xsd:element ref="ns2:MediaServiceObjectDetectorVersions" minOccurs="0"/>
                <xsd:element ref="ns2:MediaServiceSearchProperties" minOccurs="0"/>
                <xsd:element ref="ns2:Doc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fcb20c-a255-4ef4-a666-2774ba4843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description=""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f9bda7b3-fa30-4866-a047-bdcbe10387d6" ma:termSetId="09814cd3-568e-fe90-9814-8d621ff8fb84" ma:anchorId="fba54fb3-c3e1-fe81-a776-ca4b69148c4d" ma:open="true" ma:isKeyword="false">
      <xsd:complexType>
        <xsd:sequence>
          <xsd:element ref="pc:Terms" minOccurs="0" maxOccurs="1"/>
        </xsd:sequence>
      </xsd:complex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DocTags" ma:index="26" nillable="true" ma:displayName="DocTags" ma:format="Dropdown" ma:internalName="DocTags">
      <xsd:complexType>
        <xsd:complexContent>
          <xsd:extension base="dms:MultiChoice">
            <xsd:sequence>
              <xsd:element name="Value" maxOccurs="unbounded" minOccurs="0" nillable="true">
                <xsd:simpleType>
                  <xsd:restriction base="dms:Choice">
                    <xsd:enumeration value="Accounts"/>
                    <xsd:enumeration value="External Scrutiny Report"/>
                    <xsd:enumeration value="Trustee Annual Report"/>
                    <xsd:enumeration value="Other"/>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31408f3-8ac9-4346-8fae-7a8076793e8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5928c1bd-2f72-4b7f-b28c-a0ac07293b38}" ma:internalName="TaxCatchAll" ma:showField="CatchAllData" ma:web="531408f3-8ac9-4346-8fae-7a8076793e8c">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efcb20c-a255-4ef4-a666-2774ba48434a">
      <Terms xmlns="http://schemas.microsoft.com/office/infopath/2007/PartnerControls"/>
    </lcf76f155ced4ddcb4097134ff3c332f>
    <TaxCatchAll xmlns="531408f3-8ac9-4346-8fae-7a8076793e8c" xsi:nil="true"/>
    <DocTags xmlns="0efcb20c-a255-4ef4-a666-2774ba48434a" xsi:nil="true"/>
  </documentManagement>
</p:properties>
</file>

<file path=customXml/itemProps1.xml><?xml version="1.0" encoding="utf-8"?>
<ds:datastoreItem xmlns:ds="http://schemas.openxmlformats.org/officeDocument/2006/customXml" ds:itemID="{28A0DE4D-A2AB-423A-8712-BDD0EE9F15B5}"/>
</file>

<file path=customXml/itemProps2.xml><?xml version="1.0" encoding="utf-8"?>
<ds:datastoreItem xmlns:ds="http://schemas.openxmlformats.org/officeDocument/2006/customXml" ds:itemID="{78774A4F-20F0-4ACF-BFDA-997E863FCE4D}">
  <ds:schemaRefs>
    <ds:schemaRef ds:uri="http://schemas.microsoft.com/sharepoint/v3/contenttype/forms"/>
  </ds:schemaRefs>
</ds:datastoreItem>
</file>

<file path=customXml/itemProps3.xml><?xml version="1.0" encoding="utf-8"?>
<ds:datastoreItem xmlns:ds="http://schemas.openxmlformats.org/officeDocument/2006/customXml" ds:itemID="{DEE91159-86C7-4105-AC02-360E9B89ECCB}">
  <ds:schemaRefs>
    <ds:schemaRef ds:uri="http://purl.org/dc/elements/1.1/"/>
    <ds:schemaRef ds:uri="http://schemas.microsoft.com/office/2006/metadata/properties"/>
    <ds:schemaRef ds:uri="http://www.w3.org/XML/1998/namespace"/>
    <ds:schemaRef ds:uri="c210fd6b-742a-4497-b33f-556b743b3aef"/>
    <ds:schemaRef ds:uri="http://schemas.microsoft.com/office/2006/documentManagement/types"/>
    <ds:schemaRef ds:uri="http://schemas.openxmlformats.org/package/2006/metadata/core-properties"/>
    <ds:schemaRef ds:uri="http://purl.org/dc/terms/"/>
    <ds:schemaRef ds:uri="http://purl.org/dc/dcmitype/"/>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Receipts and payments main ac</vt:lpstr>
      <vt:lpstr>Balance Statement Main Account</vt:lpstr>
      <vt:lpstr>Receipts and payments saving ac</vt:lpstr>
      <vt:lpstr>Balance Statement Savings</vt:lpstr>
      <vt:lpstr>Balance Statement Consolodated</vt:lpstr>
      <vt:lpstr>Independent examiner's report</vt:lpstr>
      <vt:lpstr>Trustees annual report</vt:lpstr>
      <vt:lpstr>'Balance Statement Consolodated'!Print_Area</vt:lpstr>
      <vt:lpstr>'Balance Statement Main Account'!Print_Area</vt:lpstr>
      <vt:lpstr>'Balance Statement Savings'!Print_Area</vt:lpstr>
      <vt:lpstr>'Receipts and payments main ac'!Print_Area</vt:lpstr>
      <vt:lpstr>'Receipts and payments saving ac'!Print_Area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Kirsty Duncan</dc:creator>
  <cp:lastModifiedBy>Kirsty Duncan</cp:lastModifiedBy>
  <dcterms:created xsi:type="dcterms:W3CDTF">2026-04-30T16:31:30Z</dcterms:created>
  <dcterms:modified xsi:type="dcterms:W3CDTF">2026-05-14T13:16:06Z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0x010100CD04853568B40F4E8366B3070197220F</vt:lpwstr>
  </property>
</Properties>
</file>