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fa11b75a12b03ffb/Desktop/Graham/"/>
    </mc:Choice>
  </mc:AlternateContent>
  <xr:revisionPtr revIDLastSave="67" documentId="8_{B27148FD-9487-4468-A691-5044AACFA12B}" xr6:coauthVersionLast="47" xr6:coauthVersionMax="47" xr10:uidLastSave="{A8293BED-0EC9-4BCD-912D-3CD3198CEBD8}"/>
  <bookViews>
    <workbookView xWindow="-108" yWindow="-108" windowWidth="23256" windowHeight="12456" activeTab="1" xr2:uid="{00000000-000D-0000-FFFF-FFFF00000000}"/>
  </bookViews>
  <sheets>
    <sheet name="cover and guidance" sheetId="1" r:id="rId1"/>
    <sheet name="ref info" sheetId="2" r:id="rId2"/>
    <sheet name="Trustees Report" sheetId="3" r:id="rId3"/>
    <sheet name="Examiners Report" sheetId="6" r:id="rId4"/>
    <sheet name="R&amp;P Account" sheetId="7" r:id="rId5"/>
    <sheet name="Statement of Balances" sheetId="8" r:id="rId6"/>
    <sheet name="Notes to Accounts" sheetId="15" r:id="rId7"/>
    <sheet name="Appendix" sheetId="13" r:id="rId8"/>
    <sheet name="Sheet1" sheetId="16" r:id="rId9"/>
  </sheets>
  <externalReferences>
    <externalReference r:id="rId10"/>
  </externalReferences>
  <definedNames>
    <definedName name="_xlnm.Print_Area" localSheetId="0">'cover and guidance'!$A$4:$I$32</definedName>
    <definedName name="_xlnm.Print_Area" localSheetId="3">'Examiners Report'!$A$1:$J$30</definedName>
    <definedName name="_xlnm.Print_Area" localSheetId="6">'Notes to Accounts'!$A$6:$I$141</definedName>
    <definedName name="_xlnm.Print_Area" localSheetId="4">'R&amp;P Account'!$A$1:$H$44</definedName>
    <definedName name="_xlnm.Print_Area" localSheetId="1">'ref info'!$A$1:$I$51</definedName>
    <definedName name="_xlnm.Print_Area" localSheetId="5">'Statement of Balances'!$A$1:$H$43</definedName>
    <definedName name="_xlnm.Print_Area" localSheetId="2">'Trustees Report'!$A$5:$H$44</definedName>
    <definedName name="_xlnm.Print_Titles" localSheetId="6">'Notes to Accounts'!$1:$5</definedName>
    <definedName name="_xlnm.Print_Titles" localSheetId="2">'Trustees Report'!$1:$4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91" i="15" l="1"/>
  <c r="G30" i="15"/>
  <c r="E30" i="15"/>
  <c r="I20" i="15" l="1"/>
  <c r="I21" i="15"/>
  <c r="I28" i="15"/>
  <c r="D15" i="7" l="1"/>
  <c r="D16" i="7"/>
  <c r="F22" i="15"/>
  <c r="F30" i="15" s="1"/>
  <c r="E75" i="15" l="1"/>
  <c r="E81" i="15"/>
  <c r="E79" i="15"/>
  <c r="E78" i="15"/>
  <c r="E77" i="15"/>
  <c r="E74" i="15"/>
  <c r="E73" i="15"/>
  <c r="E71" i="15"/>
  <c r="E55" i="15"/>
  <c r="E72" i="15" l="1"/>
  <c r="E56" i="15" l="1"/>
  <c r="A3" i="7" l="1"/>
  <c r="A6" i="6"/>
  <c r="F68" i="15"/>
  <c r="E68" i="15"/>
  <c r="D31" i="7" l="1"/>
  <c r="H77" i="15"/>
  <c r="H71" i="15" l="1"/>
  <c r="E84" i="15" l="1"/>
  <c r="D30" i="7" s="1"/>
  <c r="I24" i="15" l="1"/>
  <c r="I22" i="15"/>
  <c r="I23" i="15"/>
  <c r="I25" i="15"/>
  <c r="I26" i="15"/>
  <c r="I27" i="15"/>
  <c r="I14" i="15"/>
  <c r="H8" i="7"/>
  <c r="G8" i="7"/>
  <c r="H31" i="7"/>
  <c r="I30" i="15" l="1"/>
  <c r="H112" i="15"/>
  <c r="I112" i="15"/>
  <c r="D24" i="8" s="1"/>
  <c r="E112" i="15"/>
  <c r="E8" i="7" l="1"/>
  <c r="E93" i="15" l="1"/>
  <c r="E121" i="15" l="1"/>
  <c r="F7" i="2" l="1"/>
  <c r="F6" i="2"/>
  <c r="A2" i="6" s="1"/>
  <c r="F5" i="2"/>
  <c r="A3" i="3"/>
  <c r="A18" i="1"/>
  <c r="A3" i="15"/>
  <c r="F93" i="15" l="1"/>
  <c r="G93" i="15"/>
  <c r="I93" i="15"/>
  <c r="F41" i="7" l="1"/>
  <c r="A1" i="13"/>
  <c r="A1" i="15"/>
  <c r="A1" i="8"/>
  <c r="A1" i="7"/>
  <c r="A1" i="3"/>
  <c r="A1" i="2"/>
  <c r="I140" i="15" l="1"/>
  <c r="H140" i="15"/>
  <c r="G84" i="15"/>
  <c r="I84" i="15"/>
  <c r="H30" i="7" s="1"/>
  <c r="G68" i="15"/>
  <c r="I68" i="15"/>
  <c r="H65" i="15"/>
  <c r="G33" i="8"/>
  <c r="I96" i="15" l="1"/>
  <c r="G96" i="15"/>
  <c r="A3" i="8"/>
  <c r="H8" i="8"/>
  <c r="E8" i="8"/>
  <c r="F8" i="8"/>
  <c r="G8" i="8"/>
  <c r="D8" i="8"/>
  <c r="F8" i="7"/>
  <c r="F118" i="15" l="1"/>
  <c r="F121" i="15" s="1"/>
  <c r="G118" i="15"/>
  <c r="G121" i="15" s="1"/>
  <c r="H118" i="15"/>
  <c r="H121" i="15" s="1"/>
  <c r="H30" i="15" l="1"/>
  <c r="E41" i="7" s="1"/>
  <c r="E13" i="8" l="1"/>
  <c r="F84" i="15"/>
  <c r="E30" i="7" s="1"/>
  <c r="I118" i="15"/>
  <c r="F24" i="8" s="1"/>
  <c r="F96" i="15" l="1"/>
  <c r="I121" i="15"/>
  <c r="G24" i="8"/>
  <c r="E30" i="8"/>
  <c r="F30" i="8"/>
  <c r="F35" i="7"/>
  <c r="H87" i="15"/>
  <c r="G31" i="7" s="1"/>
  <c r="F30" i="7"/>
  <c r="G18" i="7"/>
  <c r="E31" i="7"/>
  <c r="F31" i="7"/>
  <c r="E29" i="7"/>
  <c r="H29" i="7"/>
  <c r="F29" i="7" l="1"/>
  <c r="F33" i="7" s="1"/>
  <c r="F37" i="7" s="1"/>
  <c r="G24" i="7" l="1"/>
  <c r="G23" i="7"/>
  <c r="H90" i="15"/>
  <c r="G60" i="15"/>
  <c r="F11" i="7" s="1"/>
  <c r="F21" i="7" s="1"/>
  <c r="F26" i="7" s="1"/>
  <c r="F40" i="7" s="1"/>
  <c r="F43" i="7" s="1"/>
  <c r="F17" i="8" s="1"/>
  <c r="H35" i="15"/>
  <c r="G35" i="15"/>
  <c r="F35" i="15"/>
  <c r="E35" i="15"/>
  <c r="F13" i="8" s="1"/>
  <c r="I33" i="15"/>
  <c r="I35" i="15" s="1"/>
  <c r="H17" i="15"/>
  <c r="D41" i="7" s="1"/>
  <c r="G41" i="7" s="1"/>
  <c r="E17" i="15"/>
  <c r="D35" i="7"/>
  <c r="H82" i="15"/>
  <c r="H81" i="15"/>
  <c r="H80" i="15"/>
  <c r="H79" i="15"/>
  <c r="H78" i="15"/>
  <c r="H75" i="15"/>
  <c r="H74" i="15"/>
  <c r="H73" i="15"/>
  <c r="H72" i="15"/>
  <c r="D29" i="7"/>
  <c r="H55" i="15"/>
  <c r="H30" i="8"/>
  <c r="G28" i="8"/>
  <c r="G14" i="7"/>
  <c r="G19" i="7"/>
  <c r="G17" i="7"/>
  <c r="G15" i="7"/>
  <c r="H66" i="15"/>
  <c r="D13" i="8" l="1"/>
  <c r="G13" i="8" s="1"/>
  <c r="E37" i="15"/>
  <c r="H35" i="7"/>
  <c r="H93" i="15"/>
  <c r="G35" i="7" s="1"/>
  <c r="H68" i="15"/>
  <c r="G29" i="7" s="1"/>
  <c r="E33" i="7"/>
  <c r="G30" i="8"/>
  <c r="H33" i="7"/>
  <c r="H37" i="15"/>
  <c r="F20" i="8"/>
  <c r="M35" i="15" s="1"/>
  <c r="H37" i="7" l="1"/>
  <c r="D30" i="8"/>
  <c r="E35" i="7"/>
  <c r="E37" i="7" s="1"/>
  <c r="H57" i="15" l="1"/>
  <c r="H76" i="15" l="1"/>
  <c r="H84" i="15" s="1"/>
  <c r="H96" i="15" s="1"/>
  <c r="E96" i="15" l="1"/>
  <c r="D33" i="7"/>
  <c r="D37" i="7" s="1"/>
  <c r="G30" i="7"/>
  <c r="G33" i="7" s="1"/>
  <c r="G37" i="7" s="1"/>
  <c r="G15" i="15" l="1"/>
  <c r="G17" i="15" s="1"/>
  <c r="G37" i="15" s="1"/>
  <c r="G16" i="7"/>
  <c r="G12" i="7"/>
  <c r="H56" i="15" l="1"/>
  <c r="F58" i="15" l="1"/>
  <c r="G13" i="7"/>
  <c r="F60" i="15" l="1"/>
  <c r="E11" i="7" l="1"/>
  <c r="E21" i="7" s="1"/>
  <c r="E26" i="7" s="1"/>
  <c r="H58" i="15"/>
  <c r="E40" i="7" l="1"/>
  <c r="E43" i="7" s="1"/>
  <c r="E17" i="8" s="1"/>
  <c r="E20" i="8" s="1"/>
  <c r="M30" i="15" s="1"/>
  <c r="I60" i="15"/>
  <c r="H21" i="7" l="1"/>
  <c r="H26" i="7" s="1"/>
  <c r="H40" i="7" s="1"/>
  <c r="H43" i="7" s="1"/>
  <c r="H20" i="8" s="1"/>
  <c r="E53" i="15" l="1"/>
  <c r="H53" i="15" l="1"/>
  <c r="E54" i="15" l="1"/>
  <c r="E60" i="15" l="1"/>
  <c r="D11" i="7" s="1"/>
  <c r="D21" i="7" s="1"/>
  <c r="D26" i="7" s="1"/>
  <c r="H54" i="15"/>
  <c r="H60" i="15" s="1"/>
  <c r="G11" i="7" s="1"/>
  <c r="G21" i="7" s="1"/>
  <c r="G26" i="7" s="1"/>
  <c r="G40" i="7" s="1"/>
  <c r="G43" i="7" s="1"/>
  <c r="G17" i="8" s="1"/>
  <c r="G20" i="8" s="1"/>
  <c r="F15" i="15" l="1"/>
  <c r="D40" i="7"/>
  <c r="D43" i="7" s="1"/>
  <c r="D17" i="8" s="1"/>
  <c r="D20" i="8" s="1"/>
  <c r="I15" i="15" l="1"/>
  <c r="I17" i="15" s="1"/>
  <c r="F17" i="15"/>
  <c r="F37" i="15" s="1"/>
  <c r="M17" i="15" l="1"/>
  <c r="I37" i="15"/>
</calcChain>
</file>

<file path=xl/sharedStrings.xml><?xml version="1.0" encoding="utf-8"?>
<sst xmlns="http://schemas.openxmlformats.org/spreadsheetml/2006/main" count="608" uniqueCount="345">
  <si>
    <t xml:space="preserve">Reference and Administrative Information </t>
  </si>
  <si>
    <t>Charity Name:</t>
  </si>
  <si>
    <t>Charity Registration Number:</t>
  </si>
  <si>
    <t xml:space="preserve">Congregation Reference Number: </t>
  </si>
  <si>
    <t>Contact Address</t>
  </si>
  <si>
    <t>Glasgow</t>
  </si>
  <si>
    <t>Trustees</t>
  </si>
  <si>
    <t>List all trustees who served  during the year up to date of signing the accounts</t>
  </si>
  <si>
    <t>Kirk Session Members</t>
  </si>
  <si>
    <t>List Kirk Session members separately from Congrgational Board Members</t>
  </si>
  <si>
    <t>Minister:</t>
  </si>
  <si>
    <t>Session Clerk:</t>
  </si>
  <si>
    <t>Clerk to the Board:</t>
  </si>
  <si>
    <t>Church Treasurer:</t>
  </si>
  <si>
    <t xml:space="preserve">Bankers: </t>
  </si>
  <si>
    <t>Governing Document</t>
  </si>
  <si>
    <t>Recruitment and Appointment of Trustees</t>
  </si>
  <si>
    <t>Organisational Structure</t>
  </si>
  <si>
    <t>Objectives and Activities</t>
  </si>
  <si>
    <t>(This section should be amended as appropriate).</t>
  </si>
  <si>
    <t>Achievements and Performance</t>
  </si>
  <si>
    <t>Financial Review</t>
  </si>
  <si>
    <t>Reserves Policy</t>
  </si>
  <si>
    <t>Statement of Trustees' Responsibilities</t>
  </si>
  <si>
    <t>Treasurer</t>
  </si>
  <si>
    <t>Respective responsibilities of trustees and examiner</t>
  </si>
  <si>
    <t>Receipts and Payments Account</t>
  </si>
  <si>
    <t>Total</t>
  </si>
  <si>
    <t>Funds</t>
  </si>
  <si>
    <t>Endowment</t>
  </si>
  <si>
    <t>Unrestricted</t>
  </si>
  <si>
    <t>Restricted</t>
  </si>
  <si>
    <t>Note</t>
  </si>
  <si>
    <t>Receipts</t>
  </si>
  <si>
    <t>Donations</t>
  </si>
  <si>
    <t>Legacies</t>
  </si>
  <si>
    <t>Activities for Generating Funds</t>
  </si>
  <si>
    <t>Bank &amp; Deposit Interest</t>
  </si>
  <si>
    <t>Investment Income</t>
  </si>
  <si>
    <t>Rental of Premises</t>
  </si>
  <si>
    <t>Grants</t>
  </si>
  <si>
    <t>Other Receipts</t>
  </si>
  <si>
    <t>Assets and Investments</t>
  </si>
  <si>
    <t>Sale of fixed assets</t>
  </si>
  <si>
    <t>Sale of Investments</t>
  </si>
  <si>
    <t>Total Receipts</t>
  </si>
  <si>
    <t>Payments</t>
  </si>
  <si>
    <t>Charitable Activities</t>
  </si>
  <si>
    <t>Governance Costs</t>
  </si>
  <si>
    <t>Total Payments</t>
  </si>
  <si>
    <t>Excess of Receipts over Payments</t>
  </si>
  <si>
    <t>for the year before transfers</t>
  </si>
  <si>
    <t>Transfers</t>
  </si>
  <si>
    <t>Statement of Balances</t>
  </si>
  <si>
    <t>Bank and Deposit Balances</t>
  </si>
  <si>
    <t>Bank and deposit balances</t>
  </si>
  <si>
    <t>Movement in year:</t>
  </si>
  <si>
    <t xml:space="preserve">Excess of Receipts over </t>
  </si>
  <si>
    <t>Investments at market value</t>
  </si>
  <si>
    <t>Assets</t>
  </si>
  <si>
    <t>Gift Aid Receivable</t>
  </si>
  <si>
    <t>Liabilities</t>
  </si>
  <si>
    <t>Ministries &amp; Mission Contributions</t>
  </si>
  <si>
    <t>Session Clerk</t>
  </si>
  <si>
    <t>Notes forming part of the accounts</t>
  </si>
  <si>
    <t>Basis of Accounting</t>
  </si>
  <si>
    <t>Unrestricted funds</t>
  </si>
  <si>
    <t>General Fund</t>
  </si>
  <si>
    <t>Restricted funds</t>
  </si>
  <si>
    <t>Benevolent Fund</t>
  </si>
  <si>
    <t>Total Funds</t>
  </si>
  <si>
    <t>Purpose of Funds</t>
  </si>
  <si>
    <t>Analysis of Donations</t>
  </si>
  <si>
    <t>Gift Aid Donations</t>
  </si>
  <si>
    <t>Analysis of Payments</t>
  </si>
  <si>
    <t>Cost of Generating funds</t>
  </si>
  <si>
    <t>Offering envelopes</t>
  </si>
  <si>
    <t>Presbytery Dues</t>
  </si>
  <si>
    <t>Minister's expenses</t>
  </si>
  <si>
    <t>Council Tax</t>
  </si>
  <si>
    <t>Ministries &amp; Mission alloc</t>
  </si>
  <si>
    <t>Other  Salary Costs</t>
  </si>
  <si>
    <t>Fabric repairs &amp; maint</t>
  </si>
  <si>
    <t>Heat and light</t>
  </si>
  <si>
    <t>Insurance</t>
  </si>
  <si>
    <t>Church Office Expenses</t>
  </si>
  <si>
    <t>Organ &amp; music</t>
  </si>
  <si>
    <t>Other expenses</t>
  </si>
  <si>
    <t>Other Payments</t>
  </si>
  <si>
    <t>Trustee Remuneration and Related Party Transactions</t>
  </si>
  <si>
    <t>Minister's Stipend</t>
  </si>
  <si>
    <t>Investments</t>
  </si>
  <si>
    <t xml:space="preserve">Market </t>
  </si>
  <si>
    <t>Value at</t>
  </si>
  <si>
    <t>Purchases</t>
  </si>
  <si>
    <t>Disposals</t>
  </si>
  <si>
    <t>on</t>
  </si>
  <si>
    <t>Gain/(Loss)</t>
  </si>
  <si>
    <t>Revaluation</t>
  </si>
  <si>
    <t>Lodging House Mission</t>
  </si>
  <si>
    <t>The Guild</t>
  </si>
  <si>
    <t>Appendix</t>
  </si>
  <si>
    <t>FUNDS HELD ON BEHALF OF THE CONGREGATION</t>
  </si>
  <si>
    <t>BY THE CHURCH OF SCOTLAND GENERAL TRUSTEES</t>
  </si>
  <si>
    <t>CAPITAL ACCOUNT</t>
  </si>
  <si>
    <t>Credit Balances held at 31 December at cost</t>
  </si>
  <si>
    <t>Market Value of Balances at 31 December</t>
  </si>
  <si>
    <t>REVENUE ACCOUNT</t>
  </si>
  <si>
    <t>Credit Balance at 31 December</t>
  </si>
  <si>
    <t>(The contact address shown should be the same as that held by OSCR)</t>
  </si>
  <si>
    <t xml:space="preserve">Where a Kirk session member is also a Board member then that person need </t>
  </si>
  <si>
    <t>At 1 Jan</t>
  </si>
  <si>
    <t>At 31 Dec</t>
  </si>
  <si>
    <t>Trustees' Annual Report</t>
  </si>
  <si>
    <t>Principal Office-bearers</t>
  </si>
  <si>
    <t xml:space="preserve">Charitable Activities                      </t>
  </si>
  <si>
    <t xml:space="preserve">Assets &amp; Investments   </t>
  </si>
  <si>
    <t xml:space="preserve">£ </t>
  </si>
  <si>
    <t>No trustee or person related to a trustee had any personal interest in any contract or transaction entered into by the charity during the year.</t>
  </si>
  <si>
    <t>5</t>
  </si>
  <si>
    <t>6</t>
  </si>
  <si>
    <t>7</t>
  </si>
  <si>
    <t>9</t>
  </si>
  <si>
    <t>Collections for Third Parties</t>
  </si>
  <si>
    <t>Purchas of Investments</t>
  </si>
  <si>
    <t>Independent Examiner's Fee</t>
  </si>
  <si>
    <t>Purchase of Fixed Assets</t>
  </si>
  <si>
    <t>Designated Fabric Fund</t>
  </si>
  <si>
    <t>----------</t>
  </si>
  <si>
    <t>Flower Fund</t>
  </si>
  <si>
    <t>The Sunday School</t>
  </si>
  <si>
    <t>Endowment funds</t>
  </si>
  <si>
    <t>General Fund Bequests</t>
  </si>
  <si>
    <t>======</t>
  </si>
  <si>
    <t>1</t>
  </si>
  <si>
    <t>2</t>
  </si>
  <si>
    <t>3</t>
  </si>
  <si>
    <t>4</t>
  </si>
  <si>
    <t>Ordinary Offerings (Open plate)</t>
  </si>
  <si>
    <t>WFO Scheme (non Gift Aid)</t>
  </si>
  <si>
    <t>Tax Recovered on Gift Aid Dons.</t>
  </si>
  <si>
    <t>Other Offerings, Donations, etc</t>
  </si>
  <si>
    <t>Printing, Stationery &amp; Postage</t>
  </si>
  <si>
    <t>Investment Manager’s Fees</t>
  </si>
  <si>
    <t xml:space="preserve">======  </t>
  </si>
  <si>
    <t xml:space="preserve">----------  </t>
  </si>
  <si>
    <t xml:space="preserve">------------  </t>
  </si>
  <si>
    <t>Drawn down from General Trustees</t>
  </si>
  <si>
    <t>Cost of Generating Funds</t>
  </si>
  <si>
    <t xml:space="preserve">=======  </t>
  </si>
  <si>
    <t xml:space="preserve">--------------  </t>
  </si>
  <si>
    <t xml:space="preserve">========  </t>
  </si>
  <si>
    <t>Basis of independent examiner’s statement</t>
  </si>
  <si>
    <t>Independent examiner’s statement</t>
  </si>
  <si>
    <t>1.</t>
  </si>
  <si>
    <t xml:space="preserve">which gives me reasonable cause to believe that in any material respect the requirements: </t>
  </si>
  <si>
    <t>2.</t>
  </si>
  <si>
    <t>to which, in my opinion, attention should be drawn in order to enable a proper understanding of the accounts to be reached.</t>
  </si>
  <si>
    <t xml:space="preserve">* </t>
  </si>
  <si>
    <r>
      <t xml:space="preserve">In the course of my examination, no matter has come to my attention </t>
    </r>
    <r>
      <rPr>
        <i/>
        <sz val="11"/>
        <rFont val="Calibri"/>
        <family val="2"/>
        <scheme val="minor"/>
      </rPr>
      <t>[other than disclosed below*]</t>
    </r>
  </si>
  <si>
    <r>
      <t></t>
    </r>
    <r>
      <rPr>
        <sz val="11"/>
        <rFont val="Calibri"/>
        <family val="2"/>
      </rPr>
      <t>●</t>
    </r>
  </si>
  <si>
    <t>The charity trustees consider that the audit requirement of Regulation 10(1)(d) of the Accounts Regulations does not apply.  It is my responsibility to examine the accounts as required under section 44(1)(c) of the Act and to state whether particular matters have come to my attention.</t>
  </si>
  <si>
    <t xml:space="preserve">The charity's trustees are responsible for the preparation of the accounts in accordance with the terms of the Charities and Trustee Investment (Scotland) Act 2005 and the Charities Accounts (Scotland) Regulations 2006 (as amended).
</t>
  </si>
  <si>
    <t>An examination is carried out in accordance with Regulation 11 of the Charities Accounts (Scotland) Regulations 2006 (as amended).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view given by the accounts.</t>
  </si>
  <si>
    <t>to keep accounting records in accordance with Section 44 (1)(a) of the 2005 Act and Regulation 4 of the 2006  Accounts Regulations (as amended), and</t>
  </si>
  <si>
    <t>to prepare accounts which accord with the accounting records and comply with Regulation 9 of the 2006 Accounts Regulations (as amended) have not been met, or</t>
  </si>
  <si>
    <t>Held in respect of:</t>
  </si>
  <si>
    <t>COSIT Growth Fund</t>
  </si>
  <si>
    <t>Unrestricted Funds</t>
  </si>
  <si>
    <t>Restricted Funds</t>
  </si>
  <si>
    <t>Endowments Funds</t>
  </si>
  <si>
    <t>========</t>
  </si>
  <si>
    <t>=======</t>
  </si>
  <si>
    <t>------------</t>
  </si>
  <si>
    <t>-------------</t>
  </si>
  <si>
    <t>-----------</t>
  </si>
  <si>
    <r>
      <t>Fabric Fund -</t>
    </r>
    <r>
      <rPr>
        <sz val="11"/>
        <color theme="1"/>
        <rFont val="Calibri"/>
        <family val="2"/>
        <scheme val="minor"/>
      </rPr>
      <t xml:space="preserve"> The Trustees have set aside funds for maintenance of the Church property</t>
    </r>
  </si>
  <si>
    <r>
      <t>General Fund</t>
    </r>
    <r>
      <rPr>
        <sz val="11"/>
        <color theme="1"/>
        <rFont val="Calibri"/>
        <family val="2"/>
        <scheme val="minor"/>
      </rPr>
      <t xml:space="preserve"> - Deals with the day to day running of the Church</t>
    </r>
  </si>
  <si>
    <t>These accounts have been prepared on the Receipts &amp; Payments basis in accordance with the Charities and Trustee Investment (Scotland) Act 2005, The Charities Accounts (Scotland) Regulations 2006 (as amended) and the Regulations anent Congregational Finance approved by the General Assembly of the Church of Scotland in 2016.</t>
  </si>
  <si>
    <t>Movement in Funds</t>
  </si>
  <si>
    <t xml:space="preserve">---------  </t>
  </si>
  <si>
    <t xml:space="preserve">=====  </t>
  </si>
  <si>
    <t>The Congregational Board consists of the minister, all the elders and a number of members, who are believed to have the skills and commitment to contribute to the management affairs of the Church, elected at the Stated Annual Meeting of the Congregation.  The number so elected is decided by the Congregation, but must not exceed the number of elders at the date of the election.  They serve for a maximum period of three years after which they are eligible for re-election at the next Stated Annual Meeting.</t>
  </si>
  <si>
    <t>The Trustees must prepare financial statements which give sufficient detail to enable an appreciation of the transactions of the Church during the financial year.  The Trustees are responsible for keeping proper accounting records which, on request, must reflect the financial position of the Church at that time.  This must be done to ensure that the financial statements comply with the Charities and Trustee Investment (Scotland) Act 2005, the Charities Accounts (Scotland) Regulations 2006 (as amended) and the Regulations Anent Congregational Finance approved by the General Assembly of the Church of Scotland in 2016.  They are also responsible for safeguarding the assets of the Church and must take reasonable steps for the prevention and/or detection of fraud and other irregularities.</t>
  </si>
  <si>
    <t>(Give details of other activities particular to the indivual congregation eg Services of worship, Youth Activities, Sunday School, Bible Classes, Social Events, Community Activities.)</t>
  </si>
  <si>
    <t>Comment on the results for the year and the key factors affecting them with comparison to last year and any significant matters likely to affect next year</t>
  </si>
  <si>
    <t xml:space="preserve">only be listed once but indicate member of Board.  </t>
  </si>
  <si>
    <t>Structure, Governance and Management</t>
  </si>
  <si>
    <r>
      <rPr>
        <b/>
        <sz val="12"/>
        <color indexed="8"/>
        <rFont val="Calibri"/>
        <family val="2"/>
        <scheme val="minor"/>
      </rPr>
      <t>Independent Examiner</t>
    </r>
    <r>
      <rPr>
        <sz val="12"/>
        <color indexed="8"/>
        <rFont val="Calibri"/>
        <family val="2"/>
        <scheme val="minor"/>
      </rPr>
      <t xml:space="preserve"> </t>
    </r>
  </si>
  <si>
    <t>(Name &amp; address should be given)</t>
  </si>
  <si>
    <t>Address should be given</t>
  </si>
  <si>
    <t>brought forward</t>
  </si>
  <si>
    <t>carried forward</t>
  </si>
  <si>
    <t>enter disposals as negatives</t>
  </si>
  <si>
    <t>enter payments as negatives</t>
  </si>
  <si>
    <t>Receipts and Payments Accounts</t>
  </si>
  <si>
    <t>This section should be amended as appropriate.</t>
  </si>
  <si>
    <t>all bank figures should flow through from notes / R&amp;P A/c</t>
  </si>
  <si>
    <t>adjust as appropriate</t>
  </si>
  <si>
    <t>uses 2017 stipend figures</t>
  </si>
  <si>
    <t>list as appropriate</t>
  </si>
  <si>
    <t>See SORP sample accounts if Unitary Constitution</t>
  </si>
  <si>
    <t>Where there is note number sheet will import value from note</t>
  </si>
  <si>
    <t>Otherwise enter amount (except where formula to calculate total)</t>
  </si>
  <si>
    <t>Sheet should be protected to ensure formulae not overridden accidently</t>
  </si>
  <si>
    <t>put year in D8 and it will spin through accounts</t>
  </si>
  <si>
    <t>enter name of church</t>
  </si>
  <si>
    <t>enter No</t>
  </si>
  <si>
    <t>will also enter in TAR</t>
  </si>
  <si>
    <t>will also enter in TAR and IER</t>
  </si>
  <si>
    <t>will also enter on all pages</t>
  </si>
  <si>
    <t>date will be pulled in from D8 on R&amp;P Account</t>
  </si>
  <si>
    <t>Guidance Notes</t>
  </si>
  <si>
    <t>The workbook has been built to work as a protected one so that formulae which have been set up will not be accidentally overwritten.</t>
  </si>
  <si>
    <t>Otherwise cells are locked</t>
  </si>
  <si>
    <t>Protection</t>
  </si>
  <si>
    <t>Group</t>
  </si>
  <si>
    <t>adjust page numbers as appropriate</t>
  </si>
  <si>
    <t xml:space="preserve">Please delete the words in brackets if they do not apply. </t>
  </si>
  <si>
    <t xml:space="preserve"> If the words do apply set out those matters which have come to your attention.</t>
  </si>
  <si>
    <t>Page Numbering</t>
  </si>
  <si>
    <t>The sheets have page numbers set up in footers (excluding the cover which is not numbered)  Done in Print Titles in Page Layout menu.</t>
  </si>
  <si>
    <t>If only printing 1 sheet the numbering will start at 1.  However, if you print the whole workbook the numbering will be continuous (1 to 11 for basic model and will adjust if you write a lot in let's say the Trustees Report)</t>
  </si>
  <si>
    <t>Page Headings for printing</t>
  </si>
  <si>
    <t>The Trustees Report and Notes to Accounts sheets which will normally take more than one page have the first 5 rows set up to repeat at the top of each page using Print Titles and the print area therefore starts at line 6.</t>
  </si>
  <si>
    <t>Print Areas</t>
  </si>
  <si>
    <t>It will of course be necessary from time to time to change a locked cell or insert additional lines and in that event the sheet should be unprotected, the necessary change made and the sheet returned to protected status.   Inserted lines adopt a default setting equivalent to the line above the insertion.</t>
  </si>
  <si>
    <t>Sum formulae</t>
  </si>
  <si>
    <t>This includes lines at the bottom of a column as the formulae has been set up to include the cell with the underline</t>
  </si>
  <si>
    <r>
      <rPr>
        <b/>
        <sz val="11"/>
        <color theme="1"/>
        <rFont val="Calibri"/>
        <family val="2"/>
        <scheme val="minor"/>
      </rPr>
      <t>However</t>
    </r>
    <r>
      <rPr>
        <sz val="11"/>
        <color theme="1"/>
        <rFont val="Calibri"/>
        <family val="2"/>
        <scheme val="minor"/>
      </rPr>
      <t xml:space="preserve">, they will </t>
    </r>
    <r>
      <rPr>
        <b/>
        <sz val="11"/>
        <color theme="1"/>
        <rFont val="Calibri"/>
        <family val="2"/>
        <scheme val="minor"/>
      </rPr>
      <t>not</t>
    </r>
    <r>
      <rPr>
        <sz val="11"/>
        <color theme="1"/>
        <rFont val="Calibri"/>
        <family val="2"/>
        <scheme val="minor"/>
      </rPr>
      <t xml:space="preserve"> expand to catch a line added at the top of a column.  So if this is done you will need to adjust the formulae</t>
    </r>
  </si>
  <si>
    <t>Cells are either locked or unlocked and the status of a cell can be seen and changed in the Protection Section of Format in the Home menu.  First unprotect sheet, then lock or unlock cell(s) as desired and reprotect sheet.</t>
  </si>
  <si>
    <t>The workbook is already set up with cells unlocked where it is anticipated that the user may want to enter figures or edit a narrative.</t>
  </si>
  <si>
    <t>These are all set and it is not anticipated that there will be any need to adjust them.  The setting only covers the actual pages that appear in the accounts  (i.e. it excludes guidance and comments to right of print area).</t>
  </si>
  <si>
    <t>Currently all cells where you may put a figure have a 0 which will be</t>
  </si>
  <si>
    <t>replaced when you type your figure</t>
  </si>
  <si>
    <t>Entering figures</t>
  </si>
  <si>
    <t>closing check</t>
  </si>
  <si>
    <t>to see agrees with Statement of Balances</t>
  </si>
  <si>
    <t>There is a check at note 2 to show if closing balance per Movement in Funds doesn't agree with the Statement of Balances</t>
  </si>
  <si>
    <t>Worksheet basically designed to minimise number of times you enter a figure.  Start with last years figures to ensure opening figures agree.  As well as comparative column means putting closing balances in note 2 into opening column of this year's note</t>
  </si>
  <si>
    <t>Specific guidance, comments etc</t>
  </si>
  <si>
    <t>alternative sample wording re Congregational Board</t>
  </si>
  <si>
    <t>Too many rows ?</t>
  </si>
  <si>
    <t xml:space="preserve">Sum formulae will expand if you insert rows in the middle of them (e.g. =sum(D9:D12) will become =sum(D9:D14) if you insert a new row 10 and 12).  </t>
  </si>
  <si>
    <r>
      <t xml:space="preserve">Where there are rows that are not required it may well be easier to group them (as happens in terms of advice in Trustees Report (noted in </t>
    </r>
    <r>
      <rPr>
        <b/>
        <i/>
        <sz val="11"/>
        <color theme="1"/>
        <rFont val="Calibri"/>
        <family val="2"/>
        <scheme val="minor"/>
      </rPr>
      <t>Group</t>
    </r>
    <r>
      <rPr>
        <sz val="11"/>
        <color theme="1"/>
        <rFont val="Calibri"/>
        <family val="2"/>
        <scheme val="minor"/>
      </rPr>
      <t xml:space="preserve"> above)) rather than delete them with potential for knocking out formulae.</t>
    </r>
  </si>
  <si>
    <t>General Guidance starts at cell A43 below</t>
  </si>
  <si>
    <t>Blank formatted accounts in Receipts and Payments style</t>
  </si>
  <si>
    <t>Advice on completion hidden by using "Group".  To see it unprotect the sheet and click on the + sign in the left margin.  When finished, to ensure hidden when printing, click on the - sign.    Adjust column height to cater for the amount of text you enter and reprotect sheet.</t>
  </si>
  <si>
    <t>At various points in the ref info and Trustees Report sheets there is guidance which is hidden by using the Group option in the Data menu.  To see it unprotect the sheet and click on the + sign in the left margin.  When finished, to ensure hidden when printing, click on the - sign and reprotect sheet .  (There won't be a margin unless grouping has been done)</t>
  </si>
  <si>
    <t>Croftfoot Parish Church of Scotland</t>
  </si>
  <si>
    <t>Congregation No: 160925</t>
  </si>
  <si>
    <t>Charity No: SC009761</t>
  </si>
  <si>
    <t xml:space="preserve">Croftfoot  </t>
  </si>
  <si>
    <t>G44 5NS</t>
  </si>
  <si>
    <t>Graham Eadie</t>
  </si>
  <si>
    <t>Croftfoot Parish Church</t>
  </si>
  <si>
    <t>(cost - £3609)</t>
  </si>
  <si>
    <t>21 Kilmarnock Road</t>
  </si>
  <si>
    <t>G41 3YW</t>
  </si>
  <si>
    <t>Mrs Anne Bryce</t>
  </si>
  <si>
    <t>8 Kingshill Drive</t>
  </si>
  <si>
    <t>G44 4QX</t>
  </si>
  <si>
    <t xml:space="preserve">The Kirk Session meets regularly during the year and is responsible for all spiritual affairs within the </t>
  </si>
  <si>
    <t>the church together with the finances and the upkeep of the Church Property.   Certain responsibilities are delegated to the Finance Committee and the Property Committee as appropriate.  The Pastoral Committee looks after pastoral activities.</t>
  </si>
  <si>
    <t>The Church of Scotland is Trinitarian in doctrine, Reformed in tradition and Presbyterian in polity.  It exists to glorify God and to work for the advancement of Christ’s Kingdom throughout the world. As a national Church, it acknowledges a distinctive call and duty to bring the ordinances of religion to the people in every parish of Scotland through a territorial ministry. It co-operates with other Churches in various ecumenical bodies in Scotland and beyond.</t>
  </si>
  <si>
    <t>Fabric Donations</t>
  </si>
  <si>
    <t>-</t>
  </si>
  <si>
    <t>Janet Allardice</t>
  </si>
  <si>
    <t>Donald Matheson</t>
  </si>
  <si>
    <t>Fiona Shepherd</t>
  </si>
  <si>
    <t>Fiona Matheson</t>
  </si>
  <si>
    <t>Alan Duncan</t>
  </si>
  <si>
    <t>Kimberly Duncan</t>
  </si>
  <si>
    <t>Alison Whitelaw</t>
  </si>
  <si>
    <t>Linda McKendrick</t>
  </si>
  <si>
    <t>Brian Williams</t>
  </si>
  <si>
    <t>Joan Foster</t>
  </si>
  <si>
    <t>Carol McQuarrie</t>
  </si>
  <si>
    <t>Martha Williams</t>
  </si>
  <si>
    <t>Robert Foster</t>
  </si>
  <si>
    <t>Wilma Morrison</t>
  </si>
  <si>
    <t>Mary Grant</t>
  </si>
  <si>
    <t>Elizabeth Murphy</t>
  </si>
  <si>
    <t>Flora Nimmo</t>
  </si>
  <si>
    <t>Paul Marshall</t>
  </si>
  <si>
    <t>Margaret Park</t>
  </si>
  <si>
    <t>John Mason</t>
  </si>
  <si>
    <t>Michael Thomson</t>
  </si>
  <si>
    <t>Moira Jackson</t>
  </si>
  <si>
    <t>Elizabeth Henderson</t>
  </si>
  <si>
    <t>Ian Henderson</t>
  </si>
  <si>
    <t>The Little Lambs</t>
  </si>
  <si>
    <t>Name: Anne Bryce</t>
  </si>
  <si>
    <t xml:space="preserve">Address:  </t>
  </si>
  <si>
    <t>Rev. Robert Silver BD</t>
  </si>
  <si>
    <t>Mrs Fiona Matheson</t>
  </si>
  <si>
    <t>N/A</t>
  </si>
  <si>
    <t>Glasgow, G44 4QX</t>
  </si>
  <si>
    <t>Barbara Drummond</t>
  </si>
  <si>
    <t>Independent Examiner's Report to the Trustees of Croftfoot Parish Church of Scotland</t>
  </si>
  <si>
    <t>The Church is administered in accordance with the terms of the Unitary Constitution.</t>
  </si>
  <si>
    <t xml:space="preserve">Members of the Kirk Session are the charity trustees.  The Kirk Session members are the elders of the church and are chosen from those members of the church who are considered to have the appropriate gifts and skills. The minister, who is a member of the Kirk Session, is elected by the congregation and inducted by Presbytery. </t>
  </si>
  <si>
    <t>318 Croftpark Av</t>
  </si>
  <si>
    <t xml:space="preserve">Date:  </t>
  </si>
  <si>
    <t xml:space="preserve">Session Clerk    </t>
  </si>
  <si>
    <r>
      <rPr>
        <i/>
        <sz val="11"/>
        <color theme="1"/>
        <rFont val="Calibri"/>
        <family val="2"/>
        <scheme val="minor"/>
      </rPr>
      <t>Benevolent Fund</t>
    </r>
    <r>
      <rPr>
        <sz val="11"/>
        <color theme="1"/>
        <rFont val="Calibri"/>
        <family val="2"/>
        <scheme val="minor"/>
      </rPr>
      <t xml:space="preserve"> - Supported by income from the Kirk Session.
</t>
    </r>
  </si>
  <si>
    <r>
      <rPr>
        <i/>
        <sz val="11"/>
        <color theme="1"/>
        <rFont val="Calibri"/>
        <family val="2"/>
        <scheme val="minor"/>
      </rPr>
      <t>Flower Fund</t>
    </r>
    <r>
      <rPr>
        <sz val="11"/>
        <color theme="1"/>
        <rFont val="Calibri"/>
        <family val="2"/>
        <scheme val="minor"/>
      </rPr>
      <t xml:space="preserve"> - Supported by income from the Congregation, it  provides flowers for display during services of worship which are then distributed to the sick and bereaved.</t>
    </r>
  </si>
  <si>
    <r>
      <rPr>
        <i/>
        <sz val="11"/>
        <color theme="1"/>
        <rFont val="Calibri"/>
        <family val="2"/>
        <scheme val="minor"/>
      </rPr>
      <t>Youth Fund</t>
    </r>
    <r>
      <rPr>
        <sz val="11"/>
        <color theme="1"/>
        <rFont val="Calibri"/>
        <family val="2"/>
        <scheme val="minor"/>
      </rPr>
      <t xml:space="preserve"> - Supported by income from offerings from the children &amp; donations from congregation, it provides funds for youth work in the parish</t>
    </r>
  </si>
  <si>
    <t>SWAG</t>
  </si>
  <si>
    <t>The Pantry</t>
  </si>
  <si>
    <t>Kevin Black</t>
  </si>
  <si>
    <t>Poppy appeal</t>
  </si>
  <si>
    <t>Int Rescue</t>
  </si>
  <si>
    <t>Turkey/Syria</t>
  </si>
  <si>
    <t>MSF UK</t>
  </si>
  <si>
    <t>Glasgow Street Pastors</t>
  </si>
  <si>
    <t>Erskine Hospital</t>
  </si>
  <si>
    <t>Virgin Money,</t>
  </si>
  <si>
    <t>Year ended 31 December 2025</t>
  </si>
  <si>
    <t>I Jan 2025</t>
  </si>
  <si>
    <t>3I Dec 2025</t>
  </si>
  <si>
    <t>Malawi</t>
  </si>
  <si>
    <t>COS Moderator challenge</t>
  </si>
  <si>
    <t>Scripture Union</t>
  </si>
  <si>
    <t>CHAS</t>
  </si>
  <si>
    <t>Pastoral</t>
  </si>
  <si>
    <t>Refurbishment Fund</t>
  </si>
  <si>
    <t>Karen Alston</t>
  </si>
  <si>
    <t>Alison Eadie Resigned 2025)</t>
  </si>
  <si>
    <t>Flora McAulay (Resigned 2025)</t>
  </si>
  <si>
    <t>Rev. Robert Silver leads our worship and we have 3 trained worship leaders who cover for him.  Robert covers preaching and pastoring and there is also a Pastoral Committee who caeres for people and a healing ministry team which councels andc prays for individuals. On several occasions people received healing during pastoral prayer times.   Our foodbank has met the needs of dozens of people with the giving out of food and household accessories.   A visit from our Presbytery, which oversees us, gave us a very good report.</t>
  </si>
  <si>
    <t>Approved by the Trustees on       ….....   and signed on their behalf by.</t>
  </si>
  <si>
    <t xml:space="preserve">During the year one trustee (the minister) received reimbursement of expenses of £5,947 in respect of council tax of £3676 &amp;  travel and expenses of £2271. </t>
  </si>
  <si>
    <t>All Church of Scotland congregations contribute to the National Stipend Fund which bears the costs of all ministers' stipends and employer's contributions for national insurance, pension and housing and loan fund.  Stipends are paid in accordance with the national stipend scale, which is related to years of service.  For the year under review, the minimum stipend was £32,433 and the  maximum stipend (in the fifth and subsequent years) was £39,856.</t>
  </si>
  <si>
    <t>The accounts were approved by the Trustees                    2026 and signed on their behalf by:</t>
  </si>
  <si>
    <t>We  have family film nights which are well loved.</t>
  </si>
  <si>
    <t xml:space="preserve">We have a lively morning service each week with around 70 adults and 20 children.  We run a twice weekly Parent and Toddler Group, a weekly Youth Club, Sunday school and creche.  The church is a coummunity hub for youth and adult organisations.  </t>
  </si>
  <si>
    <t>We have an estabished choir, men's breakfast and we have 6 prayer meetings every month,visit a part of the Parish each year and run an Alpha Course every Autumn.  Each week we run a busy foodbank and offer English Classes.   We have recently opened a Healing Room where people receive prayer and care.</t>
  </si>
  <si>
    <t>Christian Aid</t>
  </si>
  <si>
    <t>Our Free will Offering was down by £2533 on  2024 at £10,727 but our Gift Aid Donations increased by £3301 at £42,452. Open plate was down slightly by £621 at £6,351. We also had another good Gift Day total of £3320. Our manse is in good order and is inspected annually to ensure the all necessary maintenance is carried out. We do still hold some investments, which are held by the Church of Scotland in Edinburgh. We did claim tax back this year at a total of £11,468.  In our Restricted Funds which inclde Refurbishment/Benevolent Fund, Flower Fund, The Guild,The Sunday School,The little Lambs, SWAG &amp; The pantry there is a total of £16,312.</t>
  </si>
  <si>
    <t>The charity trustees have considered the reserves required and have taken into account  their current and future liabilities. At the year end the church held unrestricted funds of £41,326, of which £26,163 which had been designated for fabric fund. In our Restricted Funds which include Refurbishment/Benevolent Fund, The guild, The Sunday Schhol, The Little Lambs, SWAG &amp; The Pantry there is a total of £16,312.</t>
  </si>
  <si>
    <t>Jean Shepherd</t>
  </si>
  <si>
    <t>Robert Silver</t>
  </si>
  <si>
    <t>Stacey McGarrigle</t>
  </si>
  <si>
    <t>Thomas Malcolm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</si>
</sst>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164" formatCode="[$-F800]dddd\,\ mmmm\ dd\,\ yyyy"/>
    <numFmt numFmtId="165" formatCode="_-* #,##0_-;\-* #,##0_-;_-* &quot;-&quot;??_-;_-@_-"/>
    <numFmt numFmtId="166" formatCode="_-* #,##0_-;\(#,##0\);_-* &quot;- &quot;_-;_-@_-"/>
    <numFmt numFmtId="167" formatCode="###0\ "/>
  </numFmts>
  <fonts count="58" x14ac:knownFonts="1">
    <font>
      <sz val="11"/>
      <color theme="1"/>
      <name val="Calibri"/>
      <family val="2"/>
      <scheme val="minor"/>
    </font>
    <font>
      <b/>
      <sz val="12"/>
      <color indexed="8"/>
      <name val="Arial"/>
      <family val="2"/>
    </font>
    <font>
      <sz val="11"/>
      <color indexed="8"/>
      <name val="Calibri"/>
      <family val="2"/>
    </font>
    <font>
      <sz val="11"/>
      <color theme="1"/>
      <name val="Calibri"/>
      <family val="2"/>
      <scheme val="minor"/>
    </font>
    <font>
      <b/>
      <sz val="11"/>
      <color theme="1"/>
      <name val="Calibri"/>
      <family val="2"/>
      <scheme val="minor"/>
    </font>
    <font>
      <sz val="11"/>
      <color theme="1"/>
      <name val="Arial"/>
      <family val="2"/>
    </font>
    <font>
      <sz val="12"/>
      <color theme="1"/>
      <name val="Arial"/>
      <family val="2"/>
    </font>
    <font>
      <sz val="14"/>
      <color theme="1"/>
      <name val="Arial"/>
      <family val="2"/>
    </font>
    <font>
      <sz val="16"/>
      <color theme="1"/>
      <name val="Arial"/>
      <family val="2"/>
    </font>
    <font>
      <sz val="16"/>
      <color theme="1"/>
      <name val="Arial Black"/>
      <family val="2"/>
    </font>
    <font>
      <sz val="11"/>
      <color theme="1"/>
      <name val="Arial Black"/>
      <family val="2"/>
    </font>
    <font>
      <sz val="14"/>
      <color theme="1"/>
      <name val="Calibri"/>
      <family val="2"/>
      <scheme val="minor"/>
    </font>
    <font>
      <b/>
      <sz val="12"/>
      <color theme="1"/>
      <name val="Arial"/>
      <family val="2"/>
    </font>
    <font>
      <sz val="10"/>
      <color theme="1"/>
      <name val="Arial"/>
      <family val="2"/>
    </font>
    <font>
      <b/>
      <i/>
      <sz val="11"/>
      <color theme="1"/>
      <name val="Calibri"/>
      <family val="2"/>
      <scheme val="minor"/>
    </font>
    <font>
      <b/>
      <sz val="10"/>
      <color theme="1"/>
      <name val="Arial"/>
      <family val="2"/>
    </font>
    <font>
      <b/>
      <sz val="11"/>
      <color theme="1"/>
      <name val="Arial"/>
      <family val="2"/>
    </font>
    <font>
      <sz val="11"/>
      <color theme="1"/>
      <name val="Calibri"/>
      <family val="2"/>
    </font>
    <font>
      <b/>
      <sz val="11"/>
      <color theme="1"/>
      <name val="Calibri"/>
      <family val="2"/>
    </font>
    <font>
      <sz val="12"/>
      <color theme="1"/>
      <name val="Calibri"/>
      <family val="2"/>
      <scheme val="minor"/>
    </font>
    <font>
      <i/>
      <sz val="11"/>
      <color theme="1"/>
      <name val="Calibri"/>
      <family val="2"/>
      <scheme val="minor"/>
    </font>
    <font>
      <i/>
      <sz val="11"/>
      <color theme="1"/>
      <name val="Arial"/>
      <family val="2"/>
    </font>
    <font>
      <b/>
      <sz val="12"/>
      <color theme="1"/>
      <name val="Calibri"/>
      <family val="2"/>
      <scheme val="minor"/>
    </font>
    <font>
      <b/>
      <sz val="14"/>
      <color theme="1"/>
      <name val="Arial"/>
      <family val="2"/>
    </font>
    <font>
      <b/>
      <sz val="14"/>
      <color theme="1"/>
      <name val="Calibri"/>
      <family val="2"/>
      <scheme val="minor"/>
    </font>
    <font>
      <b/>
      <sz val="16"/>
      <color theme="1"/>
      <name val="Arial"/>
      <family val="2"/>
    </font>
    <font>
      <b/>
      <sz val="16"/>
      <color theme="1"/>
      <name val="Arial Black"/>
      <family val="2"/>
    </font>
    <font>
      <b/>
      <i/>
      <sz val="10"/>
      <color theme="1"/>
      <name val="Times New Roman"/>
      <family val="1"/>
    </font>
    <font>
      <b/>
      <sz val="9"/>
      <color theme="1"/>
      <name val="Times New Roman"/>
      <family val="1"/>
    </font>
    <font>
      <sz val="10"/>
      <color theme="1"/>
      <name val="Times New Roman"/>
      <family val="1"/>
    </font>
    <font>
      <sz val="9"/>
      <color theme="1"/>
      <name val="Times New Roman"/>
      <family val="1"/>
    </font>
    <font>
      <sz val="10"/>
      <name val="Times New Roman"/>
      <family val="1"/>
    </font>
    <font>
      <i/>
      <sz val="12"/>
      <name val="Times New Roman"/>
      <family val="1"/>
    </font>
    <font>
      <b/>
      <sz val="11"/>
      <name val="Calibri"/>
      <family val="2"/>
      <scheme val="minor"/>
    </font>
    <font>
      <sz val="11"/>
      <name val="Calibri"/>
      <family val="2"/>
      <scheme val="minor"/>
    </font>
    <font>
      <i/>
      <sz val="11"/>
      <name val="Calibri"/>
      <family val="2"/>
      <scheme val="minor"/>
    </font>
    <font>
      <sz val="11"/>
      <name val="Calibri"/>
      <family val="2"/>
    </font>
    <font>
      <b/>
      <sz val="12"/>
      <color indexed="8"/>
      <name val="Calibri"/>
      <family val="2"/>
      <scheme val="minor"/>
    </font>
    <font>
      <sz val="12"/>
      <color indexed="8"/>
      <name val="Calibri"/>
      <family val="2"/>
      <scheme val="minor"/>
    </font>
    <font>
      <b/>
      <sz val="14"/>
      <color theme="1"/>
      <name val="Arial"/>
      <family val="2"/>
    </font>
    <font>
      <b/>
      <sz val="14"/>
      <color theme="1"/>
      <name val="Calibri"/>
      <family val="2"/>
      <scheme val="minor"/>
    </font>
    <font>
      <sz val="14"/>
      <color theme="1"/>
      <name val="Calibri"/>
      <family val="2"/>
      <scheme val="minor"/>
    </font>
    <font>
      <sz val="11"/>
      <color theme="1"/>
      <name val="Calibri"/>
      <family val="2"/>
      <scheme val="minor"/>
    </font>
    <font>
      <b/>
      <sz val="12"/>
      <color theme="1"/>
      <name val="Arial"/>
      <family val="2"/>
    </font>
    <font>
      <b/>
      <sz val="12"/>
      <color theme="1"/>
      <name val="Calibri"/>
      <family val="2"/>
      <scheme val="minor"/>
    </font>
    <font>
      <sz val="12"/>
      <color theme="1"/>
      <name val="Calibri"/>
      <family val="2"/>
      <scheme val="minor"/>
    </font>
    <font>
      <sz val="12"/>
      <color theme="1"/>
      <name val="Arial"/>
      <family val="2"/>
    </font>
    <font>
      <b/>
      <i/>
      <sz val="10"/>
      <color theme="1"/>
      <name val="Arial"/>
      <family val="2"/>
    </font>
    <font>
      <sz val="10"/>
      <color theme="1"/>
      <name val="Arial"/>
      <family val="2"/>
    </font>
    <font>
      <i/>
      <sz val="10"/>
      <color theme="1"/>
      <name val="Calibri"/>
      <family val="2"/>
      <scheme val="minor"/>
    </font>
    <font>
      <i/>
      <sz val="10"/>
      <color theme="1"/>
      <name val="Arial"/>
      <family val="2"/>
    </font>
    <font>
      <b/>
      <sz val="10"/>
      <color theme="1"/>
      <name val="Arial"/>
      <family val="2"/>
    </font>
    <font>
      <b/>
      <i/>
      <sz val="12"/>
      <color theme="1"/>
      <name val="Arial"/>
      <family val="2"/>
    </font>
    <font>
      <sz val="12"/>
      <name val="Times New Roman"/>
      <family val="1"/>
    </font>
    <font>
      <b/>
      <i/>
      <sz val="10"/>
      <color theme="1"/>
      <name val="Arial"/>
      <family val="2"/>
    </font>
    <font>
      <b/>
      <sz val="12"/>
      <color theme="1"/>
      <name val="Calibri"/>
      <family val="2"/>
    </font>
    <font>
      <b/>
      <sz val="12"/>
      <color rgb="FFFF0000"/>
      <name val="Arial"/>
      <family val="2"/>
    </font>
    <font>
      <sz val="11"/>
      <color rgb="FFFF000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double">
        <color indexed="64"/>
      </bottom>
      <diagonal/>
    </border>
    <border>
      <left/>
      <right/>
      <top/>
      <bottom style="thin">
        <color indexed="64"/>
      </bottom>
      <diagonal/>
    </border>
  </borders>
  <cellStyleXfs count="2">
    <xf numFmtId="0" fontId="0" fillId="0" borderId="0"/>
    <xf numFmtId="0" fontId="53" fillId="0" borderId="0"/>
  </cellStyleXfs>
  <cellXfs count="129">
    <xf numFmtId="0" fontId="0" fillId="0" borderId="0" xfId="0"/>
    <xf numFmtId="0" fontId="5" fillId="0" borderId="0" xfId="0" applyFont="1"/>
    <xf numFmtId="0" fontId="6" fillId="0" borderId="0" xfId="0" applyFont="1"/>
    <xf numFmtId="0" fontId="7" fillId="0" borderId="0" xfId="0" applyFont="1"/>
    <xf numFmtId="0" fontId="8" fillId="0" borderId="0" xfId="0" applyFont="1"/>
    <xf numFmtId="0" fontId="9" fillId="0" borderId="0" xfId="0" applyFont="1"/>
    <xf numFmtId="0" fontId="10" fillId="0" borderId="0" xfId="0" applyFont="1"/>
    <xf numFmtId="0" fontId="5" fillId="0" borderId="0" xfId="0" applyFont="1" applyAlignment="1">
      <alignment horizontal="center" vertical="center"/>
    </xf>
    <xf numFmtId="0" fontId="5" fillId="0" borderId="0" xfId="0" applyFont="1" applyAlignment="1">
      <alignment horizontal="centerContinuous" vertical="center"/>
    </xf>
    <xf numFmtId="0" fontId="11" fillId="0" borderId="0" xfId="0" applyFont="1"/>
    <xf numFmtId="0" fontId="12" fillId="0" borderId="0" xfId="0" applyFont="1"/>
    <xf numFmtId="0" fontId="13" fillId="0" borderId="0" xfId="0" applyFont="1"/>
    <xf numFmtId="0" fontId="14" fillId="0" borderId="0" xfId="0" applyFont="1"/>
    <xf numFmtId="0" fontId="15" fillId="0" borderId="0" xfId="0" applyFont="1"/>
    <xf numFmtId="0" fontId="4" fillId="0" borderId="0" xfId="0" applyFont="1"/>
    <xf numFmtId="0" fontId="19" fillId="0" borderId="0" xfId="0" applyFont="1"/>
    <xf numFmtId="0" fontId="16" fillId="0" borderId="0" xfId="0" applyFont="1" applyAlignment="1">
      <alignment horizontal="right"/>
    </xf>
    <xf numFmtId="0" fontId="4" fillId="0" borderId="0" xfId="0" applyFont="1" applyAlignment="1">
      <alignment horizontal="right"/>
    </xf>
    <xf numFmtId="0" fontId="20" fillId="0" borderId="0" xfId="0" applyFont="1"/>
    <xf numFmtId="0" fontId="21" fillId="0" borderId="0" xfId="0" applyFont="1"/>
    <xf numFmtId="0" fontId="22" fillId="0" borderId="0" xfId="0" applyFont="1"/>
    <xf numFmtId="0" fontId="23" fillId="0" borderId="0" xfId="0" applyFont="1"/>
    <xf numFmtId="0" fontId="24" fillId="0" borderId="0" xfId="0" applyFont="1"/>
    <xf numFmtId="0" fontId="13" fillId="0" borderId="0" xfId="0" applyFont="1" applyAlignment="1">
      <alignment horizontal="center"/>
    </xf>
    <xf numFmtId="0" fontId="16" fillId="0" borderId="0" xfId="0" applyFont="1"/>
    <xf numFmtId="0" fontId="15" fillId="0" borderId="0" xfId="0" applyFont="1" applyAlignment="1">
      <alignment horizontal="right"/>
    </xf>
    <xf numFmtId="166" fontId="2" fillId="0" borderId="0" xfId="0" applyNumberFormat="1" applyFont="1" applyProtection="1">
      <protection locked="0"/>
    </xf>
    <xf numFmtId="0" fontId="27" fillId="0" borderId="0" xfId="0" applyFont="1"/>
    <xf numFmtId="0" fontId="28" fillId="0" borderId="0" xfId="0" applyFont="1" applyAlignment="1">
      <alignment horizontal="center" vertical="top" wrapText="1"/>
    </xf>
    <xf numFmtId="0" fontId="28" fillId="0" borderId="0" xfId="0" applyFont="1" applyAlignment="1">
      <alignment horizontal="right" vertical="top" wrapText="1"/>
    </xf>
    <xf numFmtId="0" fontId="29" fillId="0" borderId="0" xfId="0" applyFont="1"/>
    <xf numFmtId="0" fontId="0" fillId="0" borderId="0" xfId="0" applyAlignment="1">
      <alignment horizontal="center"/>
    </xf>
    <xf numFmtId="0" fontId="29" fillId="0" borderId="0" xfId="0" quotePrefix="1" applyFont="1" applyAlignment="1">
      <alignment horizontal="right"/>
    </xf>
    <xf numFmtId="0" fontId="30" fillId="0" borderId="0" xfId="0" applyFont="1" applyAlignment="1">
      <alignment horizontal="justify" wrapText="1"/>
    </xf>
    <xf numFmtId="0" fontId="29" fillId="0" borderId="0" xfId="0" applyFont="1" applyAlignment="1">
      <alignment horizontal="center"/>
    </xf>
    <xf numFmtId="0" fontId="17" fillId="0" borderId="0" xfId="0" applyFont="1"/>
    <xf numFmtId="0" fontId="18" fillId="0" borderId="0" xfId="0" applyFont="1"/>
    <xf numFmtId="0" fontId="18" fillId="0" borderId="0" xfId="0" applyFont="1" applyAlignment="1">
      <alignment horizontal="right"/>
    </xf>
    <xf numFmtId="0" fontId="17" fillId="0" borderId="0" xfId="0" applyFont="1" applyAlignment="1">
      <alignment horizontal="right"/>
    </xf>
    <xf numFmtId="0" fontId="0" fillId="0" borderId="0" xfId="0" applyAlignment="1">
      <alignment horizontal="right"/>
    </xf>
    <xf numFmtId="165" fontId="0" fillId="0" borderId="0" xfId="0" applyNumberFormat="1"/>
    <xf numFmtId="0" fontId="31" fillId="0" borderId="0" xfId="0" applyFont="1" applyAlignment="1">
      <alignment vertical="center"/>
    </xf>
    <xf numFmtId="49" fontId="34" fillId="0" borderId="0" xfId="0" applyNumberFormat="1" applyFont="1" applyAlignment="1">
      <alignment horizontal="left"/>
    </xf>
    <xf numFmtId="0" fontId="34" fillId="0" borderId="0" xfId="0" applyFont="1"/>
    <xf numFmtId="0" fontId="34" fillId="0" borderId="0" xfId="0" applyFont="1" applyAlignment="1">
      <alignment vertical="top"/>
    </xf>
    <xf numFmtId="49" fontId="34" fillId="0" borderId="0" xfId="0" applyNumberFormat="1" applyFont="1" applyAlignment="1">
      <alignment horizontal="left" vertical="top"/>
    </xf>
    <xf numFmtId="0" fontId="34" fillId="0" borderId="0" xfId="0" applyFont="1" applyAlignment="1">
      <alignment horizontal="justify" vertical="top" wrapText="1"/>
    </xf>
    <xf numFmtId="0" fontId="0" fillId="0" borderId="0" xfId="0" applyAlignment="1">
      <alignment horizontal="justify" vertical="top"/>
    </xf>
    <xf numFmtId="0" fontId="34" fillId="0" borderId="0" xfId="0" applyFont="1" applyAlignment="1">
      <alignment horizontal="justify" vertical="top"/>
    </xf>
    <xf numFmtId="0" fontId="32" fillId="0" borderId="0" xfId="0" applyFont="1" applyAlignment="1">
      <alignment horizontal="justify" vertical="top"/>
    </xf>
    <xf numFmtId="0" fontId="0" fillId="0" borderId="0" xfId="0" applyAlignment="1">
      <alignment wrapText="1"/>
    </xf>
    <xf numFmtId="0" fontId="20" fillId="0" borderId="0" xfId="0" applyFont="1" applyAlignment="1">
      <alignment horizontal="justify" vertical="top" wrapText="1"/>
    </xf>
    <xf numFmtId="0" fontId="33" fillId="0" borderId="0" xfId="0" applyFont="1"/>
    <xf numFmtId="166" fontId="0" fillId="0" borderId="0" xfId="0" applyNumberFormat="1"/>
    <xf numFmtId="167" fontId="4" fillId="0" borderId="0" xfId="0" applyNumberFormat="1" applyFont="1"/>
    <xf numFmtId="0" fontId="39" fillId="0" borderId="0" xfId="0" applyFont="1"/>
    <xf numFmtId="0" fontId="40" fillId="0" borderId="0" xfId="0" applyFont="1"/>
    <xf numFmtId="0" fontId="41" fillId="0" borderId="0" xfId="0" applyFont="1"/>
    <xf numFmtId="0" fontId="42" fillId="0" borderId="0" xfId="0" applyFont="1"/>
    <xf numFmtId="0" fontId="43" fillId="0" borderId="0" xfId="0" applyFont="1"/>
    <xf numFmtId="0" fontId="44" fillId="0" borderId="0" xfId="0" applyFont="1"/>
    <xf numFmtId="0" fontId="45" fillId="0" borderId="0" xfId="0" applyFont="1"/>
    <xf numFmtId="0" fontId="46" fillId="0" borderId="0" xfId="0" applyFont="1"/>
    <xf numFmtId="0" fontId="47" fillId="0" borderId="0" xfId="0" applyFont="1"/>
    <xf numFmtId="0" fontId="48" fillId="0" borderId="0" xfId="0" applyFont="1"/>
    <xf numFmtId="0" fontId="49" fillId="0" borderId="0" xfId="0" applyFont="1"/>
    <xf numFmtId="0" fontId="50" fillId="0" borderId="0" xfId="0" applyFont="1"/>
    <xf numFmtId="0" fontId="51" fillId="0" borderId="0" xfId="0" applyFont="1"/>
    <xf numFmtId="164" fontId="52" fillId="0" borderId="0" xfId="0" applyNumberFormat="1" applyFont="1" applyAlignment="1">
      <alignment horizontal="left"/>
    </xf>
    <xf numFmtId="0" fontId="0" fillId="0" borderId="0" xfId="0" applyAlignment="1">
      <alignment horizontal="justify" vertical="top" wrapText="1"/>
    </xf>
    <xf numFmtId="0" fontId="20" fillId="0" borderId="0" xfId="0" applyFont="1" applyAlignment="1">
      <alignment wrapText="1"/>
    </xf>
    <xf numFmtId="0" fontId="53" fillId="0" borderId="0" xfId="1" applyAlignment="1">
      <alignment horizontal="justify" vertical="top"/>
    </xf>
    <xf numFmtId="0" fontId="34" fillId="0" borderId="0" xfId="1" applyFont="1" applyAlignment="1">
      <alignment horizontal="justify" vertical="top"/>
    </xf>
    <xf numFmtId="0" fontId="13" fillId="0" borderId="2" xfId="0" applyFont="1" applyBorder="1"/>
    <xf numFmtId="0" fontId="19" fillId="0" borderId="0" xfId="0" quotePrefix="1" applyFont="1"/>
    <xf numFmtId="0" fontId="22" fillId="0" borderId="0" xfId="0" quotePrefix="1" applyFont="1"/>
    <xf numFmtId="0" fontId="55" fillId="0" borderId="0" xfId="0" applyFont="1"/>
    <xf numFmtId="0" fontId="6" fillId="0" borderId="0" xfId="0" applyFont="1" applyAlignment="1">
      <alignment horizontal="right"/>
    </xf>
    <xf numFmtId="0" fontId="38" fillId="0" borderId="0" xfId="0" applyFont="1"/>
    <xf numFmtId="166" fontId="2" fillId="0" borderId="0" xfId="0" applyNumberFormat="1" applyFont="1"/>
    <xf numFmtId="166" fontId="0" fillId="0" borderId="1" xfId="0" applyNumberFormat="1" applyBorder="1" applyAlignment="1" applyProtection="1">
      <alignment horizontal="right"/>
      <protection locked="0"/>
    </xf>
    <xf numFmtId="0" fontId="34" fillId="0" borderId="0" xfId="0" applyFont="1" applyAlignment="1">
      <alignment wrapText="1"/>
    </xf>
    <xf numFmtId="0" fontId="0" fillId="0" borderId="0" xfId="0" applyProtection="1">
      <protection locked="0"/>
    </xf>
    <xf numFmtId="0" fontId="20" fillId="0" borderId="0" xfId="0" applyFont="1" applyProtection="1">
      <protection locked="0"/>
    </xf>
    <xf numFmtId="0" fontId="19" fillId="0" borderId="0" xfId="0" applyFont="1" applyProtection="1">
      <protection locked="0"/>
    </xf>
    <xf numFmtId="0" fontId="6" fillId="0" borderId="0" xfId="0" applyFont="1" applyProtection="1">
      <protection locked="0"/>
    </xf>
    <xf numFmtId="0" fontId="5" fillId="0" borderId="0" xfId="0" applyFont="1" applyProtection="1">
      <protection locked="0"/>
    </xf>
    <xf numFmtId="0" fontId="17" fillId="0" borderId="0" xfId="0" applyFont="1" applyProtection="1">
      <protection locked="0"/>
    </xf>
    <xf numFmtId="0" fontId="13" fillId="0" borderId="0" xfId="0" applyFont="1" applyProtection="1">
      <protection locked="0"/>
    </xf>
    <xf numFmtId="0" fontId="25" fillId="0" borderId="0" xfId="0" applyFont="1" applyAlignment="1">
      <alignment horizontal="center" vertical="center"/>
    </xf>
    <xf numFmtId="0" fontId="0" fillId="0" borderId="0" xfId="0" applyAlignment="1">
      <alignment horizontal="center" vertical="center"/>
    </xf>
    <xf numFmtId="0" fontId="20" fillId="0" borderId="0" xfId="0" applyFont="1" applyAlignment="1">
      <alignment horizontal="center"/>
    </xf>
    <xf numFmtId="0" fontId="57" fillId="0" borderId="0" xfId="0" applyFont="1"/>
    <xf numFmtId="0" fontId="0" fillId="0" borderId="0" xfId="0" applyAlignment="1">
      <alignment vertical="center"/>
    </xf>
    <xf numFmtId="0" fontId="6" fillId="0" borderId="0" xfId="0" applyFont="1" applyAlignment="1">
      <alignment vertical="center"/>
    </xf>
    <xf numFmtId="37" fontId="2" fillId="0" borderId="0" xfId="0" applyNumberFormat="1" applyFont="1" applyProtection="1">
      <protection locked="0"/>
    </xf>
    <xf numFmtId="1" fontId="29" fillId="0" borderId="0" xfId="0" quotePrefix="1" applyNumberFormat="1" applyFont="1" applyAlignment="1">
      <alignment horizontal="right"/>
    </xf>
    <xf numFmtId="166" fontId="36" fillId="0" borderId="0" xfId="0" applyNumberFormat="1" applyFont="1" applyProtection="1">
      <protection locked="0"/>
    </xf>
    <xf numFmtId="0" fontId="4" fillId="0" borderId="0" xfId="0" applyFont="1" applyProtection="1">
      <protection locked="0"/>
    </xf>
    <xf numFmtId="0" fontId="22" fillId="0" borderId="0" xfId="0" applyFont="1" applyProtection="1">
      <protection locked="0"/>
    </xf>
    <xf numFmtId="14" fontId="5" fillId="0" borderId="0" xfId="0" applyNumberFormat="1" applyFont="1"/>
    <xf numFmtId="37" fontId="2" fillId="0" borderId="0" xfId="0" applyNumberFormat="1" applyFont="1"/>
    <xf numFmtId="41" fontId="2" fillId="0" borderId="0" xfId="0" applyNumberFormat="1" applyFont="1" applyProtection="1">
      <protection locked="0"/>
    </xf>
    <xf numFmtId="0" fontId="20" fillId="0" borderId="0" xfId="0" applyFont="1" applyAlignment="1">
      <alignment vertical="center" wrapText="1"/>
    </xf>
    <xf numFmtId="0" fontId="36" fillId="0" borderId="0" xfId="0" applyFont="1" applyAlignment="1" applyProtection="1">
      <alignment horizontal="justify" vertical="top" wrapText="1"/>
      <protection locked="0"/>
    </xf>
    <xf numFmtId="0" fontId="0" fillId="0" borderId="0" xfId="0" applyAlignment="1">
      <alignment wrapText="1"/>
    </xf>
    <xf numFmtId="0" fontId="53" fillId="0" borderId="0" xfId="1" applyAlignment="1">
      <alignment horizontal="justify" vertical="top"/>
    </xf>
    <xf numFmtId="0" fontId="34" fillId="0" borderId="0" xfId="1" applyFont="1" applyAlignment="1" applyProtection="1">
      <alignment horizontal="justify" vertical="top"/>
      <protection locked="0"/>
    </xf>
    <xf numFmtId="0" fontId="34" fillId="0" borderId="0" xfId="0" applyFont="1" applyAlignment="1" applyProtection="1">
      <alignment wrapText="1"/>
      <protection locked="0"/>
    </xf>
    <xf numFmtId="0" fontId="0" fillId="0" borderId="0" xfId="0" applyAlignment="1" applyProtection="1">
      <alignment wrapText="1"/>
      <protection locked="0"/>
    </xf>
    <xf numFmtId="0" fontId="36" fillId="0" borderId="0" xfId="0" applyFont="1" applyAlignment="1">
      <alignment horizontal="justify" vertical="top" wrapText="1"/>
    </xf>
    <xf numFmtId="0" fontId="54" fillId="0" borderId="0" xfId="0" applyFont="1" applyAlignment="1">
      <alignment wrapText="1"/>
    </xf>
    <xf numFmtId="0" fontId="0" fillId="2" borderId="0" xfId="0" applyFill="1" applyAlignment="1" applyProtection="1">
      <alignment wrapText="1"/>
      <protection locked="0"/>
    </xf>
    <xf numFmtId="0" fontId="3" fillId="2" borderId="0" xfId="0" applyFont="1" applyFill="1" applyAlignment="1" applyProtection="1">
      <alignment wrapText="1"/>
      <protection locked="0"/>
    </xf>
    <xf numFmtId="0" fontId="13" fillId="0" borderId="0" xfId="0" applyFont="1" applyAlignment="1">
      <alignment wrapText="1"/>
    </xf>
    <xf numFmtId="0" fontId="47" fillId="0" borderId="0" xfId="0" applyFont="1" applyAlignment="1">
      <alignment wrapText="1"/>
    </xf>
    <xf numFmtId="0" fontId="34" fillId="0" borderId="0" xfId="0" applyFont="1" applyAlignment="1">
      <alignment horizontal="justify" vertical="top" wrapText="1"/>
    </xf>
    <xf numFmtId="0" fontId="12" fillId="0" borderId="0" xfId="0" applyFont="1" applyAlignment="1" applyProtection="1">
      <alignment horizontal="center"/>
      <protection locked="0"/>
    </xf>
    <xf numFmtId="0" fontId="1" fillId="0" borderId="0" xfId="0" applyFont="1" applyAlignment="1" applyProtection="1">
      <alignment horizontal="center"/>
      <protection locked="0"/>
    </xf>
    <xf numFmtId="0" fontId="26" fillId="0" borderId="0" xfId="0" applyFont="1" applyAlignment="1" applyProtection="1">
      <alignment horizontal="center"/>
      <protection locked="0"/>
    </xf>
    <xf numFmtId="0" fontId="56" fillId="0" borderId="0" xfId="0" applyFont="1" applyAlignment="1">
      <alignment horizontal="left" vertical="center"/>
    </xf>
    <xf numFmtId="0" fontId="25" fillId="0" borderId="0" xfId="0" applyFont="1" applyAlignment="1">
      <alignment horizontal="center"/>
    </xf>
    <xf numFmtId="0" fontId="25" fillId="0" borderId="0" xfId="0" applyFont="1" applyAlignment="1" applyProtection="1">
      <alignment horizontal="center" vertical="center"/>
      <protection locked="0"/>
    </xf>
    <xf numFmtId="0" fontId="0" fillId="0" borderId="0" xfId="0" applyAlignment="1">
      <alignment vertical="center" wrapText="1"/>
    </xf>
    <xf numFmtId="0" fontId="20" fillId="0" borderId="0" xfId="0" applyFont="1" applyAlignment="1">
      <alignment horizontal="justify" vertical="top" wrapText="1"/>
    </xf>
    <xf numFmtId="0" fontId="34" fillId="0" borderId="0" xfId="0" applyFont="1" applyAlignment="1" applyProtection="1">
      <alignment horizontal="justify" vertical="top"/>
      <protection locked="0"/>
    </xf>
    <xf numFmtId="0" fontId="33" fillId="0" borderId="0" xfId="0" applyFont="1"/>
    <xf numFmtId="0" fontId="34" fillId="0" borderId="0" xfId="0" applyFont="1" applyAlignment="1">
      <alignment horizontal="justify" vertical="top"/>
    </xf>
    <xf numFmtId="0" fontId="3" fillId="0" borderId="0" xfId="0" applyFont="1" applyAlignment="1" applyProtection="1">
      <alignment wrapText="1"/>
      <protection locked="0"/>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d.docs.live.net/fa11b75a12b03ffb/Desktop/Graham/Cash%20Book%202025.xlsx" TargetMode="External"/><Relationship Id="rId1" Type="http://schemas.openxmlformats.org/officeDocument/2006/relationships/externalLinkPath" Target="Cash%20Book%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sheetName val="Income"/>
      <sheetName val="Expenditure"/>
      <sheetName val="Kirk session report"/>
      <sheetName val="2020 v 2019"/>
    </sheetNames>
    <sheetDataSet>
      <sheetData sheetId="0">
        <row r="6">
          <cell r="C6">
            <v>10727.29</v>
          </cell>
        </row>
        <row r="7">
          <cell r="C7">
            <v>42452.1</v>
          </cell>
        </row>
        <row r="8">
          <cell r="C8">
            <v>11467.7</v>
          </cell>
        </row>
        <row r="9">
          <cell r="C9">
            <v>6350.78</v>
          </cell>
        </row>
        <row r="13">
          <cell r="C13">
            <v>7789.6</v>
          </cell>
        </row>
        <row r="15">
          <cell r="C15">
            <v>274.45999999999998</v>
          </cell>
        </row>
        <row r="21">
          <cell r="C21">
            <v>54864</v>
          </cell>
        </row>
        <row r="22">
          <cell r="C22">
            <v>3155</v>
          </cell>
        </row>
        <row r="23">
          <cell r="C23">
            <v>2270.73</v>
          </cell>
        </row>
        <row r="24">
          <cell r="C24">
            <v>3675.9</v>
          </cell>
        </row>
        <row r="26">
          <cell r="C26">
            <v>11387.519999999997</v>
          </cell>
        </row>
        <row r="28">
          <cell r="C28">
            <v>16975.940000000002</v>
          </cell>
        </row>
        <row r="29">
          <cell r="C29">
            <v>2933.3199999999997</v>
          </cell>
        </row>
        <row r="30">
          <cell r="C30">
            <v>5923.0499999999993</v>
          </cell>
        </row>
        <row r="32">
          <cell r="C32">
            <v>2245.4699999999998</v>
          </cell>
          <cell r="F32">
            <v>680</v>
          </cell>
        </row>
      </sheetData>
      <sheetData sheetId="1"/>
      <sheetData sheetId="2"/>
      <sheetData sheetId="3"/>
      <sheetData sheetId="4"/>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4"/>
  <sheetViews>
    <sheetView topLeftCell="A6" workbookViewId="0">
      <selection activeCell="A18" sqref="A18:I18"/>
    </sheetView>
  </sheetViews>
  <sheetFormatPr defaultRowHeight="14.4" x14ac:dyDescent="0.3"/>
  <sheetData>
    <row r="1" spans="1:20" ht="21" x14ac:dyDescent="0.3">
      <c r="A1" s="10" t="s">
        <v>246</v>
      </c>
      <c r="B1" s="89"/>
      <c r="C1" s="89"/>
      <c r="D1" s="89"/>
      <c r="E1" s="89"/>
      <c r="F1" s="89"/>
      <c r="G1" s="89"/>
      <c r="H1" s="89"/>
      <c r="I1" s="89"/>
      <c r="K1" s="7"/>
      <c r="L1" s="1"/>
      <c r="M1" s="1"/>
      <c r="N1" s="1"/>
      <c r="O1" s="1"/>
      <c r="P1" s="1"/>
      <c r="Q1" s="1"/>
      <c r="R1" s="1"/>
      <c r="S1" s="1"/>
      <c r="T1" s="1"/>
    </row>
    <row r="2" spans="1:20" x14ac:dyDescent="0.3">
      <c r="C2" s="8"/>
      <c r="D2" s="8"/>
      <c r="E2" s="8"/>
      <c r="F2" s="8"/>
      <c r="G2" s="8"/>
      <c r="K2" s="7"/>
      <c r="M2" s="1"/>
      <c r="N2" s="1"/>
      <c r="O2" s="1"/>
      <c r="P2" s="1"/>
      <c r="Q2" s="1"/>
      <c r="R2" s="1"/>
      <c r="S2" s="1"/>
      <c r="T2" s="1"/>
    </row>
    <row r="3" spans="1:20" ht="15.6" x14ac:dyDescent="0.3">
      <c r="A3" s="120" t="s">
        <v>245</v>
      </c>
      <c r="B3" s="120"/>
      <c r="C3" s="120"/>
      <c r="D3" s="120"/>
      <c r="E3" s="120"/>
      <c r="F3" s="120"/>
      <c r="G3" s="120"/>
      <c r="H3" s="120"/>
      <c r="I3" s="120"/>
      <c r="K3" s="7"/>
      <c r="L3" s="92" t="s">
        <v>240</v>
      </c>
      <c r="M3" s="1"/>
      <c r="N3" s="1"/>
      <c r="O3" s="1"/>
      <c r="P3" s="1"/>
      <c r="Q3" s="1"/>
      <c r="R3" s="1"/>
      <c r="S3" s="1"/>
      <c r="T3" s="1"/>
    </row>
    <row r="4" spans="1:20" x14ac:dyDescent="0.3">
      <c r="A4" s="1"/>
      <c r="B4" s="1"/>
      <c r="C4" s="1"/>
      <c r="D4" s="1"/>
      <c r="E4" s="1"/>
      <c r="F4" s="1"/>
      <c r="G4" s="1"/>
      <c r="H4" s="1"/>
      <c r="I4" s="1"/>
      <c r="J4" s="1"/>
      <c r="K4" s="1"/>
      <c r="L4" s="1"/>
      <c r="M4" s="1"/>
      <c r="N4" s="1"/>
      <c r="O4" s="1"/>
      <c r="P4" s="1"/>
      <c r="Q4" s="1"/>
      <c r="R4" s="1"/>
      <c r="S4" s="1"/>
      <c r="T4" s="1"/>
    </row>
    <row r="5" spans="1:20" x14ac:dyDescent="0.3">
      <c r="A5" s="1"/>
      <c r="B5" s="1"/>
      <c r="C5" s="1"/>
      <c r="D5" s="1"/>
      <c r="E5" s="1"/>
      <c r="F5" s="1"/>
      <c r="G5" s="1"/>
      <c r="H5" s="1"/>
      <c r="I5" s="1"/>
      <c r="J5" s="1"/>
      <c r="K5" s="1"/>
      <c r="L5" s="1"/>
      <c r="M5" s="1"/>
      <c r="N5" s="1"/>
      <c r="O5" s="1"/>
      <c r="P5" s="1"/>
      <c r="Q5" s="1"/>
      <c r="R5" s="1"/>
      <c r="S5" s="1"/>
      <c r="T5" s="1"/>
    </row>
    <row r="6" spans="1:20" x14ac:dyDescent="0.3">
      <c r="A6" s="1"/>
      <c r="B6" s="1"/>
      <c r="C6" s="1"/>
      <c r="D6" s="1"/>
      <c r="E6" s="1"/>
      <c r="F6" s="1"/>
      <c r="G6" s="1"/>
      <c r="H6" s="1"/>
      <c r="I6" s="1"/>
      <c r="J6" s="1"/>
      <c r="K6" s="1"/>
      <c r="L6" s="1"/>
      <c r="M6" s="1"/>
      <c r="N6" s="1"/>
      <c r="O6" s="1"/>
      <c r="P6" s="1"/>
      <c r="Q6" s="1"/>
      <c r="R6" s="1"/>
      <c r="S6" s="1"/>
      <c r="T6" s="1"/>
    </row>
    <row r="7" spans="1:20" x14ac:dyDescent="0.3">
      <c r="A7" s="1"/>
      <c r="B7" s="1"/>
      <c r="C7" s="1"/>
      <c r="D7" s="1"/>
      <c r="E7" s="1"/>
      <c r="F7" s="1"/>
      <c r="G7" s="1"/>
      <c r="H7" s="1"/>
      <c r="I7" s="1"/>
      <c r="J7" s="1"/>
      <c r="K7" s="1"/>
      <c r="L7" s="1"/>
      <c r="M7" s="1"/>
      <c r="N7" s="1"/>
      <c r="O7" s="1"/>
      <c r="P7" s="1"/>
      <c r="Q7" s="1"/>
      <c r="R7" s="1"/>
      <c r="S7" s="1"/>
      <c r="T7" s="1"/>
    </row>
    <row r="8" spans="1:20" x14ac:dyDescent="0.3">
      <c r="A8" s="1"/>
      <c r="B8" s="1"/>
      <c r="C8" s="1"/>
      <c r="D8" s="1"/>
      <c r="E8" s="1"/>
      <c r="F8" s="1"/>
      <c r="G8" s="1"/>
      <c r="H8" s="1"/>
      <c r="I8" s="1"/>
      <c r="J8" s="1"/>
      <c r="K8" s="1"/>
      <c r="L8" s="1"/>
      <c r="M8" s="1"/>
      <c r="N8" s="1"/>
      <c r="O8" s="1"/>
      <c r="P8" s="1"/>
      <c r="Q8" s="1"/>
      <c r="R8" s="1"/>
      <c r="S8" s="1"/>
      <c r="T8" s="1"/>
    </row>
    <row r="9" spans="1:20" ht="21" x14ac:dyDescent="0.3">
      <c r="A9" s="122" t="s">
        <v>249</v>
      </c>
      <c r="B9" s="122"/>
      <c r="C9" s="122"/>
      <c r="D9" s="122"/>
      <c r="E9" s="122"/>
      <c r="F9" s="122"/>
      <c r="G9" s="122"/>
      <c r="H9" s="122"/>
      <c r="I9" s="122"/>
      <c r="J9" s="1"/>
      <c r="K9" s="1"/>
      <c r="L9" s="1" t="s">
        <v>206</v>
      </c>
      <c r="M9" s="1"/>
      <c r="N9" s="1"/>
      <c r="O9" s="19" t="s">
        <v>210</v>
      </c>
      <c r="P9" s="1"/>
      <c r="Q9" s="1"/>
      <c r="R9" s="1"/>
      <c r="S9" s="1"/>
      <c r="T9" s="1"/>
    </row>
    <row r="10" spans="1:20" x14ac:dyDescent="0.3">
      <c r="A10" s="1"/>
      <c r="B10" s="1"/>
      <c r="C10" s="1"/>
      <c r="D10" s="1"/>
      <c r="E10" s="1"/>
      <c r="F10" s="1"/>
      <c r="G10" s="1"/>
      <c r="H10" s="1"/>
      <c r="I10" s="1"/>
      <c r="J10" s="1"/>
      <c r="K10" s="1"/>
      <c r="L10" s="1"/>
      <c r="M10" s="1"/>
      <c r="N10" s="1"/>
      <c r="O10" s="1"/>
      <c r="P10" s="1"/>
      <c r="Q10" s="1"/>
      <c r="R10" s="1"/>
      <c r="S10" s="1"/>
      <c r="T10" s="1"/>
    </row>
    <row r="11" spans="1:20" x14ac:dyDescent="0.3">
      <c r="A11" s="1"/>
      <c r="B11" s="1"/>
      <c r="C11" s="1"/>
      <c r="D11" s="1"/>
      <c r="E11" s="1"/>
      <c r="F11" s="1"/>
      <c r="G11" s="1"/>
      <c r="H11" s="1"/>
      <c r="I11" s="1"/>
      <c r="J11" s="1"/>
      <c r="K11" s="1"/>
      <c r="L11" s="1"/>
      <c r="M11" s="1"/>
      <c r="N11" s="1"/>
      <c r="O11" s="1"/>
      <c r="P11" s="1"/>
      <c r="Q11" s="1"/>
      <c r="R11" s="1"/>
      <c r="S11" s="1"/>
      <c r="T11" s="1"/>
    </row>
    <row r="12" spans="1:20" x14ac:dyDescent="0.3">
      <c r="A12" s="1"/>
      <c r="B12" s="1"/>
      <c r="C12" s="1"/>
      <c r="D12" s="1"/>
      <c r="E12" s="1"/>
      <c r="F12" s="1"/>
      <c r="G12" s="1"/>
      <c r="H12" s="1"/>
      <c r="I12" s="1"/>
      <c r="J12" s="1"/>
      <c r="K12" s="1"/>
      <c r="L12" s="1"/>
      <c r="M12" s="1"/>
      <c r="N12" s="1"/>
      <c r="O12" s="1"/>
      <c r="P12" s="1"/>
      <c r="Q12" s="1"/>
      <c r="R12" s="1"/>
      <c r="S12" s="1"/>
      <c r="T12" s="1"/>
    </row>
    <row r="13" spans="1:20" x14ac:dyDescent="0.3">
      <c r="A13" s="1"/>
      <c r="B13" s="1"/>
      <c r="C13" s="1"/>
      <c r="D13" s="1"/>
      <c r="E13" s="1"/>
      <c r="F13" s="1"/>
      <c r="G13" s="1"/>
      <c r="H13" s="1"/>
      <c r="I13" s="1"/>
      <c r="J13" s="1"/>
      <c r="K13" s="1"/>
      <c r="L13" s="1"/>
      <c r="M13" s="1"/>
      <c r="N13" s="1"/>
      <c r="O13" s="1"/>
      <c r="P13" s="1"/>
      <c r="Q13" s="1"/>
      <c r="R13" s="1"/>
      <c r="S13" s="1"/>
      <c r="T13" s="1"/>
    </row>
    <row r="14" spans="1:20" x14ac:dyDescent="0.3">
      <c r="A14" s="1"/>
      <c r="B14" s="1"/>
      <c r="C14" s="1"/>
      <c r="D14" s="1"/>
      <c r="E14" s="1"/>
      <c r="F14" s="1"/>
      <c r="G14" s="1"/>
      <c r="H14" s="1"/>
      <c r="I14" s="1"/>
      <c r="J14" s="1"/>
      <c r="K14" s="1"/>
      <c r="L14" s="1"/>
      <c r="M14" s="1"/>
      <c r="N14" s="1"/>
      <c r="O14" s="1"/>
      <c r="P14" s="1"/>
      <c r="Q14" s="1"/>
      <c r="R14" s="1"/>
      <c r="S14" s="1"/>
      <c r="T14" s="1"/>
    </row>
    <row r="15" spans="1:20" x14ac:dyDescent="0.3">
      <c r="A15" s="1"/>
      <c r="B15" s="1"/>
      <c r="C15" s="1"/>
      <c r="D15" s="1"/>
      <c r="E15" s="1"/>
      <c r="F15" s="1"/>
      <c r="G15" s="1"/>
      <c r="H15" s="1"/>
      <c r="I15" s="1"/>
      <c r="J15" s="1"/>
      <c r="K15" s="1"/>
      <c r="L15" s="1"/>
      <c r="M15" s="1"/>
      <c r="N15" s="1"/>
      <c r="O15" s="1"/>
      <c r="P15" s="1"/>
      <c r="Q15" s="1"/>
      <c r="R15" s="1"/>
      <c r="S15" s="1"/>
      <c r="T15" s="1"/>
    </row>
    <row r="16" spans="1:20" ht="21" x14ac:dyDescent="0.4">
      <c r="A16" s="121" t="s">
        <v>195</v>
      </c>
      <c r="B16" s="121"/>
      <c r="C16" s="121"/>
      <c r="D16" s="121"/>
      <c r="E16" s="121"/>
      <c r="F16" s="121"/>
      <c r="G16" s="121"/>
      <c r="H16" s="121"/>
      <c r="I16" s="121"/>
      <c r="J16" s="1"/>
      <c r="K16" s="1"/>
      <c r="L16" s="1"/>
      <c r="M16" s="1"/>
      <c r="N16" s="1"/>
      <c r="O16" s="1"/>
      <c r="P16" s="1"/>
      <c r="Q16" s="1"/>
      <c r="R16" s="1"/>
      <c r="S16" s="1"/>
      <c r="T16" s="1"/>
    </row>
    <row r="17" spans="1:20" ht="21" x14ac:dyDescent="0.4">
      <c r="A17" s="121"/>
      <c r="B17" s="121"/>
      <c r="C17" s="121"/>
      <c r="D17" s="121"/>
      <c r="E17" s="121"/>
      <c r="F17" s="121"/>
      <c r="G17" s="121"/>
      <c r="H17" s="121"/>
      <c r="I17" s="121"/>
      <c r="J17" s="1"/>
      <c r="K17" s="1"/>
      <c r="L17" s="1"/>
      <c r="M17" s="1"/>
      <c r="N17" s="1"/>
      <c r="O17" s="1"/>
      <c r="P17" s="1"/>
      <c r="Q17" s="1"/>
      <c r="R17" s="1"/>
      <c r="S17" s="1"/>
      <c r="T17" s="1"/>
    </row>
    <row r="18" spans="1:20" ht="21" x14ac:dyDescent="0.4">
      <c r="A18" s="121" t="str">
        <f>CONCATENATE("for the year ended 31 December ",'R&amp;P Account'!$D$8)</f>
        <v>for the year ended 31 December 2025</v>
      </c>
      <c r="B18" s="121"/>
      <c r="C18" s="121"/>
      <c r="D18" s="121"/>
      <c r="E18" s="121"/>
      <c r="F18" s="121"/>
      <c r="G18" s="121"/>
      <c r="H18" s="121"/>
      <c r="I18" s="121"/>
      <c r="J18" s="1"/>
      <c r="K18" s="1"/>
      <c r="L18" s="19" t="s">
        <v>211</v>
      </c>
      <c r="M18" s="1"/>
      <c r="N18" s="1"/>
      <c r="O18" s="1"/>
      <c r="P18" s="1"/>
      <c r="Q18" s="1"/>
      <c r="R18" s="1"/>
      <c r="S18" s="1"/>
      <c r="T18" s="1"/>
    </row>
    <row r="19" spans="1:20" ht="21" x14ac:dyDescent="0.4">
      <c r="A19" s="121"/>
      <c r="B19" s="121"/>
      <c r="C19" s="121"/>
      <c r="D19" s="121"/>
      <c r="E19" s="121"/>
      <c r="F19" s="121"/>
      <c r="G19" s="121"/>
      <c r="H19" s="121"/>
      <c r="I19" s="121"/>
      <c r="J19" s="1"/>
      <c r="K19" s="1"/>
      <c r="L19" s="1"/>
      <c r="M19" s="1"/>
      <c r="N19" s="1"/>
      <c r="O19" s="1"/>
      <c r="P19" s="1"/>
      <c r="Q19" s="1"/>
      <c r="R19" s="1"/>
      <c r="S19" s="1"/>
      <c r="T19" s="1"/>
    </row>
    <row r="20" spans="1:20" ht="20.399999999999999" x14ac:dyDescent="0.35">
      <c r="A20" s="1"/>
      <c r="B20" s="1"/>
      <c r="C20" s="1"/>
      <c r="D20" s="1"/>
      <c r="E20" s="4"/>
      <c r="F20" s="1"/>
      <c r="G20" s="1"/>
      <c r="H20" s="1"/>
      <c r="I20" s="1"/>
      <c r="J20" s="1"/>
      <c r="K20" s="1"/>
      <c r="L20" s="1"/>
      <c r="M20" s="1"/>
      <c r="N20" s="1"/>
      <c r="O20" s="1"/>
      <c r="P20" s="1"/>
      <c r="Q20" s="1"/>
      <c r="R20" s="1"/>
      <c r="S20" s="1"/>
      <c r="T20" s="1"/>
    </row>
    <row r="21" spans="1:20" x14ac:dyDescent="0.3">
      <c r="A21" s="1"/>
      <c r="B21" s="1"/>
      <c r="C21" s="1"/>
      <c r="D21" s="1"/>
      <c r="E21" s="1"/>
      <c r="F21" s="1"/>
      <c r="G21" s="1"/>
      <c r="H21" s="1"/>
      <c r="I21" s="1"/>
      <c r="J21" s="1"/>
      <c r="K21" s="1"/>
      <c r="L21" s="1"/>
      <c r="M21" s="1"/>
      <c r="N21" s="1"/>
      <c r="O21" s="1"/>
      <c r="P21" s="1"/>
      <c r="Q21" s="1"/>
      <c r="R21" s="1"/>
      <c r="S21" s="1"/>
      <c r="T21" s="1"/>
    </row>
    <row r="22" spans="1:20" x14ac:dyDescent="0.3">
      <c r="J22" s="1"/>
      <c r="K22" s="1"/>
      <c r="L22" s="1"/>
      <c r="M22" s="1"/>
      <c r="N22" s="1"/>
      <c r="O22" s="1"/>
      <c r="P22" s="1"/>
      <c r="Q22" s="1"/>
      <c r="R22" s="1"/>
      <c r="S22" s="1"/>
      <c r="T22" s="1"/>
    </row>
    <row r="23" spans="1:20" ht="21" x14ac:dyDescent="0.4">
      <c r="A23" s="121"/>
      <c r="B23" s="121"/>
      <c r="C23" s="121"/>
      <c r="D23" s="121"/>
      <c r="E23" s="121"/>
      <c r="F23" s="121"/>
      <c r="G23" s="121"/>
      <c r="H23" s="121"/>
      <c r="I23" s="121"/>
      <c r="J23" s="1"/>
      <c r="K23" s="1"/>
      <c r="L23" s="1"/>
      <c r="M23" s="1"/>
      <c r="N23" s="1"/>
      <c r="O23" s="1"/>
      <c r="P23" s="1"/>
      <c r="Q23" s="1"/>
      <c r="R23" s="1"/>
      <c r="S23" s="1"/>
      <c r="T23" s="1"/>
    </row>
    <row r="24" spans="1:20" ht="20.399999999999999" x14ac:dyDescent="0.35">
      <c r="A24" s="4"/>
      <c r="B24" s="4"/>
      <c r="C24" s="4"/>
      <c r="D24" s="4"/>
      <c r="E24" s="4"/>
      <c r="F24" s="4"/>
      <c r="G24" s="4"/>
      <c r="H24" s="4"/>
      <c r="I24" s="4"/>
      <c r="J24" s="1"/>
      <c r="K24" s="1"/>
      <c r="L24" s="1"/>
      <c r="M24" s="1"/>
      <c r="N24" s="1"/>
      <c r="O24" s="1"/>
      <c r="P24" s="1"/>
      <c r="Q24" s="1"/>
      <c r="R24" s="1"/>
      <c r="S24" s="1"/>
      <c r="T24" s="1"/>
    </row>
    <row r="25" spans="1:20" ht="20.399999999999999" x14ac:dyDescent="0.35">
      <c r="A25" s="4"/>
      <c r="B25" s="4"/>
      <c r="C25" s="4"/>
      <c r="D25" s="4"/>
      <c r="E25" s="4"/>
      <c r="F25" s="4"/>
      <c r="G25" s="4"/>
      <c r="H25" s="4"/>
      <c r="I25" s="4"/>
      <c r="J25" s="1"/>
      <c r="K25" s="1"/>
      <c r="L25" s="1"/>
      <c r="M25" s="1"/>
      <c r="N25" s="1"/>
      <c r="O25" s="1"/>
      <c r="P25" s="1"/>
      <c r="Q25" s="1"/>
      <c r="R25" s="1"/>
      <c r="S25" s="1"/>
      <c r="T25" s="1"/>
    </row>
    <row r="26" spans="1:20" ht="20.399999999999999" x14ac:dyDescent="0.35">
      <c r="A26" s="4"/>
      <c r="B26" s="4"/>
      <c r="C26" s="4"/>
      <c r="D26" s="4"/>
      <c r="E26" s="4"/>
      <c r="F26" s="4"/>
      <c r="G26" s="4"/>
      <c r="H26" s="4"/>
      <c r="I26" s="4"/>
      <c r="J26" s="1"/>
      <c r="K26" s="1"/>
      <c r="L26" s="1"/>
      <c r="M26" s="1"/>
      <c r="N26" s="1"/>
      <c r="O26" s="1"/>
      <c r="P26" s="1"/>
      <c r="Q26" s="1"/>
      <c r="R26" s="1"/>
      <c r="S26" s="1"/>
      <c r="T26" s="1"/>
    </row>
    <row r="27" spans="1:20" ht="25.2" x14ac:dyDescent="0.6">
      <c r="A27" s="5"/>
      <c r="B27" s="5"/>
      <c r="C27" s="5"/>
      <c r="D27" s="5"/>
      <c r="E27" s="5"/>
      <c r="F27" s="5"/>
      <c r="G27" s="5"/>
      <c r="H27" s="5"/>
      <c r="I27" s="5"/>
      <c r="J27" s="6"/>
      <c r="K27" s="6"/>
      <c r="L27" s="6"/>
      <c r="M27" s="6"/>
      <c r="N27" s="6"/>
      <c r="O27" s="6"/>
      <c r="P27" s="6"/>
      <c r="Q27" s="6"/>
      <c r="R27" s="6"/>
      <c r="S27" s="6"/>
      <c r="T27" s="6"/>
    </row>
    <row r="28" spans="1:20" ht="24.75" customHeight="1" x14ac:dyDescent="0.45">
      <c r="A28" s="117" t="s">
        <v>250</v>
      </c>
      <c r="B28" s="117"/>
      <c r="C28" s="117"/>
      <c r="D28" s="117"/>
      <c r="E28" s="117"/>
      <c r="F28" s="117"/>
      <c r="G28" s="117"/>
      <c r="H28" s="117"/>
      <c r="I28" s="117"/>
      <c r="J28" s="6"/>
      <c r="K28" s="6"/>
      <c r="L28" s="1" t="s">
        <v>207</v>
      </c>
      <c r="M28" s="6"/>
      <c r="N28" s="19" t="s">
        <v>208</v>
      </c>
      <c r="O28" s="6"/>
      <c r="P28" s="6"/>
      <c r="Q28" s="6"/>
      <c r="R28" s="6"/>
      <c r="S28" s="6"/>
      <c r="T28" s="6"/>
    </row>
    <row r="29" spans="1:20" ht="25.2" x14ac:dyDescent="0.6">
      <c r="A29" s="118" t="s">
        <v>251</v>
      </c>
      <c r="B29" s="119"/>
      <c r="C29" s="119"/>
      <c r="D29" s="119"/>
      <c r="E29" s="119"/>
      <c r="F29" s="119"/>
      <c r="G29" s="119"/>
      <c r="H29" s="119"/>
      <c r="I29" s="119"/>
      <c r="J29" s="6"/>
      <c r="K29" s="6"/>
      <c r="L29" s="1" t="s">
        <v>207</v>
      </c>
      <c r="M29" s="6"/>
      <c r="N29" s="19" t="s">
        <v>209</v>
      </c>
      <c r="O29" s="6"/>
      <c r="P29" s="6"/>
      <c r="Q29" s="6"/>
      <c r="R29" s="6"/>
      <c r="S29" s="6"/>
      <c r="T29" s="6"/>
    </row>
    <row r="30" spans="1:20" ht="17.399999999999999" x14ac:dyDescent="0.45">
      <c r="A30" s="6"/>
      <c r="B30" s="6"/>
      <c r="C30" s="6"/>
      <c r="D30" s="6"/>
      <c r="E30" s="6"/>
      <c r="F30" s="6"/>
      <c r="G30" s="6"/>
      <c r="H30" s="6"/>
      <c r="I30" s="6"/>
      <c r="J30" s="6"/>
      <c r="K30" s="6"/>
      <c r="L30" s="6"/>
      <c r="M30" s="6"/>
      <c r="N30" s="6"/>
      <c r="O30" s="6"/>
      <c r="P30" s="6"/>
      <c r="Q30" s="6"/>
      <c r="R30" s="6"/>
      <c r="S30" s="6"/>
      <c r="T30" s="6"/>
    </row>
    <row r="31" spans="1:20" ht="17.399999999999999" x14ac:dyDescent="0.45">
      <c r="A31" s="6"/>
      <c r="B31" s="6"/>
      <c r="C31" s="6"/>
      <c r="D31" s="6"/>
      <c r="E31" s="6"/>
      <c r="F31" s="6"/>
      <c r="G31" s="6"/>
      <c r="H31" s="6"/>
      <c r="I31" s="6"/>
      <c r="J31" s="6"/>
      <c r="K31" s="6"/>
      <c r="L31" s="6"/>
      <c r="M31" s="6"/>
      <c r="N31" s="6"/>
      <c r="O31" s="6"/>
      <c r="P31" s="6"/>
      <c r="Q31" s="6"/>
      <c r="R31" s="6"/>
      <c r="S31" s="6"/>
      <c r="T31" s="6"/>
    </row>
    <row r="32" spans="1:20" ht="17.399999999999999" x14ac:dyDescent="0.45">
      <c r="A32" s="6"/>
      <c r="B32" s="6"/>
      <c r="C32" s="6"/>
      <c r="D32" s="6"/>
      <c r="E32" s="6"/>
      <c r="F32" s="6"/>
      <c r="G32" s="6"/>
      <c r="H32" s="6"/>
      <c r="I32" s="6"/>
      <c r="J32" s="6"/>
      <c r="K32" s="6"/>
      <c r="L32" s="6"/>
      <c r="M32" s="6"/>
      <c r="N32" s="6"/>
      <c r="O32" s="6"/>
      <c r="P32" s="6"/>
      <c r="Q32" s="6"/>
      <c r="R32" s="6"/>
      <c r="S32" s="6"/>
      <c r="T32" s="6"/>
    </row>
    <row r="33" spans="1:20" ht="17.399999999999999" x14ac:dyDescent="0.45">
      <c r="A33" s="6"/>
      <c r="B33" s="6"/>
      <c r="C33" s="6"/>
      <c r="D33" s="6"/>
      <c r="E33" s="6"/>
      <c r="F33" s="6"/>
      <c r="G33" s="6"/>
      <c r="H33" s="6"/>
      <c r="I33" s="6"/>
      <c r="J33" s="6"/>
      <c r="K33" s="6"/>
      <c r="L33" s="6"/>
      <c r="M33" s="6"/>
      <c r="N33" s="6"/>
      <c r="O33" s="6"/>
      <c r="P33" s="6"/>
      <c r="Q33" s="6"/>
      <c r="R33" s="6"/>
      <c r="S33" s="6"/>
      <c r="T33" s="6"/>
    </row>
    <row r="34" spans="1:20" ht="17.399999999999999" x14ac:dyDescent="0.45">
      <c r="A34" s="6"/>
      <c r="B34" s="6"/>
      <c r="C34" s="6"/>
      <c r="D34" s="6"/>
      <c r="E34" s="6"/>
      <c r="F34" s="6"/>
      <c r="G34" s="6"/>
      <c r="H34" s="6"/>
      <c r="I34" s="6"/>
      <c r="J34" s="6"/>
      <c r="K34" s="6"/>
      <c r="L34" s="6"/>
      <c r="M34" s="6"/>
      <c r="N34" s="6"/>
      <c r="O34" s="6"/>
      <c r="P34" s="6"/>
      <c r="Q34" s="6"/>
      <c r="R34" s="6"/>
      <c r="S34" s="6"/>
      <c r="T34" s="6"/>
    </row>
    <row r="43" spans="1:20" ht="18" x14ac:dyDescent="0.35">
      <c r="A43" s="22" t="s">
        <v>212</v>
      </c>
    </row>
    <row r="44" spans="1:20" ht="28.5" customHeight="1" x14ac:dyDescent="0.3">
      <c r="A44" s="12" t="s">
        <v>215</v>
      </c>
    </row>
    <row r="45" spans="1:20" ht="30" customHeight="1" x14ac:dyDescent="0.3">
      <c r="A45" s="105" t="s">
        <v>213</v>
      </c>
      <c r="B45" s="105"/>
      <c r="C45" s="105"/>
      <c r="D45" s="105"/>
      <c r="E45" s="105"/>
      <c r="F45" s="105"/>
      <c r="G45" s="105"/>
      <c r="H45" s="105"/>
      <c r="I45" s="105"/>
    </row>
    <row r="46" spans="1:20" ht="48.75" customHeight="1" x14ac:dyDescent="0.3">
      <c r="A46" s="105" t="s">
        <v>230</v>
      </c>
      <c r="B46" s="105"/>
      <c r="C46" s="105"/>
      <c r="D46" s="105"/>
      <c r="E46" s="105"/>
      <c r="F46" s="105"/>
      <c r="G46" s="105"/>
      <c r="H46" s="105"/>
      <c r="I46" s="105"/>
    </row>
    <row r="47" spans="1:20" ht="31.5" customHeight="1" x14ac:dyDescent="0.3">
      <c r="A47" s="105" t="s">
        <v>231</v>
      </c>
      <c r="B47" s="105"/>
      <c r="C47" s="105"/>
      <c r="D47" s="105"/>
      <c r="E47" s="105"/>
      <c r="F47" s="105"/>
      <c r="G47" s="105"/>
      <c r="H47" s="105"/>
      <c r="I47" s="105"/>
    </row>
    <row r="48" spans="1:20" x14ac:dyDescent="0.3">
      <c r="A48" s="105" t="s">
        <v>214</v>
      </c>
      <c r="B48" s="105"/>
      <c r="C48" s="105"/>
      <c r="D48" s="105"/>
      <c r="E48" s="105"/>
      <c r="F48" s="105"/>
      <c r="G48" s="105"/>
      <c r="H48" s="105"/>
      <c r="I48" s="105"/>
    </row>
    <row r="49" spans="1:9" ht="63" customHeight="1" x14ac:dyDescent="0.3">
      <c r="A49" s="105" t="s">
        <v>226</v>
      </c>
      <c r="B49" s="105"/>
      <c r="C49" s="105"/>
      <c r="D49" s="105"/>
      <c r="E49" s="105"/>
      <c r="F49" s="105"/>
      <c r="G49" s="105"/>
      <c r="H49" s="105"/>
      <c r="I49" s="105"/>
    </row>
    <row r="51" spans="1:9" x14ac:dyDescent="0.3">
      <c r="A51" s="12" t="s">
        <v>216</v>
      </c>
    </row>
    <row r="52" spans="1:9" ht="62.25" customHeight="1" x14ac:dyDescent="0.3">
      <c r="A52" s="105" t="s">
        <v>248</v>
      </c>
      <c r="B52" s="105"/>
      <c r="C52" s="105"/>
      <c r="D52" s="105"/>
      <c r="E52" s="105"/>
      <c r="F52" s="105"/>
      <c r="G52" s="105"/>
      <c r="H52" s="105"/>
      <c r="I52" s="105"/>
    </row>
    <row r="54" spans="1:9" x14ac:dyDescent="0.3">
      <c r="A54" s="12" t="s">
        <v>220</v>
      </c>
    </row>
    <row r="55" spans="1:9" ht="29.25" customHeight="1" x14ac:dyDescent="0.3">
      <c r="A55" s="105" t="s">
        <v>221</v>
      </c>
      <c r="B55" s="105"/>
      <c r="C55" s="105"/>
      <c r="D55" s="105"/>
      <c r="E55" s="105"/>
      <c r="F55" s="105"/>
      <c r="G55" s="105"/>
      <c r="H55" s="105"/>
      <c r="I55" s="105"/>
    </row>
    <row r="56" spans="1:9" ht="47.25" customHeight="1" x14ac:dyDescent="0.3">
      <c r="A56" s="105" t="s">
        <v>222</v>
      </c>
      <c r="B56" s="105"/>
      <c r="C56" s="105"/>
      <c r="D56" s="105"/>
      <c r="E56" s="105"/>
      <c r="F56" s="105"/>
      <c r="G56" s="105"/>
      <c r="H56" s="105"/>
      <c r="I56" s="105"/>
    </row>
    <row r="58" spans="1:9" x14ac:dyDescent="0.3">
      <c r="A58" s="12" t="s">
        <v>223</v>
      </c>
    </row>
    <row r="59" spans="1:9" ht="44.25" customHeight="1" x14ac:dyDescent="0.3">
      <c r="A59" s="105" t="s">
        <v>224</v>
      </c>
      <c r="B59" s="105"/>
      <c r="C59" s="105"/>
      <c r="D59" s="105"/>
      <c r="E59" s="105"/>
      <c r="F59" s="105"/>
      <c r="G59" s="105"/>
      <c r="H59" s="105"/>
      <c r="I59" s="105"/>
    </row>
    <row r="61" spans="1:9" x14ac:dyDescent="0.3">
      <c r="A61" s="12" t="s">
        <v>225</v>
      </c>
    </row>
    <row r="62" spans="1:9" ht="48" customHeight="1" x14ac:dyDescent="0.3">
      <c r="A62" s="105" t="s">
        <v>232</v>
      </c>
      <c r="B62" s="105"/>
      <c r="C62" s="105"/>
      <c r="D62" s="105"/>
      <c r="E62" s="105"/>
      <c r="F62" s="105"/>
      <c r="G62" s="105"/>
      <c r="H62" s="105"/>
      <c r="I62" s="105"/>
    </row>
    <row r="64" spans="1:9" x14ac:dyDescent="0.3">
      <c r="A64" s="12" t="s">
        <v>227</v>
      </c>
    </row>
    <row r="65" spans="1:9" ht="30" customHeight="1" x14ac:dyDescent="0.3">
      <c r="A65" s="105" t="s">
        <v>243</v>
      </c>
      <c r="B65" s="105"/>
      <c r="C65" s="105"/>
      <c r="D65" s="105"/>
      <c r="E65" s="105"/>
      <c r="F65" s="105"/>
      <c r="G65" s="105"/>
      <c r="H65" s="105"/>
      <c r="I65" s="105"/>
    </row>
    <row r="66" spans="1:9" ht="30" customHeight="1" x14ac:dyDescent="0.3">
      <c r="A66" s="105" t="s">
        <v>228</v>
      </c>
      <c r="B66" s="105"/>
      <c r="C66" s="105"/>
      <c r="D66" s="105"/>
      <c r="E66" s="105"/>
      <c r="F66" s="105"/>
      <c r="G66" s="105"/>
      <c r="H66" s="105"/>
      <c r="I66" s="105"/>
    </row>
    <row r="67" spans="1:9" ht="29.25" customHeight="1" x14ac:dyDescent="0.3">
      <c r="A67" s="105" t="s">
        <v>229</v>
      </c>
      <c r="B67" s="105"/>
      <c r="C67" s="105"/>
      <c r="D67" s="105"/>
      <c r="E67" s="105"/>
      <c r="F67" s="105"/>
      <c r="G67" s="105"/>
      <c r="H67" s="105"/>
      <c r="I67" s="105"/>
    </row>
    <row r="69" spans="1:9" x14ac:dyDescent="0.3">
      <c r="A69" s="12" t="s">
        <v>235</v>
      </c>
    </row>
    <row r="70" spans="1:9" ht="49.5" customHeight="1" x14ac:dyDescent="0.3">
      <c r="A70" s="123" t="s">
        <v>239</v>
      </c>
      <c r="B70" s="123"/>
      <c r="C70" s="123"/>
      <c r="D70" s="123"/>
      <c r="E70" s="123"/>
      <c r="F70" s="123"/>
      <c r="G70" s="123"/>
      <c r="H70" s="123"/>
      <c r="I70" s="123"/>
    </row>
    <row r="71" spans="1:9" ht="30.75" customHeight="1" x14ac:dyDescent="0.3">
      <c r="A71" s="105" t="s">
        <v>238</v>
      </c>
      <c r="B71" s="105"/>
      <c r="C71" s="105"/>
      <c r="D71" s="105"/>
      <c r="E71" s="105"/>
      <c r="F71" s="105"/>
      <c r="G71" s="105"/>
      <c r="H71" s="105"/>
      <c r="I71" s="105"/>
    </row>
    <row r="73" spans="1:9" x14ac:dyDescent="0.3">
      <c r="A73" s="12" t="s">
        <v>242</v>
      </c>
    </row>
    <row r="74" spans="1:9" ht="50.25" customHeight="1" x14ac:dyDescent="0.3">
      <c r="A74" s="105" t="s">
        <v>244</v>
      </c>
      <c r="B74" s="105"/>
      <c r="C74" s="105"/>
      <c r="D74" s="105"/>
      <c r="E74" s="105"/>
      <c r="F74" s="105"/>
      <c r="G74" s="105"/>
      <c r="H74" s="105"/>
      <c r="I74" s="105"/>
    </row>
  </sheetData>
  <sheetProtection sheet="1" objects="1" scenarios="1"/>
  <mergeCells count="25">
    <mergeCell ref="A70:I70"/>
    <mergeCell ref="A71:I71"/>
    <mergeCell ref="A74:I74"/>
    <mergeCell ref="A45:I45"/>
    <mergeCell ref="A46:I46"/>
    <mergeCell ref="A47:I47"/>
    <mergeCell ref="A48:I48"/>
    <mergeCell ref="A49:I49"/>
    <mergeCell ref="A65:I65"/>
    <mergeCell ref="A66:I66"/>
    <mergeCell ref="A67:I67"/>
    <mergeCell ref="A52:I52"/>
    <mergeCell ref="A56:I56"/>
    <mergeCell ref="A55:I55"/>
    <mergeCell ref="A59:I59"/>
    <mergeCell ref="A62:I62"/>
    <mergeCell ref="A28:I28"/>
    <mergeCell ref="A29:I29"/>
    <mergeCell ref="A3:I3"/>
    <mergeCell ref="A17:I17"/>
    <mergeCell ref="A19:I19"/>
    <mergeCell ref="A16:I16"/>
    <mergeCell ref="A23:I23"/>
    <mergeCell ref="A9:I9"/>
    <mergeCell ref="A18:I18"/>
  </mergeCells>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1"/>
  <sheetViews>
    <sheetView tabSelected="1" topLeftCell="A7" zoomScaleNormal="100" workbookViewId="0">
      <selection activeCell="K23" sqref="K23"/>
    </sheetView>
  </sheetViews>
  <sheetFormatPr defaultRowHeight="14.4" outlineLevelRow="1" x14ac:dyDescent="0.3"/>
  <cols>
    <col min="3" max="3" width="12" customWidth="1"/>
    <col min="6" max="6" width="15.44140625" customWidth="1"/>
    <col min="8" max="8" width="11.109375" customWidth="1"/>
    <col min="9" max="9" width="0.44140625" customWidth="1"/>
  </cols>
  <sheetData>
    <row r="1" spans="1:9" ht="18" x14ac:dyDescent="0.35">
      <c r="A1" s="21" t="str">
        <f>'cover and guidance'!$A$9</f>
        <v>Croftfoot Parish Church of Scotland</v>
      </c>
      <c r="B1" s="9"/>
      <c r="C1" s="9"/>
      <c r="D1" s="9"/>
      <c r="E1" s="9"/>
      <c r="F1" s="9"/>
      <c r="G1" s="9"/>
      <c r="H1" s="9"/>
      <c r="I1" s="9"/>
    </row>
    <row r="2" spans="1:9" ht="18" x14ac:dyDescent="0.35">
      <c r="A2" s="10" t="s">
        <v>0</v>
      </c>
      <c r="B2" s="10"/>
      <c r="C2" s="10"/>
      <c r="D2" s="10"/>
      <c r="E2" s="20"/>
      <c r="F2" s="15"/>
      <c r="G2" s="9"/>
      <c r="H2" s="9"/>
      <c r="I2" s="9"/>
    </row>
    <row r="3" spans="1:9" ht="18" x14ac:dyDescent="0.35">
      <c r="A3" s="10"/>
      <c r="B3" s="10"/>
      <c r="C3" s="10"/>
      <c r="D3" s="10"/>
      <c r="E3" s="20"/>
      <c r="F3" s="15"/>
      <c r="G3" s="9"/>
      <c r="H3" s="9"/>
      <c r="I3" s="9"/>
    </row>
    <row r="4" spans="1:9" ht="18" x14ac:dyDescent="0.35">
      <c r="A4" s="3"/>
      <c r="B4" s="3"/>
      <c r="C4" s="3"/>
      <c r="D4" s="3"/>
      <c r="E4" s="9"/>
      <c r="F4" s="9"/>
      <c r="G4" s="9"/>
      <c r="H4" s="9"/>
      <c r="I4" s="9"/>
    </row>
    <row r="5" spans="1:9" ht="15.75" customHeight="1" x14ac:dyDescent="0.35">
      <c r="A5" s="15" t="s">
        <v>1</v>
      </c>
      <c r="B5" s="15"/>
      <c r="C5" s="9"/>
      <c r="D5" s="9"/>
      <c r="F5" t="str">
        <f>'cover and guidance'!A9</f>
        <v>Croftfoot Parish Church of Scotland</v>
      </c>
      <c r="G5" s="9"/>
      <c r="H5" s="9"/>
      <c r="I5" s="3"/>
    </row>
    <row r="6" spans="1:9" ht="15.75" customHeight="1" x14ac:dyDescent="0.35">
      <c r="A6" s="15" t="s">
        <v>2</v>
      </c>
      <c r="B6" s="15"/>
      <c r="C6" s="15"/>
      <c r="D6" s="15"/>
      <c r="E6" s="15"/>
      <c r="F6" t="str">
        <f>RIGHT('cover and guidance'!A29,8)</f>
        <v>SC009761</v>
      </c>
      <c r="G6" s="15"/>
      <c r="H6" s="9"/>
      <c r="I6" s="3"/>
    </row>
    <row r="7" spans="1:9" ht="15.75" customHeight="1" x14ac:dyDescent="0.35">
      <c r="A7" s="15" t="s">
        <v>3</v>
      </c>
      <c r="B7" s="15"/>
      <c r="C7" s="15"/>
      <c r="D7" s="15"/>
      <c r="E7" s="15"/>
      <c r="F7" t="str">
        <f>RIGHT('cover and guidance'!A28,6)</f>
        <v>160925</v>
      </c>
      <c r="G7" s="15"/>
      <c r="H7" s="9"/>
      <c r="I7" s="3"/>
    </row>
    <row r="8" spans="1:9" ht="15.75" customHeight="1" x14ac:dyDescent="0.3">
      <c r="A8" s="15" t="s">
        <v>4</v>
      </c>
      <c r="B8" s="15"/>
      <c r="C8" s="15"/>
      <c r="D8" s="15"/>
      <c r="E8" s="15"/>
      <c r="F8" s="82" t="s">
        <v>302</v>
      </c>
      <c r="G8" s="15"/>
      <c r="H8" s="15"/>
      <c r="I8" s="3"/>
    </row>
    <row r="9" spans="1:9" ht="15.75" customHeight="1" x14ac:dyDescent="0.3">
      <c r="A9" s="15"/>
      <c r="B9" s="15"/>
      <c r="C9" s="15"/>
      <c r="D9" s="15"/>
      <c r="E9" s="15"/>
      <c r="F9" s="82" t="s">
        <v>252</v>
      </c>
      <c r="G9" s="15"/>
      <c r="H9" s="15"/>
      <c r="I9" s="3"/>
    </row>
    <row r="10" spans="1:9" ht="15.75" customHeight="1" x14ac:dyDescent="0.3">
      <c r="A10" s="15"/>
      <c r="B10" s="15"/>
      <c r="C10" s="15"/>
      <c r="D10" s="15"/>
      <c r="E10" s="15"/>
      <c r="F10" s="82" t="s">
        <v>5</v>
      </c>
      <c r="G10" s="15"/>
      <c r="H10" s="15"/>
      <c r="I10" s="3"/>
    </row>
    <row r="11" spans="1:9" ht="15.75" customHeight="1" x14ac:dyDescent="0.3">
      <c r="A11" s="15"/>
      <c r="B11" s="15"/>
      <c r="C11" s="15"/>
      <c r="D11" s="15"/>
      <c r="E11" s="15"/>
      <c r="F11" s="82" t="s">
        <v>253</v>
      </c>
      <c r="G11" s="15"/>
      <c r="H11" s="15"/>
      <c r="I11" s="3"/>
    </row>
    <row r="12" spans="1:9" hidden="1" outlineLevel="1" x14ac:dyDescent="0.3">
      <c r="A12" s="12" t="s">
        <v>109</v>
      </c>
      <c r="I12" s="1"/>
    </row>
    <row r="13" spans="1:9" ht="15.75" customHeight="1" collapsed="1" x14ac:dyDescent="0.35">
      <c r="A13" s="15"/>
      <c r="B13" s="9"/>
      <c r="C13" s="9"/>
      <c r="D13" s="9"/>
      <c r="E13" s="9"/>
      <c r="F13" s="9"/>
      <c r="G13" s="9"/>
      <c r="H13" s="9"/>
      <c r="I13" s="9"/>
    </row>
    <row r="14" spans="1:9" ht="18" x14ac:dyDescent="0.35">
      <c r="A14" s="20" t="s">
        <v>6</v>
      </c>
      <c r="B14" s="9"/>
      <c r="C14" s="9"/>
      <c r="D14" s="9"/>
      <c r="E14" s="9"/>
      <c r="F14" s="9"/>
      <c r="G14" s="9"/>
      <c r="H14" s="9"/>
      <c r="I14" s="3"/>
    </row>
    <row r="15" spans="1:9" hidden="1" outlineLevel="1" x14ac:dyDescent="0.3">
      <c r="A15" s="18" t="s">
        <v>7</v>
      </c>
      <c r="B15" s="18"/>
      <c r="C15" s="18"/>
      <c r="D15" s="18"/>
      <c r="E15" s="18"/>
      <c r="F15" s="18"/>
      <c r="G15" s="18"/>
      <c r="H15" s="18"/>
      <c r="I15" s="19"/>
    </row>
    <row r="16" spans="1:9" hidden="1" outlineLevel="1" x14ac:dyDescent="0.3">
      <c r="A16" s="18" t="s">
        <v>9</v>
      </c>
      <c r="B16" s="18"/>
      <c r="C16" s="18"/>
      <c r="D16" s="18"/>
      <c r="E16" s="18"/>
      <c r="F16" s="18"/>
      <c r="G16" s="18"/>
      <c r="H16" s="18"/>
      <c r="I16" s="19"/>
    </row>
    <row r="17" spans="1:9" hidden="1" outlineLevel="1" x14ac:dyDescent="0.3">
      <c r="A17" s="18" t="s">
        <v>110</v>
      </c>
      <c r="B17" s="18"/>
      <c r="C17" s="18"/>
      <c r="D17" s="18"/>
      <c r="E17" s="18"/>
      <c r="F17" s="18"/>
      <c r="G17" s="18"/>
      <c r="H17" s="18"/>
      <c r="I17" s="18"/>
    </row>
    <row r="18" spans="1:9" hidden="1" outlineLevel="1" x14ac:dyDescent="0.3">
      <c r="A18" s="18" t="s">
        <v>186</v>
      </c>
      <c r="B18" s="18"/>
      <c r="C18" s="18"/>
      <c r="D18" s="18"/>
      <c r="E18" s="18"/>
      <c r="F18" s="18"/>
      <c r="G18" s="18"/>
      <c r="H18" s="18"/>
      <c r="I18" s="19"/>
    </row>
    <row r="19" spans="1:9" ht="8.25" customHeight="1" collapsed="1" x14ac:dyDescent="0.3">
      <c r="A19" s="18"/>
      <c r="B19" s="18"/>
      <c r="C19" s="18"/>
      <c r="D19" s="18"/>
      <c r="E19" s="18"/>
      <c r="F19" s="18"/>
      <c r="G19" s="18"/>
      <c r="H19" s="18"/>
      <c r="I19" s="19"/>
    </row>
    <row r="20" spans="1:9" ht="15.6" x14ac:dyDescent="0.3">
      <c r="A20" s="20" t="s">
        <v>8</v>
      </c>
      <c r="B20" s="18"/>
      <c r="C20" s="18"/>
      <c r="D20" s="18"/>
      <c r="E20" s="18"/>
      <c r="F20" s="18"/>
      <c r="G20" s="18"/>
      <c r="H20" s="18"/>
      <c r="I20" s="19"/>
    </row>
    <row r="21" spans="1:9" x14ac:dyDescent="0.3">
      <c r="A21" s="82" t="s">
        <v>271</v>
      </c>
      <c r="B21" s="82"/>
      <c r="C21" s="82"/>
      <c r="D21" s="82" t="s">
        <v>269</v>
      </c>
      <c r="E21" s="82"/>
      <c r="F21" s="82"/>
      <c r="G21" s="82" t="s">
        <v>274</v>
      </c>
      <c r="H21" s="82"/>
      <c r="I21" s="83"/>
    </row>
    <row r="22" spans="1:9" x14ac:dyDescent="0.3">
      <c r="A22" s="82" t="s">
        <v>328</v>
      </c>
      <c r="B22" s="82"/>
      <c r="C22" s="82"/>
      <c r="D22" s="82" t="s">
        <v>329</v>
      </c>
      <c r="E22" s="82"/>
      <c r="F22" s="82"/>
      <c r="G22" s="82" t="s">
        <v>285</v>
      </c>
      <c r="H22" s="82"/>
      <c r="I22" s="83"/>
    </row>
    <row r="23" spans="1:9" ht="15.6" x14ac:dyDescent="0.3">
      <c r="A23" s="82" t="s">
        <v>273</v>
      </c>
      <c r="B23" s="82"/>
      <c r="C23" s="82"/>
      <c r="D23" s="84" t="s">
        <v>283</v>
      </c>
      <c r="E23" s="82"/>
      <c r="F23" s="82"/>
      <c r="G23" s="82" t="s">
        <v>278</v>
      </c>
      <c r="H23" s="82"/>
      <c r="I23" s="83"/>
    </row>
    <row r="24" spans="1:9" x14ac:dyDescent="0.3">
      <c r="A24" s="82" t="s">
        <v>298</v>
      </c>
      <c r="B24" s="82"/>
      <c r="C24" s="82"/>
      <c r="D24" s="82" t="s">
        <v>290</v>
      </c>
      <c r="E24" s="82"/>
      <c r="F24" s="82"/>
      <c r="G24" s="82" t="s">
        <v>281</v>
      </c>
      <c r="H24" s="82"/>
      <c r="I24" s="83"/>
    </row>
    <row r="25" spans="1:9" x14ac:dyDescent="0.3">
      <c r="A25" s="82" t="s">
        <v>275</v>
      </c>
      <c r="B25" s="82"/>
      <c r="C25" s="82"/>
      <c r="D25" s="82" t="s">
        <v>267</v>
      </c>
      <c r="E25" s="82"/>
      <c r="F25" s="82"/>
      <c r="G25" t="s">
        <v>287</v>
      </c>
      <c r="I25" s="83"/>
    </row>
    <row r="26" spans="1:9" ht="18" x14ac:dyDescent="0.35">
      <c r="A26" s="82" t="s">
        <v>277</v>
      </c>
      <c r="B26" s="82"/>
      <c r="C26" s="82"/>
      <c r="D26" s="82" t="s">
        <v>341</v>
      </c>
      <c r="E26" s="82"/>
      <c r="F26" s="82"/>
      <c r="G26" t="s">
        <v>288</v>
      </c>
      <c r="H26" s="9"/>
      <c r="I26" s="83"/>
    </row>
    <row r="27" spans="1:9" ht="18" x14ac:dyDescent="0.35">
      <c r="A27" s="82" t="s">
        <v>268</v>
      </c>
      <c r="D27" s="82" t="s">
        <v>276</v>
      </c>
      <c r="G27" s="84" t="s">
        <v>284</v>
      </c>
      <c r="H27" s="9"/>
      <c r="I27" s="18"/>
    </row>
    <row r="28" spans="1:9" ht="17.399999999999999" x14ac:dyDescent="0.3">
      <c r="A28" s="82" t="s">
        <v>254</v>
      </c>
      <c r="D28" s="82" t="s">
        <v>286</v>
      </c>
      <c r="G28" s="84" t="s">
        <v>279</v>
      </c>
      <c r="H28" s="84"/>
      <c r="I28" s="3"/>
    </row>
    <row r="29" spans="1:9" ht="15.75" customHeight="1" x14ac:dyDescent="0.3">
      <c r="A29" s="82" t="s">
        <v>289</v>
      </c>
      <c r="D29" s="82" t="s">
        <v>327</v>
      </c>
      <c r="G29" s="84" t="s">
        <v>342</v>
      </c>
      <c r="H29" s="84"/>
      <c r="I29" s="3"/>
    </row>
    <row r="30" spans="1:9" ht="15.75" customHeight="1" x14ac:dyDescent="0.3">
      <c r="A30" s="82" t="s">
        <v>282</v>
      </c>
      <c r="D30" s="82" t="s">
        <v>310</v>
      </c>
      <c r="G30" s="84" t="s">
        <v>343</v>
      </c>
      <c r="H30" s="84"/>
      <c r="I30" s="85"/>
    </row>
    <row r="31" spans="1:9" ht="15.75" customHeight="1" x14ac:dyDescent="0.3">
      <c r="A31" s="82" t="s">
        <v>270</v>
      </c>
      <c r="D31" s="82" t="s">
        <v>272</v>
      </c>
      <c r="G31" s="84" t="s">
        <v>344</v>
      </c>
      <c r="I31" s="85"/>
    </row>
    <row r="32" spans="1:9" ht="15.75" customHeight="1" x14ac:dyDescent="0.3">
      <c r="A32" s="82"/>
      <c r="D32" s="82"/>
      <c r="G32" s="84" t="s">
        <v>280</v>
      </c>
      <c r="H32" s="84"/>
      <c r="I32" s="85"/>
    </row>
    <row r="33" spans="1:9" ht="15.75" customHeight="1" x14ac:dyDescent="0.3">
      <c r="A33" s="98"/>
      <c r="D33" s="82"/>
      <c r="G33" s="84"/>
      <c r="H33" s="84"/>
      <c r="I33" s="85"/>
    </row>
    <row r="34" spans="1:9" ht="15.75" customHeight="1" x14ac:dyDescent="0.3">
      <c r="A34" s="99"/>
      <c r="B34" s="84"/>
      <c r="C34" s="84"/>
      <c r="D34" s="84"/>
      <c r="E34" s="84"/>
      <c r="F34" s="84"/>
      <c r="I34" s="85"/>
    </row>
    <row r="35" spans="1:9" ht="15.75" customHeight="1" x14ac:dyDescent="0.3">
      <c r="A35" s="84"/>
      <c r="B35" s="84"/>
      <c r="C35" s="84"/>
      <c r="D35" s="84"/>
      <c r="E35" s="84"/>
      <c r="F35" s="84"/>
      <c r="G35" s="84"/>
      <c r="H35" s="84"/>
      <c r="I35" s="85"/>
    </row>
    <row r="36" spans="1:9" ht="15.75" customHeight="1" x14ac:dyDescent="0.35">
      <c r="A36" s="20" t="s">
        <v>114</v>
      </c>
      <c r="B36" s="9"/>
      <c r="C36" s="9"/>
      <c r="D36" s="9"/>
      <c r="E36" s="15"/>
      <c r="F36" s="15"/>
      <c r="G36" s="15"/>
      <c r="H36" s="15"/>
      <c r="I36" s="2"/>
    </row>
    <row r="37" spans="1:9" ht="15.75" customHeight="1" x14ac:dyDescent="0.3">
      <c r="A37" t="s">
        <v>10</v>
      </c>
      <c r="D37" s="82" t="s">
        <v>294</v>
      </c>
      <c r="F37" s="15"/>
      <c r="G37" s="15"/>
      <c r="H37" s="15"/>
      <c r="I37" s="2"/>
    </row>
    <row r="38" spans="1:9" ht="15.75" customHeight="1" x14ac:dyDescent="0.35">
      <c r="A38" t="s">
        <v>11</v>
      </c>
      <c r="D38" s="82" t="s">
        <v>295</v>
      </c>
      <c r="F38" s="9"/>
      <c r="G38" s="9"/>
      <c r="H38" s="9"/>
      <c r="I38" s="3"/>
    </row>
    <row r="39" spans="1:9" ht="15.75" customHeight="1" x14ac:dyDescent="0.35">
      <c r="A39" t="s">
        <v>12</v>
      </c>
      <c r="D39" s="82" t="s">
        <v>296</v>
      </c>
      <c r="F39" s="9"/>
      <c r="G39" s="9"/>
      <c r="H39" s="9"/>
      <c r="I39" s="3"/>
    </row>
    <row r="40" spans="1:9" ht="15.75" customHeight="1" x14ac:dyDescent="0.35">
      <c r="A40" t="s">
        <v>13</v>
      </c>
      <c r="D40" s="82" t="s">
        <v>254</v>
      </c>
      <c r="F40" s="9"/>
      <c r="G40" s="9"/>
      <c r="H40" s="9"/>
      <c r="I40" s="3"/>
    </row>
    <row r="41" spans="1:9" ht="15.75" customHeight="1" x14ac:dyDescent="0.35">
      <c r="A41" s="9"/>
      <c r="B41" s="9"/>
      <c r="C41" s="9"/>
      <c r="D41" s="9"/>
      <c r="E41" s="9"/>
      <c r="F41" s="9"/>
      <c r="G41" s="9"/>
      <c r="H41" s="9"/>
      <c r="I41" s="3"/>
    </row>
    <row r="42" spans="1:9" ht="15.75" customHeight="1" x14ac:dyDescent="0.35">
      <c r="A42" s="78" t="s">
        <v>188</v>
      </c>
      <c r="B42" s="9"/>
      <c r="C42" s="9"/>
      <c r="D42" s="94" t="s">
        <v>259</v>
      </c>
      <c r="E42" s="9"/>
      <c r="F42" s="9"/>
      <c r="G42" s="9"/>
      <c r="H42" s="9"/>
      <c r="I42" s="3"/>
    </row>
    <row r="43" spans="1:9" ht="15.75" hidden="1" customHeight="1" x14ac:dyDescent="0.35">
      <c r="A43" t="s">
        <v>189</v>
      </c>
      <c r="B43" s="9"/>
      <c r="C43" s="9"/>
      <c r="D43" s="94" t="s">
        <v>260</v>
      </c>
      <c r="E43" s="9"/>
      <c r="F43" s="9"/>
      <c r="G43" s="9"/>
      <c r="H43" s="9"/>
      <c r="I43" s="3"/>
    </row>
    <row r="44" spans="1:9" ht="15.75" customHeight="1" x14ac:dyDescent="0.35">
      <c r="A44" s="82"/>
      <c r="B44" s="9"/>
      <c r="C44" s="9"/>
      <c r="D44" s="94" t="s">
        <v>260</v>
      </c>
      <c r="I44" s="1"/>
    </row>
    <row r="45" spans="1:9" ht="15.75" customHeight="1" x14ac:dyDescent="0.35">
      <c r="A45" s="82"/>
      <c r="B45" s="9"/>
      <c r="C45" s="9"/>
      <c r="D45" s="94" t="s">
        <v>297</v>
      </c>
      <c r="I45" s="1"/>
    </row>
    <row r="46" spans="1:9" ht="15.75" customHeight="1" x14ac:dyDescent="0.35">
      <c r="A46" s="82"/>
      <c r="B46" s="9"/>
      <c r="C46" s="9"/>
      <c r="D46" s="9"/>
      <c r="I46" s="1"/>
    </row>
    <row r="47" spans="1:9" ht="15.75" customHeight="1" x14ac:dyDescent="0.35">
      <c r="A47" s="20" t="s">
        <v>14</v>
      </c>
      <c r="B47" s="9"/>
      <c r="C47" s="94" t="s">
        <v>317</v>
      </c>
      <c r="D47" s="9"/>
      <c r="I47" s="1"/>
    </row>
    <row r="48" spans="1:9" ht="15.75" customHeight="1" x14ac:dyDescent="0.35">
      <c r="A48" s="82"/>
      <c r="B48" s="9"/>
      <c r="C48" s="94" t="s">
        <v>257</v>
      </c>
      <c r="D48" s="9"/>
      <c r="I48" s="1"/>
    </row>
    <row r="49" spans="1:9" ht="15.75" hidden="1" customHeight="1" x14ac:dyDescent="0.35">
      <c r="A49" s="82" t="s">
        <v>190</v>
      </c>
      <c r="B49" s="9"/>
      <c r="C49" s="94" t="s">
        <v>5</v>
      </c>
      <c r="D49" s="9"/>
      <c r="I49" s="1"/>
    </row>
    <row r="50" spans="1:9" ht="15.75" customHeight="1" x14ac:dyDescent="0.35">
      <c r="A50" s="82"/>
      <c r="B50" s="9"/>
      <c r="C50" s="94" t="s">
        <v>258</v>
      </c>
      <c r="D50" s="9"/>
      <c r="I50" s="1"/>
    </row>
    <row r="51" spans="1:9" x14ac:dyDescent="0.3">
      <c r="A51" s="82"/>
    </row>
  </sheetData>
  <pageMargins left="0.70866141732283472" right="0.70866141732283472" top="0.74803149606299213" bottom="0.74803149606299213" header="0.31496062992125984" footer="0.31496062992125984"/>
  <pageSetup paperSize="9" orientation="portrait" useFirstPageNumber="1" r:id="rId1"/>
  <headerFooter differentFirst="1">
    <oddFooter>&amp;CPage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5"/>
  <sheetViews>
    <sheetView topLeftCell="A47" workbookViewId="0">
      <selection activeCell="A33" sqref="A33:XFD33"/>
    </sheetView>
  </sheetViews>
  <sheetFormatPr defaultColWidth="9.109375" defaultRowHeight="14.4" outlineLevelRow="1" x14ac:dyDescent="0.3"/>
  <cols>
    <col min="1" max="1" width="9.109375" style="58" customWidth="1"/>
    <col min="2" max="2" width="15" style="58" customWidth="1"/>
    <col min="3" max="7" width="9.109375" style="58"/>
    <col min="8" max="8" width="16" style="58" customWidth="1"/>
    <col min="9" max="16384" width="9.109375" style="58"/>
  </cols>
  <sheetData>
    <row r="1" spans="1:19" ht="18" x14ac:dyDescent="0.35">
      <c r="A1" s="55" t="str">
        <f>'cover and guidance'!$A$9</f>
        <v>Croftfoot Parish Church of Scotland</v>
      </c>
      <c r="B1" s="56"/>
      <c r="C1" s="56"/>
      <c r="D1" s="56"/>
      <c r="E1" s="57"/>
      <c r="K1" s="92" t="s">
        <v>240</v>
      </c>
    </row>
    <row r="2" spans="1:19" ht="15.6" x14ac:dyDescent="0.3">
      <c r="A2" s="59" t="s">
        <v>113</v>
      </c>
      <c r="B2" s="60"/>
      <c r="C2" s="60"/>
      <c r="D2" s="60"/>
      <c r="E2" s="61"/>
    </row>
    <row r="3" spans="1:19" ht="15.6" x14ac:dyDescent="0.3">
      <c r="A3" s="10" t="str">
        <f>CONCATENATE("for the year ended 31 December ",'R&amp;P Account'!$D$8)</f>
        <v>for the year ended 31 December 2025</v>
      </c>
      <c r="B3" s="62"/>
      <c r="C3" s="62"/>
      <c r="D3" s="62"/>
      <c r="E3" s="61"/>
    </row>
    <row r="5" spans="1:19" ht="15.6" x14ac:dyDescent="0.3">
      <c r="A5" s="10" t="s">
        <v>187</v>
      </c>
    </row>
    <row r="7" spans="1:19" ht="15.6" x14ac:dyDescent="0.3">
      <c r="A7" s="60" t="s">
        <v>15</v>
      </c>
      <c r="B7" s="62"/>
      <c r="C7" s="62"/>
      <c r="D7" s="62"/>
      <c r="E7" s="62"/>
      <c r="F7" s="62"/>
      <c r="G7" s="62"/>
      <c r="H7" s="62"/>
      <c r="I7" s="62"/>
      <c r="J7" s="62"/>
      <c r="K7" s="62"/>
      <c r="L7" s="62"/>
      <c r="M7" s="62"/>
      <c r="N7" s="62"/>
    </row>
    <row r="8" spans="1:19" ht="15.6" x14ac:dyDescent="0.3">
      <c r="A8" s="82" t="s">
        <v>300</v>
      </c>
      <c r="B8" s="62"/>
      <c r="C8" s="62"/>
      <c r="D8" s="62"/>
      <c r="E8" s="62"/>
      <c r="F8" s="62"/>
      <c r="G8" s="62"/>
      <c r="H8" s="62"/>
      <c r="I8" s="62"/>
      <c r="J8" s="62"/>
      <c r="K8" s="62"/>
      <c r="L8" s="62"/>
      <c r="M8" s="62"/>
      <c r="N8" s="62"/>
    </row>
    <row r="9" spans="1:19" ht="15.6" x14ac:dyDescent="0.3">
      <c r="A9" s="62"/>
      <c r="B9" s="62"/>
      <c r="C9" s="62"/>
      <c r="D9" s="62"/>
      <c r="E9" s="62"/>
      <c r="F9" s="62"/>
      <c r="G9" s="62"/>
      <c r="H9" s="62"/>
      <c r="I9" s="62"/>
      <c r="J9" s="62"/>
      <c r="K9" s="62"/>
      <c r="L9" s="62"/>
      <c r="M9" s="62"/>
      <c r="N9" s="62"/>
    </row>
    <row r="10" spans="1:19" ht="15.6" x14ac:dyDescent="0.3">
      <c r="A10" s="60" t="s">
        <v>16</v>
      </c>
      <c r="B10" s="62"/>
      <c r="C10" s="62"/>
      <c r="D10" s="62"/>
      <c r="E10" s="62"/>
      <c r="F10" s="62"/>
      <c r="G10" s="62"/>
      <c r="H10" s="62"/>
      <c r="I10" s="62"/>
      <c r="J10" s="62"/>
      <c r="K10" s="110" t="s">
        <v>201</v>
      </c>
      <c r="L10" s="110"/>
      <c r="M10" s="110"/>
      <c r="N10" s="110"/>
      <c r="O10" s="110"/>
      <c r="P10" s="110"/>
      <c r="Q10" s="110"/>
      <c r="R10" s="110"/>
    </row>
    <row r="11" spans="1:19" ht="67.5" customHeight="1" x14ac:dyDescent="0.3">
      <c r="A11" s="104" t="s">
        <v>301</v>
      </c>
      <c r="B11" s="104"/>
      <c r="C11" s="104"/>
      <c r="D11" s="104"/>
      <c r="E11" s="104"/>
      <c r="F11" s="104"/>
      <c r="G11" s="104"/>
      <c r="H11" s="104"/>
      <c r="I11" s="69"/>
      <c r="J11" s="62"/>
      <c r="K11" s="103" t="s">
        <v>241</v>
      </c>
      <c r="L11" s="103"/>
      <c r="M11" s="103"/>
      <c r="N11" s="103"/>
      <c r="O11" s="103"/>
      <c r="P11" s="103"/>
      <c r="Q11" s="103"/>
      <c r="R11" s="103"/>
      <c r="S11" s="70"/>
    </row>
    <row r="12" spans="1:19" ht="8.4" customHeight="1" x14ac:dyDescent="0.3">
      <c r="A12" s="104"/>
      <c r="B12" s="104"/>
      <c r="C12" s="104"/>
      <c r="D12" s="104"/>
      <c r="E12" s="104"/>
      <c r="F12" s="104"/>
      <c r="G12" s="104"/>
      <c r="H12" s="104"/>
      <c r="I12" s="62"/>
      <c r="J12" s="62"/>
      <c r="K12" s="103" t="s">
        <v>182</v>
      </c>
      <c r="L12" s="103"/>
      <c r="M12" s="103"/>
      <c r="N12" s="103"/>
      <c r="O12" s="103"/>
      <c r="P12" s="103"/>
      <c r="Q12" s="103"/>
      <c r="R12" s="103"/>
      <c r="S12" s="103"/>
    </row>
    <row r="13" spans="1:19" ht="15.6" x14ac:dyDescent="0.3">
      <c r="A13" s="60" t="s">
        <v>17</v>
      </c>
      <c r="B13" s="62"/>
      <c r="C13" s="62"/>
      <c r="D13" s="62"/>
      <c r="E13" s="62"/>
      <c r="F13" s="62"/>
      <c r="G13" s="62"/>
      <c r="H13" s="62"/>
      <c r="I13" s="62"/>
    </row>
    <row r="14" spans="1:19" ht="15.6" hidden="1" outlineLevel="1" x14ac:dyDescent="0.3">
      <c r="A14" s="63" t="s">
        <v>19</v>
      </c>
      <c r="B14" s="64"/>
      <c r="C14" s="64"/>
      <c r="D14" s="64"/>
      <c r="E14" s="64"/>
      <c r="F14" s="64"/>
      <c r="G14" s="62"/>
      <c r="H14" s="62"/>
      <c r="I14" s="62"/>
    </row>
    <row r="15" spans="1:19" ht="15" customHeight="1" collapsed="1" x14ac:dyDescent="0.3">
      <c r="A15" s="104" t="s">
        <v>262</v>
      </c>
      <c r="B15" s="104"/>
      <c r="C15" s="104"/>
      <c r="D15" s="104"/>
      <c r="E15" s="104"/>
      <c r="F15" s="104"/>
      <c r="G15" s="104"/>
      <c r="H15" s="104"/>
      <c r="I15" s="62"/>
    </row>
    <row r="16" spans="1:19" ht="63" customHeight="1" x14ac:dyDescent="0.3">
      <c r="A16" s="104" t="s">
        <v>263</v>
      </c>
      <c r="B16" s="104"/>
      <c r="C16" s="104"/>
      <c r="D16" s="104"/>
      <c r="E16" s="104"/>
      <c r="F16" s="104"/>
      <c r="G16" s="104"/>
      <c r="H16" s="104"/>
      <c r="K16" t="s">
        <v>198</v>
      </c>
    </row>
    <row r="17" spans="1:16" ht="7.95" customHeight="1" x14ac:dyDescent="0.3">
      <c r="A17" s="62"/>
    </row>
    <row r="18" spans="1:16" ht="15.6" x14ac:dyDescent="0.3">
      <c r="A18" s="60" t="s">
        <v>18</v>
      </c>
      <c r="B18" s="62"/>
      <c r="C18" s="62"/>
      <c r="D18" s="62"/>
      <c r="E18" s="62"/>
      <c r="F18" s="62"/>
      <c r="G18" s="62"/>
      <c r="H18" s="62"/>
      <c r="I18" s="62"/>
    </row>
    <row r="19" spans="1:16" ht="79.5" customHeight="1" x14ac:dyDescent="0.3">
      <c r="A19" s="116" t="s">
        <v>264</v>
      </c>
      <c r="B19" s="116"/>
      <c r="C19" s="116"/>
      <c r="D19" s="116"/>
      <c r="E19" s="116"/>
      <c r="F19" s="116"/>
      <c r="G19" s="116"/>
      <c r="H19" s="116"/>
      <c r="I19" s="69"/>
    </row>
    <row r="20" spans="1:16" ht="36" customHeight="1" outlineLevel="1" x14ac:dyDescent="0.3">
      <c r="A20" s="111" t="s">
        <v>184</v>
      </c>
      <c r="B20" s="111"/>
      <c r="C20" s="111"/>
      <c r="D20" s="111"/>
      <c r="E20" s="111"/>
      <c r="F20" s="111"/>
      <c r="G20" s="111"/>
      <c r="H20" s="111"/>
      <c r="I20" s="65"/>
    </row>
    <row r="21" spans="1:16" ht="57" customHeight="1" x14ac:dyDescent="0.3">
      <c r="A21" s="109" t="s">
        <v>336</v>
      </c>
      <c r="B21" s="105"/>
      <c r="C21" s="105"/>
      <c r="D21" s="105"/>
      <c r="E21" s="105"/>
      <c r="F21" s="105"/>
      <c r="G21" s="105"/>
      <c r="H21" s="105"/>
      <c r="I21" s="65"/>
      <c r="K21" s="105" t="s">
        <v>247</v>
      </c>
      <c r="L21" s="105"/>
      <c r="M21" s="105"/>
      <c r="N21" s="105"/>
      <c r="O21" s="105"/>
      <c r="P21" s="105"/>
    </row>
    <row r="22" spans="1:16" ht="15.6" customHeight="1" x14ac:dyDescent="0.3">
      <c r="A22" t="s">
        <v>335</v>
      </c>
      <c r="I22" s="65"/>
    </row>
    <row r="23" spans="1:16" ht="43.8" customHeight="1" x14ac:dyDescent="0.3">
      <c r="A23" s="105" t="s">
        <v>337</v>
      </c>
      <c r="B23" s="105"/>
      <c r="C23" s="105"/>
      <c r="D23" s="105"/>
      <c r="E23" s="105"/>
      <c r="F23" s="105"/>
      <c r="G23" s="105"/>
      <c r="H23" s="105"/>
      <c r="I23" s="65"/>
    </row>
    <row r="24" spans="1:16" ht="18" customHeight="1" x14ac:dyDescent="0.3">
      <c r="I24" s="65"/>
    </row>
    <row r="25" spans="1:16" ht="11.4" customHeight="1" x14ac:dyDescent="0.3">
      <c r="A25" s="20" t="s">
        <v>20</v>
      </c>
    </row>
    <row r="26" spans="1:16" ht="81" customHeight="1" outlineLevel="1" x14ac:dyDescent="0.3">
      <c r="A26" s="114" t="s">
        <v>330</v>
      </c>
      <c r="B26" s="115"/>
      <c r="C26" s="115"/>
      <c r="D26" s="115"/>
      <c r="E26" s="115"/>
      <c r="F26" s="115"/>
      <c r="G26" s="115"/>
      <c r="H26" s="115"/>
    </row>
    <row r="27" spans="1:16" ht="20.399999999999999" customHeight="1" x14ac:dyDescent="0.3">
      <c r="A27" s="67"/>
    </row>
    <row r="28" spans="1:16" ht="34.200000000000003" customHeight="1" x14ac:dyDescent="0.3">
      <c r="A28" s="60" t="s">
        <v>21</v>
      </c>
    </row>
    <row r="29" spans="1:16" ht="27" customHeight="1" outlineLevel="1" x14ac:dyDescent="0.3">
      <c r="A29" s="111" t="s">
        <v>185</v>
      </c>
      <c r="B29" s="111"/>
      <c r="C29" s="111"/>
      <c r="D29" s="111"/>
      <c r="E29" s="111"/>
      <c r="F29" s="111"/>
      <c r="G29" s="111"/>
      <c r="H29" s="111"/>
    </row>
    <row r="30" spans="1:16" ht="102.6" customHeight="1" x14ac:dyDescent="0.3">
      <c r="A30" s="112" t="s">
        <v>339</v>
      </c>
      <c r="B30" s="113"/>
      <c r="C30" s="113"/>
      <c r="D30" s="113"/>
      <c r="E30" s="113"/>
      <c r="F30" s="113"/>
      <c r="G30" s="113"/>
      <c r="H30" s="113"/>
    </row>
    <row r="31" spans="1:16" ht="15.6" x14ac:dyDescent="0.3">
      <c r="A31" s="60" t="s">
        <v>22</v>
      </c>
    </row>
    <row r="32" spans="1:16" hidden="1" outlineLevel="1" x14ac:dyDescent="0.3">
      <c r="A32" s="111" t="s">
        <v>196</v>
      </c>
      <c r="B32" s="111"/>
      <c r="C32" s="111"/>
      <c r="D32" s="111"/>
      <c r="E32" s="111"/>
      <c r="F32" s="111"/>
      <c r="G32" s="111"/>
      <c r="H32" s="111"/>
    </row>
    <row r="33" spans="1:19" ht="67.2" customHeight="1" collapsed="1" x14ac:dyDescent="0.3">
      <c r="A33" s="108" t="s">
        <v>340</v>
      </c>
      <c r="B33" s="108"/>
      <c r="C33" s="108"/>
      <c r="D33" s="108"/>
      <c r="E33" s="108"/>
      <c r="F33" s="108"/>
      <c r="G33" s="108"/>
      <c r="H33" s="108"/>
      <c r="I33" s="81"/>
      <c r="K33" s="93" t="s">
        <v>198</v>
      </c>
    </row>
    <row r="34" spans="1:19" ht="9" customHeight="1" x14ac:dyDescent="0.3">
      <c r="A34" s="109"/>
      <c r="B34" s="109"/>
      <c r="C34" s="109"/>
      <c r="D34" s="109"/>
      <c r="E34" s="109"/>
      <c r="F34" s="109"/>
      <c r="G34" s="109"/>
      <c r="H34" s="109"/>
      <c r="I34" s="50"/>
    </row>
    <row r="35" spans="1:19" ht="4.5" customHeight="1" x14ac:dyDescent="0.3">
      <c r="A35" s="66"/>
      <c r="K35" s="106"/>
      <c r="L35" s="106"/>
      <c r="M35" s="106"/>
      <c r="N35" s="106"/>
      <c r="O35" s="106"/>
      <c r="P35" s="106"/>
      <c r="Q35" s="106"/>
      <c r="R35" s="106"/>
      <c r="S35" s="106"/>
    </row>
    <row r="36" spans="1:19" ht="15.6" x14ac:dyDescent="0.3">
      <c r="A36" s="20" t="s">
        <v>23</v>
      </c>
    </row>
    <row r="37" spans="1:19" ht="134.25" customHeight="1" x14ac:dyDescent="0.3">
      <c r="A37" s="107" t="s">
        <v>183</v>
      </c>
      <c r="B37" s="107"/>
      <c r="C37" s="107"/>
      <c r="D37" s="107"/>
      <c r="E37" s="107"/>
      <c r="F37" s="107"/>
      <c r="G37" s="107"/>
      <c r="H37" s="107"/>
      <c r="I37" s="71"/>
    </row>
    <row r="38" spans="1:19" ht="15.75" customHeight="1" x14ac:dyDescent="0.3">
      <c r="A38" s="72"/>
      <c r="B38" s="72"/>
      <c r="C38" s="72"/>
      <c r="D38" s="72"/>
      <c r="E38" s="72"/>
      <c r="F38" s="72"/>
      <c r="G38" s="72"/>
      <c r="H38" s="72"/>
      <c r="I38" s="71"/>
    </row>
    <row r="39" spans="1:19" x14ac:dyDescent="0.3">
      <c r="A39" s="82" t="s">
        <v>331</v>
      </c>
      <c r="C39"/>
      <c r="K39" s="93" t="s">
        <v>198</v>
      </c>
    </row>
    <row r="40" spans="1:19" x14ac:dyDescent="0.3">
      <c r="A40"/>
    </row>
    <row r="41" spans="1:19" x14ac:dyDescent="0.3">
      <c r="A41"/>
    </row>
    <row r="42" spans="1:19" x14ac:dyDescent="0.3">
      <c r="A42" s="63"/>
    </row>
    <row r="43" spans="1:19" x14ac:dyDescent="0.3">
      <c r="A43" s="82" t="s">
        <v>270</v>
      </c>
    </row>
    <row r="44" spans="1:19" x14ac:dyDescent="0.3">
      <c r="A44" s="18" t="s">
        <v>304</v>
      </c>
    </row>
    <row r="45" spans="1:19" ht="15.6" x14ac:dyDescent="0.3">
      <c r="A45" s="68"/>
    </row>
  </sheetData>
  <mergeCells count="20">
    <mergeCell ref="A37:H37"/>
    <mergeCell ref="A33:H33"/>
    <mergeCell ref="A34:H34"/>
    <mergeCell ref="K10:R10"/>
    <mergeCell ref="K21:P21"/>
    <mergeCell ref="A32:H32"/>
    <mergeCell ref="A20:H20"/>
    <mergeCell ref="A29:H29"/>
    <mergeCell ref="A30:H30"/>
    <mergeCell ref="A21:H21"/>
    <mergeCell ref="A26:H26"/>
    <mergeCell ref="A19:H19"/>
    <mergeCell ref="A11:H11"/>
    <mergeCell ref="A12:H12"/>
    <mergeCell ref="K11:R11"/>
    <mergeCell ref="K12:S12"/>
    <mergeCell ref="A15:H15"/>
    <mergeCell ref="A16:H16"/>
    <mergeCell ref="A23:H23"/>
    <mergeCell ref="K35:S35"/>
  </mergeCells>
  <pageMargins left="0.70866141732283472" right="0.70866141732283472" top="0.74803149606299213" bottom="0.74803149606299213" header="0.31496062992125984" footer="0.31496062992125984"/>
  <pageSetup paperSize="9" orientation="portrait" r:id="rId1"/>
  <headerFooter>
    <oddFooter>&amp;CPage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49"/>
  <sheetViews>
    <sheetView topLeftCell="A20" workbookViewId="0">
      <selection activeCell="C29" sqref="C29"/>
    </sheetView>
  </sheetViews>
  <sheetFormatPr defaultRowHeight="14.4" x14ac:dyDescent="0.3"/>
  <cols>
    <col min="1" max="1" width="3.33203125" customWidth="1"/>
    <col min="2" max="2" width="2.109375" customWidth="1"/>
    <col min="5" max="5" width="11.33203125" bestFit="1" customWidth="1"/>
    <col min="10" max="10" width="16.44140625" customWidth="1"/>
    <col min="13" max="13" width="3.44140625" customWidth="1"/>
  </cols>
  <sheetData>
    <row r="1" spans="1:13" ht="17.399999999999999" x14ac:dyDescent="0.3">
      <c r="A1" s="21" t="s">
        <v>255</v>
      </c>
      <c r="M1" s="92" t="s">
        <v>240</v>
      </c>
    </row>
    <row r="2" spans="1:13" ht="15.6" x14ac:dyDescent="0.3">
      <c r="A2" s="10" t="str">
        <f>'ref info'!F6</f>
        <v>SC009761</v>
      </c>
      <c r="B2" s="2"/>
      <c r="C2" s="2"/>
      <c r="D2" s="2"/>
      <c r="E2" s="2"/>
      <c r="F2" s="2"/>
      <c r="G2" s="2"/>
      <c r="H2" s="2"/>
      <c r="I2" s="2"/>
      <c r="J2" s="2"/>
    </row>
    <row r="3" spans="1:13" ht="15.6" x14ac:dyDescent="0.3">
      <c r="A3" s="2"/>
      <c r="B3" s="2"/>
      <c r="C3" s="2"/>
      <c r="D3" s="2"/>
      <c r="E3" s="2"/>
      <c r="F3" s="2"/>
      <c r="G3" s="2"/>
      <c r="H3" s="2"/>
      <c r="I3" s="2"/>
      <c r="J3" s="2"/>
    </row>
    <row r="4" spans="1:13" ht="15.6" x14ac:dyDescent="0.3">
      <c r="A4" s="24" t="s">
        <v>299</v>
      </c>
      <c r="B4" s="2"/>
      <c r="C4" s="2"/>
      <c r="D4" s="2"/>
      <c r="E4" s="2"/>
      <c r="F4" s="2"/>
      <c r="G4" s="2"/>
      <c r="H4" s="2"/>
      <c r="I4" s="2"/>
      <c r="J4" s="2"/>
    </row>
    <row r="5" spans="1:13" ht="15.6" x14ac:dyDescent="0.3">
      <c r="A5" s="2"/>
      <c r="B5" s="2"/>
      <c r="C5" s="2"/>
      <c r="D5" s="2"/>
      <c r="E5" s="2"/>
      <c r="F5" s="2"/>
      <c r="G5" s="2"/>
      <c r="H5" s="2"/>
      <c r="I5" s="2"/>
      <c r="J5" s="2"/>
    </row>
    <row r="6" spans="1:13" ht="15.75" customHeight="1" x14ac:dyDescent="0.3">
      <c r="A6" s="109" t="str">
        <f>CONCATENATE("I report on the accounts of the charity for the year ended 31 December ",'R&amp;P Account'!$D$8)&amp;" which are set out on pages 5 to 10."</f>
        <v>I report on the accounts of the charity for the year ended 31 December 2025 which are set out on pages 5 to 10.</v>
      </c>
      <c r="B6" s="109"/>
      <c r="C6" s="109"/>
      <c r="D6" s="109"/>
      <c r="E6" s="109"/>
      <c r="F6" s="109"/>
      <c r="G6" s="109"/>
      <c r="H6" s="109"/>
      <c r="I6" s="109"/>
      <c r="J6" s="109"/>
      <c r="K6" s="50"/>
    </row>
    <row r="7" spans="1:13" ht="15.75" customHeight="1" x14ac:dyDescent="0.3">
      <c r="A7" s="109"/>
      <c r="B7" s="109"/>
      <c r="C7" s="109"/>
      <c r="D7" s="109"/>
      <c r="E7" s="109"/>
      <c r="F7" s="109"/>
      <c r="G7" s="109"/>
      <c r="H7" s="109"/>
      <c r="I7" s="109"/>
      <c r="J7" s="109"/>
      <c r="K7" s="50"/>
      <c r="M7" t="s">
        <v>217</v>
      </c>
    </row>
    <row r="8" spans="1:13" ht="15.6" x14ac:dyDescent="0.3">
      <c r="A8" s="1"/>
      <c r="B8" s="1"/>
      <c r="C8" s="1"/>
      <c r="D8" s="1"/>
      <c r="E8" s="1"/>
      <c r="F8" s="1"/>
      <c r="G8" s="1"/>
      <c r="H8" s="1"/>
      <c r="I8" s="1"/>
      <c r="J8" s="2"/>
    </row>
    <row r="9" spans="1:13" x14ac:dyDescent="0.3">
      <c r="A9" s="126" t="s">
        <v>25</v>
      </c>
      <c r="B9" s="126"/>
      <c r="C9" s="126"/>
      <c r="D9" s="126"/>
      <c r="E9" s="126"/>
      <c r="F9" s="126"/>
      <c r="G9" s="126"/>
      <c r="H9" s="126"/>
      <c r="I9" s="126"/>
      <c r="J9" s="126"/>
      <c r="K9" s="52"/>
    </row>
    <row r="10" spans="1:13" ht="54" customHeight="1" x14ac:dyDescent="0.3">
      <c r="A10" s="116" t="s">
        <v>162</v>
      </c>
      <c r="B10" s="116"/>
      <c r="C10" s="116"/>
      <c r="D10" s="116"/>
      <c r="E10" s="116"/>
      <c r="F10" s="116"/>
      <c r="G10" s="116"/>
      <c r="H10" s="116"/>
      <c r="I10" s="116"/>
      <c r="J10" s="116"/>
      <c r="K10" s="47"/>
    </row>
    <row r="11" spans="1:13" ht="46.5" customHeight="1" x14ac:dyDescent="0.3">
      <c r="A11" s="116" t="s">
        <v>161</v>
      </c>
      <c r="B11" s="116"/>
      <c r="C11" s="116"/>
      <c r="D11" s="116"/>
      <c r="E11" s="116"/>
      <c r="F11" s="116"/>
      <c r="G11" s="116"/>
      <c r="H11" s="116"/>
      <c r="I11" s="116"/>
      <c r="J11" s="116"/>
      <c r="K11" s="46"/>
    </row>
    <row r="12" spans="1:13" ht="15.75" customHeight="1" x14ac:dyDescent="0.3">
      <c r="A12" s="46"/>
      <c r="B12" s="46"/>
      <c r="C12" s="46"/>
      <c r="D12" s="46"/>
      <c r="E12" s="46"/>
      <c r="F12" s="46"/>
      <c r="G12" s="46"/>
      <c r="H12" s="46"/>
      <c r="I12" s="46"/>
      <c r="J12" s="46"/>
      <c r="K12" s="46"/>
    </row>
    <row r="13" spans="1:13" x14ac:dyDescent="0.3">
      <c r="A13" s="126" t="s">
        <v>152</v>
      </c>
      <c r="B13" s="126"/>
      <c r="C13" s="126"/>
      <c r="D13" s="126"/>
      <c r="E13" s="126"/>
      <c r="F13" s="126"/>
      <c r="G13" s="126"/>
      <c r="H13" s="126"/>
      <c r="I13" s="126"/>
      <c r="J13" s="126"/>
      <c r="K13" s="52"/>
    </row>
    <row r="14" spans="1:13" ht="103.5" customHeight="1" x14ac:dyDescent="0.3">
      <c r="A14" s="127" t="s">
        <v>163</v>
      </c>
      <c r="B14" s="127"/>
      <c r="C14" s="127"/>
      <c r="D14" s="127"/>
      <c r="E14" s="127"/>
      <c r="F14" s="127"/>
      <c r="G14" s="127"/>
      <c r="H14" s="127"/>
      <c r="I14" s="127"/>
      <c r="J14" s="127"/>
      <c r="K14" s="47"/>
    </row>
    <row r="15" spans="1:13" ht="15.75" customHeight="1" x14ac:dyDescent="0.3">
      <c r="A15" s="48"/>
      <c r="B15" s="47"/>
      <c r="C15" s="47"/>
      <c r="D15" s="47"/>
      <c r="E15" s="47"/>
      <c r="F15" s="47"/>
      <c r="G15" s="47"/>
      <c r="H15" s="47"/>
      <c r="I15" s="47"/>
      <c r="J15" s="47"/>
      <c r="K15" s="47"/>
    </row>
    <row r="16" spans="1:13" x14ac:dyDescent="0.3">
      <c r="A16" s="126" t="s">
        <v>153</v>
      </c>
      <c r="B16" s="126"/>
      <c r="C16" s="126"/>
      <c r="D16" s="126"/>
      <c r="E16" s="126"/>
      <c r="F16" s="126"/>
      <c r="G16" s="126"/>
      <c r="H16" s="126"/>
      <c r="I16" s="126"/>
      <c r="J16" s="126"/>
      <c r="K16" s="52"/>
    </row>
    <row r="17" spans="1:22" ht="15" customHeight="1" x14ac:dyDescent="0.3">
      <c r="A17" s="125" t="s">
        <v>159</v>
      </c>
      <c r="B17" s="125"/>
      <c r="C17" s="125"/>
      <c r="D17" s="125"/>
      <c r="E17" s="125"/>
      <c r="F17" s="125"/>
      <c r="G17" s="125"/>
      <c r="H17" s="125"/>
      <c r="I17" s="125"/>
      <c r="J17" s="125"/>
      <c r="K17" s="47"/>
      <c r="M17" s="49" t="s">
        <v>158</v>
      </c>
      <c r="N17" s="124" t="s">
        <v>218</v>
      </c>
      <c r="O17" s="124"/>
      <c r="P17" s="124"/>
      <c r="Q17" s="124"/>
      <c r="R17" s="124"/>
      <c r="S17" s="124"/>
      <c r="T17" s="124"/>
      <c r="U17" s="124"/>
      <c r="V17" s="124"/>
    </row>
    <row r="18" spans="1:22" x14ac:dyDescent="0.3">
      <c r="A18" s="42" t="s">
        <v>154</v>
      </c>
      <c r="B18" s="43" t="s">
        <v>155</v>
      </c>
      <c r="C18" s="43"/>
      <c r="D18" s="43"/>
      <c r="E18" s="43"/>
      <c r="F18" s="43"/>
      <c r="G18" s="43"/>
      <c r="H18" s="43"/>
      <c r="I18" s="43"/>
      <c r="N18" t="s">
        <v>219</v>
      </c>
    </row>
    <row r="19" spans="1:22" ht="32.25" customHeight="1" x14ac:dyDescent="0.3">
      <c r="A19" s="43"/>
      <c r="B19" s="44" t="s">
        <v>160</v>
      </c>
      <c r="C19" s="127" t="s">
        <v>164</v>
      </c>
      <c r="D19" s="127"/>
      <c r="E19" s="127"/>
      <c r="F19" s="127"/>
      <c r="G19" s="127"/>
      <c r="H19" s="127"/>
      <c r="I19" s="127"/>
      <c r="J19" s="127"/>
      <c r="K19" s="47"/>
    </row>
    <row r="20" spans="1:22" ht="31.5" customHeight="1" x14ac:dyDescent="0.3">
      <c r="A20" s="43"/>
      <c r="B20" s="44" t="s">
        <v>160</v>
      </c>
      <c r="C20" s="127" t="s">
        <v>165</v>
      </c>
      <c r="D20" s="127"/>
      <c r="E20" s="127"/>
      <c r="F20" s="127"/>
      <c r="G20" s="127"/>
      <c r="H20" s="127"/>
      <c r="I20" s="127"/>
      <c r="J20" s="127"/>
      <c r="K20" s="47"/>
    </row>
    <row r="21" spans="1:22" ht="37.5" customHeight="1" x14ac:dyDescent="0.3">
      <c r="A21" s="45" t="s">
        <v>156</v>
      </c>
      <c r="B21" s="127" t="s">
        <v>157</v>
      </c>
      <c r="C21" s="127"/>
      <c r="D21" s="127"/>
      <c r="E21" s="127"/>
      <c r="F21" s="127"/>
      <c r="G21" s="127"/>
      <c r="H21" s="127"/>
      <c r="I21" s="127"/>
      <c r="J21" s="127"/>
      <c r="K21" s="47"/>
    </row>
    <row r="22" spans="1:22" x14ac:dyDescent="0.3">
      <c r="A22" s="1"/>
      <c r="B22" s="1"/>
      <c r="C22" s="1"/>
      <c r="D22" s="1"/>
      <c r="E22" s="1"/>
      <c r="F22" s="1"/>
      <c r="G22" s="1"/>
      <c r="H22" s="1"/>
      <c r="I22" s="1"/>
      <c r="J22" s="1"/>
    </row>
    <row r="23" spans="1:22" x14ac:dyDescent="0.3">
      <c r="A23" t="s">
        <v>292</v>
      </c>
      <c r="D23" s="82"/>
      <c r="E23" s="100"/>
      <c r="F23" s="1"/>
      <c r="G23" s="1"/>
      <c r="H23" s="1"/>
      <c r="I23" s="1"/>
      <c r="J23" s="1"/>
    </row>
    <row r="24" spans="1:22" x14ac:dyDescent="0.3">
      <c r="E24" s="1"/>
      <c r="F24" s="1"/>
      <c r="G24" s="1"/>
      <c r="H24" s="1"/>
      <c r="I24" s="1"/>
      <c r="J24" s="1"/>
    </row>
    <row r="25" spans="1:22" x14ac:dyDescent="0.3">
      <c r="A25" t="s">
        <v>293</v>
      </c>
      <c r="D25" s="82"/>
      <c r="E25" s="1"/>
      <c r="F25" s="1"/>
      <c r="G25" s="1"/>
      <c r="H25" s="1"/>
      <c r="I25" s="1"/>
      <c r="J25" s="1"/>
    </row>
    <row r="26" spans="1:22" x14ac:dyDescent="0.3">
      <c r="A26" t="s">
        <v>260</v>
      </c>
      <c r="D26" s="82"/>
      <c r="E26" s="1"/>
      <c r="F26" s="1"/>
      <c r="G26" s="1"/>
      <c r="H26" s="1"/>
      <c r="I26" s="1"/>
      <c r="J26" s="1"/>
    </row>
    <row r="27" spans="1:22" x14ac:dyDescent="0.3">
      <c r="A27" t="s">
        <v>5</v>
      </c>
      <c r="D27" s="82"/>
      <c r="E27" s="1"/>
      <c r="F27" s="1"/>
      <c r="G27" s="1"/>
      <c r="H27" s="1"/>
      <c r="I27" s="1"/>
      <c r="J27" s="1"/>
    </row>
    <row r="28" spans="1:22" x14ac:dyDescent="0.3">
      <c r="A28" t="s">
        <v>261</v>
      </c>
      <c r="E28" s="1"/>
      <c r="F28" s="1"/>
      <c r="G28" s="1"/>
      <c r="H28" s="1"/>
      <c r="I28" s="1"/>
      <c r="J28" s="1"/>
    </row>
    <row r="29" spans="1:22" x14ac:dyDescent="0.3">
      <c r="A29" t="s">
        <v>303</v>
      </c>
      <c r="B29" s="1"/>
      <c r="C29" s="1"/>
      <c r="D29" s="86"/>
      <c r="E29" s="1"/>
      <c r="F29" s="1"/>
      <c r="G29" s="1"/>
      <c r="H29" s="1"/>
      <c r="I29" s="1"/>
      <c r="J29" s="1"/>
    </row>
    <row r="30" spans="1:22" s="18" customFormat="1" x14ac:dyDescent="0.3"/>
    <row r="31" spans="1:22" s="18" customFormat="1" ht="33" customHeight="1" x14ac:dyDescent="0.3">
      <c r="A31" s="49"/>
      <c r="K31" s="51"/>
    </row>
    <row r="32" spans="1:22" s="18" customFormat="1" ht="15.75" customHeight="1" x14ac:dyDescent="0.3"/>
    <row r="33" s="18" customFormat="1"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sheetData>
  <mergeCells count="12">
    <mergeCell ref="C19:J19"/>
    <mergeCell ref="C20:J20"/>
    <mergeCell ref="B21:J21"/>
    <mergeCell ref="A6:J7"/>
    <mergeCell ref="A10:J10"/>
    <mergeCell ref="A11:J11"/>
    <mergeCell ref="A14:J14"/>
    <mergeCell ref="N17:V17"/>
    <mergeCell ref="A17:J17"/>
    <mergeCell ref="A9:J9"/>
    <mergeCell ref="A13:J13"/>
    <mergeCell ref="A16:J16"/>
  </mergeCells>
  <pageMargins left="0.25" right="0.25" top="0.75" bottom="0.75" header="0.3" footer="0.3"/>
  <pageSetup paperSize="9" orientation="portrait" r:id="rId1"/>
  <headerFooter>
    <oddFooter>&amp;CPage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51"/>
  <sheetViews>
    <sheetView topLeftCell="A3" workbookViewId="0">
      <selection activeCell="D31" sqref="D31"/>
    </sheetView>
  </sheetViews>
  <sheetFormatPr defaultColWidth="9.109375" defaultRowHeight="14.4" x14ac:dyDescent="0.3"/>
  <cols>
    <col min="2" max="2" width="15.6640625" customWidth="1"/>
    <col min="3" max="3" width="6.6640625" customWidth="1"/>
    <col min="4" max="4" width="11.6640625" customWidth="1"/>
    <col min="5" max="5" width="10.6640625" customWidth="1"/>
    <col min="6" max="6" width="11.6640625" customWidth="1"/>
    <col min="7" max="8" width="10.6640625" customWidth="1"/>
  </cols>
  <sheetData>
    <row r="1" spans="1:11" ht="17.399999999999999" x14ac:dyDescent="0.3">
      <c r="A1" s="21" t="str">
        <f>'cover and guidance'!$A$9</f>
        <v>Croftfoot Parish Church of Scotland</v>
      </c>
      <c r="B1" s="14"/>
      <c r="C1" s="14"/>
      <c r="D1" s="14"/>
    </row>
    <row r="2" spans="1:11" ht="15.6" x14ac:dyDescent="0.3">
      <c r="A2" s="10" t="s">
        <v>26</v>
      </c>
      <c r="B2" s="10"/>
      <c r="C2" s="10"/>
      <c r="D2" s="10"/>
      <c r="E2" s="2"/>
      <c r="F2" s="2"/>
      <c r="G2" s="2"/>
      <c r="K2" s="92" t="s">
        <v>240</v>
      </c>
    </row>
    <row r="3" spans="1:11" ht="15.6" x14ac:dyDescent="0.3">
      <c r="A3" s="10" t="str">
        <f>CONCATENATE("for the year ended 31 December ",$D$8)</f>
        <v>for the year ended 31 December 2025</v>
      </c>
      <c r="B3" s="10"/>
      <c r="C3" s="10"/>
      <c r="D3" s="10"/>
      <c r="E3" s="2"/>
      <c r="F3" s="2"/>
      <c r="G3" s="2"/>
    </row>
    <row r="4" spans="1:11" ht="15.6" x14ac:dyDescent="0.3">
      <c r="A4" s="10"/>
      <c r="B4" s="10"/>
      <c r="C4" s="10"/>
      <c r="D4" s="10"/>
      <c r="E4" s="2"/>
      <c r="F4" s="2"/>
      <c r="G4" s="2"/>
    </row>
    <row r="5" spans="1:11" ht="15.6" x14ac:dyDescent="0.3">
      <c r="A5" s="2"/>
      <c r="B5" s="2"/>
      <c r="C5" s="2"/>
      <c r="D5" s="2"/>
      <c r="E5" s="2"/>
      <c r="F5" s="2"/>
      <c r="G5" s="2"/>
    </row>
    <row r="6" spans="1:11" x14ac:dyDescent="0.3">
      <c r="A6" s="35"/>
      <c r="B6" s="35"/>
      <c r="C6" s="35"/>
      <c r="D6" s="37" t="s">
        <v>30</v>
      </c>
      <c r="E6" s="17" t="s">
        <v>31</v>
      </c>
      <c r="F6" s="37" t="s">
        <v>29</v>
      </c>
      <c r="G6" s="38"/>
      <c r="H6" s="38"/>
    </row>
    <row r="7" spans="1:11" x14ac:dyDescent="0.3">
      <c r="A7" s="35"/>
      <c r="B7" s="35"/>
      <c r="C7" s="35"/>
      <c r="D7" s="37" t="s">
        <v>28</v>
      </c>
      <c r="E7" s="37" t="s">
        <v>28</v>
      </c>
      <c r="F7" s="37" t="s">
        <v>28</v>
      </c>
      <c r="G7" s="17" t="s">
        <v>27</v>
      </c>
      <c r="H7" s="17" t="s">
        <v>27</v>
      </c>
    </row>
    <row r="8" spans="1:11" x14ac:dyDescent="0.3">
      <c r="A8" s="35"/>
      <c r="B8" s="35"/>
      <c r="C8" s="35"/>
      <c r="D8" s="37">
        <v>2025</v>
      </c>
      <c r="E8" s="37">
        <f>$D$8</f>
        <v>2025</v>
      </c>
      <c r="F8" s="37">
        <f>$D$8</f>
        <v>2025</v>
      </c>
      <c r="G8" s="37">
        <f>$D$8</f>
        <v>2025</v>
      </c>
      <c r="H8" s="37">
        <f>$D$8-1</f>
        <v>2024</v>
      </c>
      <c r="K8" t="s">
        <v>205</v>
      </c>
    </row>
    <row r="9" spans="1:11" x14ac:dyDescent="0.3">
      <c r="A9" s="36"/>
      <c r="B9" s="35"/>
      <c r="C9" s="37" t="s">
        <v>32</v>
      </c>
      <c r="D9" s="37" t="s">
        <v>117</v>
      </c>
      <c r="E9" s="37" t="s">
        <v>117</v>
      </c>
      <c r="F9" s="37" t="s">
        <v>117</v>
      </c>
      <c r="G9" s="37" t="s">
        <v>117</v>
      </c>
      <c r="H9" s="37" t="s">
        <v>117</v>
      </c>
    </row>
    <row r="10" spans="1:11" ht="15.6" x14ac:dyDescent="0.3">
      <c r="A10" s="76" t="s">
        <v>33</v>
      </c>
      <c r="B10" s="35"/>
      <c r="C10" s="37"/>
      <c r="D10" s="37"/>
      <c r="E10" s="37"/>
      <c r="F10" s="37"/>
      <c r="G10" s="37"/>
      <c r="H10" s="37"/>
    </row>
    <row r="11" spans="1:11" x14ac:dyDescent="0.3">
      <c r="A11" s="35" t="s">
        <v>34</v>
      </c>
      <c r="B11" s="35"/>
      <c r="C11" s="35">
        <v>3</v>
      </c>
      <c r="D11" s="79">
        <f>'Notes to Accounts'!E60</f>
        <v>152887.87</v>
      </c>
      <c r="E11" s="79">
        <f>'Notes to Accounts'!F60</f>
        <v>30338</v>
      </c>
      <c r="F11" s="79">
        <f>'Notes to Accounts'!G60</f>
        <v>0</v>
      </c>
      <c r="G11" s="79">
        <f>'Notes to Accounts'!H60</f>
        <v>183225.87</v>
      </c>
      <c r="H11" s="79">
        <v>134287</v>
      </c>
      <c r="K11" t="s">
        <v>202</v>
      </c>
    </row>
    <row r="12" spans="1:11" x14ac:dyDescent="0.3">
      <c r="A12" s="87" t="s">
        <v>35</v>
      </c>
      <c r="B12" s="35"/>
      <c r="C12" s="35"/>
      <c r="D12" s="26">
        <v>5000</v>
      </c>
      <c r="E12" s="26">
        <v>0</v>
      </c>
      <c r="F12" s="26">
        <v>0</v>
      </c>
      <c r="G12" s="79">
        <f t="shared" ref="G12:G19" si="0">SUM(D12:F12)</f>
        <v>5000</v>
      </c>
      <c r="H12" s="26">
        <v>0</v>
      </c>
    </row>
    <row r="13" spans="1:11" x14ac:dyDescent="0.3">
      <c r="A13" s="87" t="s">
        <v>36</v>
      </c>
      <c r="B13" s="35"/>
      <c r="C13" s="35"/>
      <c r="D13" s="26" t="s">
        <v>266</v>
      </c>
      <c r="E13" s="26">
        <v>0</v>
      </c>
      <c r="F13" s="26">
        <v>0</v>
      </c>
      <c r="G13" s="79">
        <f t="shared" si="0"/>
        <v>0</v>
      </c>
      <c r="H13" s="26"/>
      <c r="K13" t="s">
        <v>203</v>
      </c>
    </row>
    <row r="14" spans="1:11" x14ac:dyDescent="0.3">
      <c r="A14" s="87" t="s">
        <v>37</v>
      </c>
      <c r="B14" s="35"/>
      <c r="C14" s="35"/>
      <c r="D14" s="26">
        <v>0</v>
      </c>
      <c r="E14" s="26">
        <v>0</v>
      </c>
      <c r="F14" s="26">
        <v>0</v>
      </c>
      <c r="G14" s="79">
        <f t="shared" si="0"/>
        <v>0</v>
      </c>
      <c r="H14" s="26">
        <v>0</v>
      </c>
      <c r="K14" t="s">
        <v>233</v>
      </c>
    </row>
    <row r="15" spans="1:11" x14ac:dyDescent="0.3">
      <c r="A15" s="87" t="s">
        <v>38</v>
      </c>
      <c r="B15" s="35"/>
      <c r="C15" s="35"/>
      <c r="D15" s="26">
        <f>SUM([1]summary!$C$15)</f>
        <v>274.45999999999998</v>
      </c>
      <c r="E15" s="26">
        <v>0</v>
      </c>
      <c r="F15" s="26">
        <v>0</v>
      </c>
      <c r="G15" s="79">
        <f>SUM(D15:F15)</f>
        <v>274.45999999999998</v>
      </c>
      <c r="H15" s="26">
        <v>274</v>
      </c>
      <c r="K15" t="s">
        <v>234</v>
      </c>
    </row>
    <row r="16" spans="1:11" x14ac:dyDescent="0.3">
      <c r="A16" s="87" t="s">
        <v>39</v>
      </c>
      <c r="B16" s="35"/>
      <c r="C16" s="35"/>
      <c r="D16" s="53">
        <f>SUM([1]summary!$C$13)</f>
        <v>7789.6</v>
      </c>
      <c r="E16" s="26">
        <v>0</v>
      </c>
      <c r="F16" s="26">
        <v>0</v>
      </c>
      <c r="G16" s="79">
        <f t="shared" si="0"/>
        <v>7789.6</v>
      </c>
      <c r="H16" s="26">
        <v>10809</v>
      </c>
    </row>
    <row r="17" spans="1:11" x14ac:dyDescent="0.3">
      <c r="A17" s="87" t="s">
        <v>40</v>
      </c>
      <c r="B17" s="35"/>
      <c r="C17" s="35"/>
      <c r="D17" s="26">
        <v>0</v>
      </c>
      <c r="E17" s="26">
        <v>0</v>
      </c>
      <c r="F17" s="26">
        <v>0</v>
      </c>
      <c r="G17" s="79">
        <f t="shared" si="0"/>
        <v>0</v>
      </c>
      <c r="H17" s="26">
        <v>0</v>
      </c>
      <c r="K17" t="s">
        <v>204</v>
      </c>
    </row>
    <row r="18" spans="1:11" x14ac:dyDescent="0.3">
      <c r="A18" s="87" t="s">
        <v>147</v>
      </c>
      <c r="B18" s="35"/>
      <c r="C18" s="35"/>
      <c r="D18" s="26">
        <v>0</v>
      </c>
      <c r="E18" s="26">
        <v>0</v>
      </c>
      <c r="F18" s="26">
        <v>0</v>
      </c>
      <c r="G18" s="79">
        <f t="shared" si="0"/>
        <v>0</v>
      </c>
      <c r="H18" s="26">
        <v>0</v>
      </c>
    </row>
    <row r="19" spans="1:11" x14ac:dyDescent="0.3">
      <c r="A19" s="87" t="s">
        <v>41</v>
      </c>
      <c r="B19" s="35"/>
      <c r="C19" s="35"/>
      <c r="D19" s="26"/>
      <c r="E19" s="26">
        <v>0</v>
      </c>
      <c r="F19" s="26">
        <v>0</v>
      </c>
      <c r="G19" s="79">
        <f t="shared" si="0"/>
        <v>0</v>
      </c>
      <c r="H19" s="26" t="s">
        <v>266</v>
      </c>
    </row>
    <row r="20" spans="1:11" x14ac:dyDescent="0.3">
      <c r="A20" s="35"/>
      <c r="B20" s="35"/>
      <c r="C20" s="35"/>
      <c r="D20" s="32" t="s">
        <v>146</v>
      </c>
      <c r="E20" s="32" t="s">
        <v>145</v>
      </c>
      <c r="F20" s="32" t="s">
        <v>145</v>
      </c>
      <c r="G20" s="32" t="s">
        <v>146</v>
      </c>
      <c r="H20" s="32" t="s">
        <v>146</v>
      </c>
    </row>
    <row r="21" spans="1:11" x14ac:dyDescent="0.3">
      <c r="A21" s="35"/>
      <c r="B21" s="35"/>
      <c r="C21" s="35"/>
      <c r="D21" s="79">
        <f>SUM(D11:D19)</f>
        <v>165951.93</v>
      </c>
      <c r="E21" s="79">
        <f>SUM(E11:E19)</f>
        <v>30338</v>
      </c>
      <c r="F21" s="79">
        <f>SUM(F11:F19)</f>
        <v>0</v>
      </c>
      <c r="G21" s="79">
        <f>SUM(G11:G19)</f>
        <v>196289.93</v>
      </c>
      <c r="H21" s="79">
        <f>SUM(H11:H19)</f>
        <v>145370</v>
      </c>
    </row>
    <row r="22" spans="1:11" ht="15.6" x14ac:dyDescent="0.3">
      <c r="A22" s="35" t="s">
        <v>42</v>
      </c>
      <c r="B22" s="35"/>
      <c r="C22" s="35"/>
      <c r="D22" s="35"/>
      <c r="E22" s="38"/>
      <c r="F22" s="35"/>
      <c r="G22" s="2"/>
    </row>
    <row r="23" spans="1:11" x14ac:dyDescent="0.3">
      <c r="A23" s="35" t="s">
        <v>43</v>
      </c>
      <c r="B23" s="35"/>
      <c r="C23" s="35"/>
      <c r="D23" s="26">
        <v>0</v>
      </c>
      <c r="E23" s="26">
        <v>0</v>
      </c>
      <c r="F23" s="26">
        <v>0</v>
      </c>
      <c r="G23" s="79">
        <f>SUM(D23:F23)</f>
        <v>0</v>
      </c>
      <c r="H23" s="26">
        <v>0</v>
      </c>
    </row>
    <row r="24" spans="1:11" x14ac:dyDescent="0.3">
      <c r="A24" s="35" t="s">
        <v>44</v>
      </c>
      <c r="B24" s="35"/>
      <c r="C24" s="35"/>
      <c r="D24" s="26">
        <v>0</v>
      </c>
      <c r="E24" s="26">
        <v>0</v>
      </c>
      <c r="F24" s="26"/>
      <c r="G24" s="79">
        <f>SUM(D24:F24)</f>
        <v>0</v>
      </c>
      <c r="H24" s="26">
        <v>0</v>
      </c>
    </row>
    <row r="25" spans="1:11" x14ac:dyDescent="0.3">
      <c r="A25" s="35"/>
      <c r="B25" s="35"/>
      <c r="C25" s="35"/>
      <c r="D25" s="32" t="s">
        <v>146</v>
      </c>
      <c r="E25" s="32" t="s">
        <v>145</v>
      </c>
      <c r="F25" s="32" t="s">
        <v>145</v>
      </c>
      <c r="G25" s="32" t="s">
        <v>146</v>
      </c>
      <c r="H25" s="32" t="s">
        <v>146</v>
      </c>
    </row>
    <row r="26" spans="1:11" x14ac:dyDescent="0.3">
      <c r="A26" s="36" t="s">
        <v>45</v>
      </c>
      <c r="B26" s="35"/>
      <c r="C26" s="35"/>
      <c r="D26" s="79">
        <f>SUM(D21:D25)</f>
        <v>165951.93</v>
      </c>
      <c r="E26" s="79">
        <f>SUM(E21:E25)</f>
        <v>30338</v>
      </c>
      <c r="F26" s="79">
        <f>SUM(F21:F25)</f>
        <v>0</v>
      </c>
      <c r="G26" s="79">
        <f>SUM(G21:G25)</f>
        <v>196289.93</v>
      </c>
      <c r="H26" s="79">
        <f>SUM(H21:H25)</f>
        <v>145370</v>
      </c>
    </row>
    <row r="28" spans="1:11" ht="15.6" x14ac:dyDescent="0.3">
      <c r="A28" s="20" t="s">
        <v>46</v>
      </c>
    </row>
    <row r="29" spans="1:11" x14ac:dyDescent="0.3">
      <c r="A29" t="s">
        <v>148</v>
      </c>
      <c r="C29">
        <v>4</v>
      </c>
      <c r="D29" s="79">
        <f>'Notes to Accounts'!E68</f>
        <v>0</v>
      </c>
      <c r="E29" s="79">
        <f>'Notes to Accounts'!F68</f>
        <v>0</v>
      </c>
      <c r="F29" s="79">
        <f>'Notes to Accounts'!G68</f>
        <v>0</v>
      </c>
      <c r="G29" s="79">
        <f>'Notes to Accounts'!H68</f>
        <v>0</v>
      </c>
      <c r="H29" s="79">
        <f>'Notes to Accounts'!I68</f>
        <v>0</v>
      </c>
    </row>
    <row r="30" spans="1:11" x14ac:dyDescent="0.3">
      <c r="A30" t="s">
        <v>115</v>
      </c>
      <c r="C30">
        <v>4</v>
      </c>
      <c r="D30" s="79">
        <f>'Notes to Accounts'!E84</f>
        <v>143513.93</v>
      </c>
      <c r="E30" s="79">
        <f>SUM('Notes to Accounts'!F84)</f>
        <v>19818</v>
      </c>
      <c r="F30" s="79">
        <f>'Notes to Accounts'!G84</f>
        <v>0</v>
      </c>
      <c r="G30" s="79">
        <f>'Notes to Accounts'!H84</f>
        <v>163331.93</v>
      </c>
      <c r="H30" s="79">
        <f>'Notes to Accounts'!I84</f>
        <v>159692</v>
      </c>
    </row>
    <row r="31" spans="1:11" x14ac:dyDescent="0.3">
      <c r="A31" t="s">
        <v>48</v>
      </c>
      <c r="C31">
        <v>4</v>
      </c>
      <c r="D31" s="79">
        <f>'Notes to Accounts'!E87</f>
        <v>150</v>
      </c>
      <c r="E31" s="79">
        <f>'Notes to Accounts'!F87</f>
        <v>0</v>
      </c>
      <c r="F31" s="79">
        <f>'Notes to Accounts'!G87</f>
        <v>0</v>
      </c>
      <c r="G31" s="79">
        <f>'Notes to Accounts'!H87</f>
        <v>150</v>
      </c>
      <c r="H31" s="79">
        <f>'Notes to Accounts'!I87</f>
        <v>150</v>
      </c>
    </row>
    <row r="32" spans="1:11" x14ac:dyDescent="0.3">
      <c r="D32" s="32" t="s">
        <v>146</v>
      </c>
      <c r="E32" s="32" t="s">
        <v>145</v>
      </c>
      <c r="F32" s="32" t="s">
        <v>145</v>
      </c>
      <c r="G32" s="32" t="s">
        <v>146</v>
      </c>
      <c r="H32" s="32" t="s">
        <v>146</v>
      </c>
    </row>
    <row r="33" spans="1:11" x14ac:dyDescent="0.3">
      <c r="D33" s="79">
        <f>SUM(D29:D32)</f>
        <v>143663.93</v>
      </c>
      <c r="E33" s="79">
        <f>SUM(E29:E32)</f>
        <v>19818</v>
      </c>
      <c r="F33" s="79">
        <f>SUM(F29:F32)</f>
        <v>0</v>
      </c>
      <c r="G33" s="79">
        <f>SUM(G29:G32)</f>
        <v>163481.93</v>
      </c>
      <c r="H33" s="79">
        <f>SUM(H29:H32)</f>
        <v>159842</v>
      </c>
    </row>
    <row r="35" spans="1:11" x14ac:dyDescent="0.3">
      <c r="A35" t="s">
        <v>116</v>
      </c>
      <c r="C35">
        <v>4</v>
      </c>
      <c r="D35" s="79">
        <f>'Notes to Accounts'!E93</f>
        <v>0</v>
      </c>
      <c r="E35" s="79">
        <f>'Notes to Accounts'!F93</f>
        <v>0</v>
      </c>
      <c r="F35" s="79">
        <f>'Notes to Accounts'!G93</f>
        <v>0</v>
      </c>
      <c r="G35" s="79">
        <f>'Notes to Accounts'!H93</f>
        <v>0</v>
      </c>
      <c r="H35" s="79">
        <f>'Notes to Accounts'!I93</f>
        <v>0</v>
      </c>
      <c r="K35" s="40"/>
    </row>
    <row r="36" spans="1:11" x14ac:dyDescent="0.3">
      <c r="D36" s="32" t="s">
        <v>146</v>
      </c>
      <c r="E36" s="32" t="s">
        <v>145</v>
      </c>
      <c r="F36" s="32" t="s">
        <v>145</v>
      </c>
      <c r="G36" s="32" t="s">
        <v>146</v>
      </c>
      <c r="H36" s="32" t="s">
        <v>146</v>
      </c>
    </row>
    <row r="37" spans="1:11" x14ac:dyDescent="0.3">
      <c r="A37" s="14" t="s">
        <v>49</v>
      </c>
      <c r="D37" s="79">
        <f>SUM(D33:D36)</f>
        <v>143663.93</v>
      </c>
      <c r="E37" s="79">
        <f>SUM(E33:E35)</f>
        <v>19818</v>
      </c>
      <c r="F37" s="79">
        <f>SUM(F33:F35)</f>
        <v>0</v>
      </c>
      <c r="G37" s="79">
        <f>SUM(G33:G35)</f>
        <v>163481.93</v>
      </c>
      <c r="H37" s="79">
        <f>SUM(H33:H35)</f>
        <v>159842</v>
      </c>
      <c r="K37" s="40"/>
    </row>
    <row r="38" spans="1:11" x14ac:dyDescent="0.3">
      <c r="D38" s="32" t="s">
        <v>146</v>
      </c>
      <c r="E38" s="32" t="s">
        <v>145</v>
      </c>
      <c r="F38" s="32" t="s">
        <v>145</v>
      </c>
      <c r="G38" s="32" t="s">
        <v>146</v>
      </c>
      <c r="H38" s="32" t="s">
        <v>146</v>
      </c>
    </row>
    <row r="39" spans="1:11" x14ac:dyDescent="0.3">
      <c r="A39" s="14" t="s">
        <v>50</v>
      </c>
    </row>
    <row r="40" spans="1:11" x14ac:dyDescent="0.3">
      <c r="A40" s="14" t="s">
        <v>51</v>
      </c>
      <c r="D40" s="79">
        <f>D26-D37</f>
        <v>22288</v>
      </c>
      <c r="E40" s="79">
        <f>SUM(E26-E37)</f>
        <v>10520</v>
      </c>
      <c r="F40" s="79">
        <f>F26-F37</f>
        <v>0</v>
      </c>
      <c r="G40" s="79">
        <f>G26-G37</f>
        <v>32808</v>
      </c>
      <c r="H40" s="79">
        <f>H26-H37</f>
        <v>-14472</v>
      </c>
    </row>
    <row r="41" spans="1:11" x14ac:dyDescent="0.3">
      <c r="A41" t="s">
        <v>52</v>
      </c>
      <c r="C41">
        <v>2</v>
      </c>
      <c r="D41" s="26">
        <f>'Notes to Accounts'!H17</f>
        <v>0</v>
      </c>
      <c r="E41" s="26">
        <f>'Notes to Accounts'!H30</f>
        <v>0</v>
      </c>
      <c r="F41" s="26">
        <f>'Notes to Accounts'!H33</f>
        <v>0</v>
      </c>
      <c r="G41" s="26">
        <f>SUM(D41:F41)</f>
        <v>0</v>
      </c>
      <c r="H41" s="26">
        <v>0</v>
      </c>
    </row>
    <row r="42" spans="1:11" x14ac:dyDescent="0.3">
      <c r="D42" s="32" t="s">
        <v>146</v>
      </c>
      <c r="E42" s="32" t="s">
        <v>145</v>
      </c>
      <c r="F42" s="32" t="s">
        <v>145</v>
      </c>
      <c r="G42" s="32" t="s">
        <v>146</v>
      </c>
      <c r="H42" s="32" t="s">
        <v>146</v>
      </c>
    </row>
    <row r="43" spans="1:11" x14ac:dyDescent="0.3">
      <c r="A43" s="14" t="s">
        <v>50</v>
      </c>
      <c r="D43" s="79">
        <f>SUM(D40:D42)</f>
        <v>22288</v>
      </c>
      <c r="E43" s="79">
        <f>SUM(E40:E42)</f>
        <v>10520</v>
      </c>
      <c r="F43" s="79">
        <f>SUM(F40:F42)</f>
        <v>0</v>
      </c>
      <c r="G43" s="79">
        <f>SUM(G40:G42)</f>
        <v>32808</v>
      </c>
      <c r="H43" s="79">
        <f>SUM(H40:H42)</f>
        <v>-14472</v>
      </c>
    </row>
    <row r="44" spans="1:11" x14ac:dyDescent="0.3">
      <c r="D44" s="32" t="s">
        <v>149</v>
      </c>
      <c r="E44" s="32" t="s">
        <v>144</v>
      </c>
      <c r="F44" s="32" t="s">
        <v>144</v>
      </c>
      <c r="G44" s="32" t="s">
        <v>149</v>
      </c>
      <c r="H44" s="32" t="s">
        <v>149</v>
      </c>
    </row>
    <row r="51" spans="5:5" x14ac:dyDescent="0.3">
      <c r="E51" s="23"/>
    </row>
  </sheetData>
  <pageMargins left="0.70866141732283472" right="0.70866141732283472" top="0.74803149606299213" bottom="0.74803149606299213" header="0.31496062992125984" footer="0.31496062992125984"/>
  <pageSetup paperSize="9" orientation="portrait" r:id="rId1"/>
  <headerFooter>
    <oddFooter>&amp;CPage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45"/>
  <sheetViews>
    <sheetView topLeftCell="A27" workbookViewId="0">
      <selection activeCell="H25" sqref="H25"/>
    </sheetView>
  </sheetViews>
  <sheetFormatPr defaultRowHeight="14.4" x14ac:dyDescent="0.3"/>
  <cols>
    <col min="2" max="2" width="17" customWidth="1"/>
    <col min="3" max="3" width="4.5546875" customWidth="1"/>
    <col min="4" max="4" width="12.88671875" bestFit="1" customWidth="1"/>
    <col min="5" max="5" width="10.33203125" bestFit="1" customWidth="1"/>
    <col min="6" max="6" width="11.33203125" bestFit="1" customWidth="1"/>
    <col min="7" max="8" width="10.6640625" customWidth="1"/>
  </cols>
  <sheetData>
    <row r="1" spans="1:12" ht="17.399999999999999" x14ac:dyDescent="0.3">
      <c r="A1" s="21" t="str">
        <f>'cover and guidance'!$A$9</f>
        <v>Croftfoot Parish Church of Scotland</v>
      </c>
    </row>
    <row r="2" spans="1:12" ht="15.6" x14ac:dyDescent="0.3">
      <c r="A2" s="10" t="s">
        <v>53</v>
      </c>
      <c r="B2" s="20"/>
      <c r="C2" s="20"/>
      <c r="K2" s="92" t="s">
        <v>240</v>
      </c>
    </row>
    <row r="3" spans="1:12" ht="15.6" x14ac:dyDescent="0.3">
      <c r="A3" s="10" t="str">
        <f>CONCATENATE("At 31 December ",'R&amp;P Account'!$D$8)</f>
        <v>At 31 December 2025</v>
      </c>
      <c r="B3" s="10"/>
      <c r="C3" s="10"/>
      <c r="D3" s="2"/>
      <c r="E3" s="2"/>
    </row>
    <row r="4" spans="1:12" ht="15.6" x14ac:dyDescent="0.3">
      <c r="A4" s="2"/>
      <c r="B4" s="2"/>
      <c r="C4" s="2"/>
      <c r="D4" s="2"/>
      <c r="E4" s="2"/>
    </row>
    <row r="6" spans="1:12" x14ac:dyDescent="0.3">
      <c r="D6" s="37" t="s">
        <v>30</v>
      </c>
      <c r="E6" s="17" t="s">
        <v>31</v>
      </c>
      <c r="F6" s="37" t="s">
        <v>29</v>
      </c>
      <c r="G6" s="38"/>
      <c r="H6" s="38"/>
    </row>
    <row r="7" spans="1:12" x14ac:dyDescent="0.3">
      <c r="D7" s="37" t="s">
        <v>28</v>
      </c>
      <c r="E7" s="37" t="s">
        <v>28</v>
      </c>
      <c r="F7" s="37" t="s">
        <v>28</v>
      </c>
      <c r="G7" s="17" t="s">
        <v>27</v>
      </c>
      <c r="H7" s="17" t="s">
        <v>27</v>
      </c>
    </row>
    <row r="8" spans="1:12" x14ac:dyDescent="0.3">
      <c r="D8" s="37">
        <f>'R&amp;P Account'!$D$8</f>
        <v>2025</v>
      </c>
      <c r="E8" s="37">
        <f>'R&amp;P Account'!$D$8</f>
        <v>2025</v>
      </c>
      <c r="F8" s="37">
        <f>'R&amp;P Account'!$D$8</f>
        <v>2025</v>
      </c>
      <c r="G8" s="37">
        <f>'R&amp;P Account'!$D$8</f>
        <v>2025</v>
      </c>
      <c r="H8" s="37">
        <f>'R&amp;P Account'!$D$8-1</f>
        <v>2024</v>
      </c>
    </row>
    <row r="9" spans="1:12" x14ac:dyDescent="0.3">
      <c r="C9" s="16" t="s">
        <v>32</v>
      </c>
      <c r="D9" s="37" t="s">
        <v>117</v>
      </c>
      <c r="E9" s="37" t="s">
        <v>117</v>
      </c>
      <c r="F9" s="37" t="s">
        <v>117</v>
      </c>
      <c r="G9" s="37" t="s">
        <v>117</v>
      </c>
      <c r="H9" s="37" t="s">
        <v>117</v>
      </c>
    </row>
    <row r="11" spans="1:12" x14ac:dyDescent="0.3">
      <c r="A11" s="14" t="s">
        <v>54</v>
      </c>
    </row>
    <row r="12" spans="1:12" x14ac:dyDescent="0.3">
      <c r="A12" t="s">
        <v>55</v>
      </c>
      <c r="D12" s="11"/>
      <c r="E12" s="11"/>
      <c r="F12" s="11"/>
      <c r="G12" s="11"/>
      <c r="H12" s="11"/>
    </row>
    <row r="13" spans="1:12" x14ac:dyDescent="0.3">
      <c r="A13" t="s">
        <v>191</v>
      </c>
      <c r="B13" s="11"/>
      <c r="C13" s="11"/>
      <c r="D13" s="26">
        <f>'Notes to Accounts'!E17</f>
        <v>19038</v>
      </c>
      <c r="E13" s="26">
        <f>'Notes to Accounts'!E30</f>
        <v>5792</v>
      </c>
      <c r="F13" s="26">
        <f>'Notes to Accounts'!E35</f>
        <v>0</v>
      </c>
      <c r="G13" s="26">
        <f>SUM(D13:F13)</f>
        <v>24830</v>
      </c>
      <c r="H13" s="26">
        <v>39303</v>
      </c>
    </row>
    <row r="14" spans="1:12" x14ac:dyDescent="0.3">
      <c r="A14" s="11"/>
      <c r="B14" s="11"/>
      <c r="C14" s="11"/>
      <c r="D14" s="26"/>
      <c r="E14" s="26"/>
      <c r="F14" s="26"/>
      <c r="G14" s="26"/>
      <c r="H14" s="26"/>
    </row>
    <row r="15" spans="1:12" x14ac:dyDescent="0.3">
      <c r="A15" s="14" t="s">
        <v>56</v>
      </c>
      <c r="B15" s="11"/>
      <c r="C15" s="11"/>
      <c r="D15" s="26"/>
      <c r="E15" s="26"/>
      <c r="F15" s="26"/>
      <c r="G15" s="26"/>
      <c r="H15" s="26"/>
    </row>
    <row r="16" spans="1:12" x14ac:dyDescent="0.3">
      <c r="A16" t="s">
        <v>57</v>
      </c>
      <c r="B16" s="11"/>
      <c r="C16" s="11"/>
      <c r="L16" s="53"/>
    </row>
    <row r="17" spans="1:11" x14ac:dyDescent="0.3">
      <c r="A17" t="s">
        <v>46</v>
      </c>
      <c r="B17" s="11"/>
      <c r="C17" s="11"/>
      <c r="D17" s="26">
        <f>'R&amp;P Account'!D43</f>
        <v>22288</v>
      </c>
      <c r="E17" s="26">
        <f>'R&amp;P Account'!E43</f>
        <v>10520</v>
      </c>
      <c r="F17" s="26">
        <f>'R&amp;P Account'!F43</f>
        <v>0</v>
      </c>
      <c r="G17" s="26">
        <f>'R&amp;P Account'!G43</f>
        <v>32808</v>
      </c>
      <c r="H17" s="26">
        <v>-14472</v>
      </c>
    </row>
    <row r="18" spans="1:11" x14ac:dyDescent="0.3">
      <c r="A18" s="11"/>
      <c r="B18" s="11"/>
      <c r="C18" s="11"/>
      <c r="D18" s="32" t="s">
        <v>146</v>
      </c>
      <c r="E18" s="32" t="s">
        <v>145</v>
      </c>
      <c r="F18" s="32" t="s">
        <v>145</v>
      </c>
      <c r="G18" s="32" t="s">
        <v>146</v>
      </c>
      <c r="H18" s="32" t="s">
        <v>146</v>
      </c>
    </row>
    <row r="19" spans="1:11" x14ac:dyDescent="0.3">
      <c r="A19" t="s">
        <v>55</v>
      </c>
      <c r="B19" s="11"/>
      <c r="C19" s="11"/>
      <c r="D19" s="11"/>
      <c r="E19" s="11"/>
      <c r="F19" s="11"/>
      <c r="G19" s="11"/>
      <c r="H19" s="11"/>
    </row>
    <row r="20" spans="1:11" x14ac:dyDescent="0.3">
      <c r="A20" t="s">
        <v>192</v>
      </c>
      <c r="B20" s="11"/>
      <c r="C20" s="11">
        <v>2</v>
      </c>
      <c r="D20" s="26">
        <f>SUM(D13:D17)</f>
        <v>41326</v>
      </c>
      <c r="E20" s="95">
        <f>SUM(E13:E17)</f>
        <v>16312</v>
      </c>
      <c r="F20" s="26">
        <f>SUM(F13:F17)</f>
        <v>0</v>
      </c>
      <c r="G20" s="26">
        <f>SUM(G13:G17)</f>
        <v>57638</v>
      </c>
      <c r="H20" s="26">
        <f>SUM(H13:H17)</f>
        <v>24831</v>
      </c>
      <c r="K20" t="s">
        <v>197</v>
      </c>
    </row>
    <row r="21" spans="1:11" x14ac:dyDescent="0.3">
      <c r="A21" s="11"/>
      <c r="B21" s="11"/>
      <c r="C21" s="11"/>
      <c r="D21" s="32" t="s">
        <v>149</v>
      </c>
      <c r="E21" s="32" t="s">
        <v>144</v>
      </c>
      <c r="F21" s="32" t="s">
        <v>144</v>
      </c>
      <c r="G21" s="32" t="s">
        <v>149</v>
      </c>
      <c r="H21" s="32" t="s">
        <v>149</v>
      </c>
    </row>
    <row r="23" spans="1:11" x14ac:dyDescent="0.3">
      <c r="A23" s="14" t="s">
        <v>58</v>
      </c>
      <c r="B23" s="11"/>
      <c r="C23" s="11"/>
      <c r="D23" s="11"/>
      <c r="E23" s="11"/>
      <c r="F23" s="11"/>
      <c r="G23" s="11"/>
      <c r="H23" s="11"/>
    </row>
    <row r="24" spans="1:11" x14ac:dyDescent="0.3">
      <c r="A24" t="s">
        <v>256</v>
      </c>
      <c r="B24" s="11"/>
      <c r="C24" s="11">
        <v>7</v>
      </c>
      <c r="D24" s="79">
        <f>'Notes to Accounts'!I112</f>
        <v>13987</v>
      </c>
      <c r="E24" s="79">
        <v>0</v>
      </c>
      <c r="F24" s="79">
        <f>'Notes to Accounts'!I118</f>
        <v>0</v>
      </c>
      <c r="G24" s="79">
        <f>SUM(D24:F24)</f>
        <v>13987</v>
      </c>
      <c r="H24" s="79">
        <v>12971</v>
      </c>
    </row>
    <row r="25" spans="1:11" x14ac:dyDescent="0.3">
      <c r="A25" s="11"/>
      <c r="B25" s="11"/>
      <c r="C25" s="11"/>
      <c r="D25" s="32" t="s">
        <v>149</v>
      </c>
      <c r="E25" s="32" t="s">
        <v>144</v>
      </c>
      <c r="F25" s="32" t="s">
        <v>149</v>
      </c>
      <c r="G25" s="32" t="s">
        <v>149</v>
      </c>
      <c r="H25" s="32" t="s">
        <v>149</v>
      </c>
    </row>
    <row r="26" spans="1:11" x14ac:dyDescent="0.3">
      <c r="A26" s="11"/>
      <c r="B26" s="11"/>
      <c r="C26" s="11"/>
      <c r="D26" s="11"/>
      <c r="E26" s="11"/>
      <c r="F26" s="11"/>
      <c r="G26" s="11"/>
      <c r="H26" s="11"/>
    </row>
    <row r="27" spans="1:11" x14ac:dyDescent="0.3">
      <c r="A27" s="14" t="s">
        <v>59</v>
      </c>
      <c r="B27" s="11"/>
      <c r="C27" s="11"/>
      <c r="D27" s="11"/>
      <c r="E27" s="11"/>
      <c r="F27" s="11"/>
      <c r="G27" s="11"/>
      <c r="H27" s="11"/>
    </row>
    <row r="28" spans="1:11" x14ac:dyDescent="0.3">
      <c r="A28" s="82" t="s">
        <v>60</v>
      </c>
      <c r="B28" s="11"/>
      <c r="C28" s="11"/>
      <c r="D28" s="26">
        <v>0</v>
      </c>
      <c r="E28" s="26"/>
      <c r="F28" s="26"/>
      <c r="G28" s="79">
        <f>SUM(D28:F28)</f>
        <v>0</v>
      </c>
      <c r="H28" s="26">
        <v>0</v>
      </c>
      <c r="K28" t="s">
        <v>198</v>
      </c>
    </row>
    <row r="29" spans="1:11" x14ac:dyDescent="0.3">
      <c r="A29" s="11"/>
      <c r="B29" s="11"/>
      <c r="C29" s="11"/>
      <c r="D29" s="32" t="s">
        <v>150</v>
      </c>
      <c r="E29" s="32" t="s">
        <v>145</v>
      </c>
      <c r="F29" s="32" t="s">
        <v>145</v>
      </c>
      <c r="G29" s="32" t="s">
        <v>150</v>
      </c>
      <c r="H29" s="32" t="s">
        <v>150</v>
      </c>
    </row>
    <row r="30" spans="1:11" x14ac:dyDescent="0.3">
      <c r="A30" s="11"/>
      <c r="B30" s="11"/>
      <c r="C30" s="11"/>
      <c r="D30" s="79">
        <f>SUM(D28:D29)</f>
        <v>0</v>
      </c>
      <c r="E30" s="79">
        <f>SUM(E28:E29)</f>
        <v>0</v>
      </c>
      <c r="F30" s="79">
        <f>SUM(F28:F29)</f>
        <v>0</v>
      </c>
      <c r="G30" s="79">
        <f>SUM(G28:G29)</f>
        <v>0</v>
      </c>
      <c r="H30" s="79">
        <f>SUM(H28:H29)</f>
        <v>0</v>
      </c>
    </row>
    <row r="31" spans="1:11" x14ac:dyDescent="0.3">
      <c r="A31" s="11"/>
      <c r="B31" s="11"/>
      <c r="C31" s="11"/>
      <c r="D31" s="32" t="s">
        <v>151</v>
      </c>
      <c r="E31" s="32" t="s">
        <v>144</v>
      </c>
      <c r="F31" s="32" t="s">
        <v>144</v>
      </c>
      <c r="G31" s="32" t="s">
        <v>151</v>
      </c>
      <c r="H31" s="32" t="s">
        <v>151</v>
      </c>
    </row>
    <row r="32" spans="1:11" x14ac:dyDescent="0.3">
      <c r="A32" s="14" t="s">
        <v>61</v>
      </c>
      <c r="B32" s="11"/>
      <c r="C32" s="11"/>
      <c r="D32" s="11"/>
      <c r="E32" s="11"/>
      <c r="F32" s="11"/>
      <c r="G32" s="11"/>
      <c r="H32" s="11"/>
    </row>
    <row r="33" spans="1:11" x14ac:dyDescent="0.3">
      <c r="A33" s="82" t="s">
        <v>62</v>
      </c>
      <c r="B33" s="11"/>
      <c r="C33" s="11"/>
      <c r="D33" s="26">
        <v>0</v>
      </c>
      <c r="E33" s="26">
        <v>0</v>
      </c>
      <c r="F33" s="26">
        <v>0</v>
      </c>
      <c r="G33" s="79">
        <f>SUM(D33:F33)</f>
        <v>0</v>
      </c>
      <c r="H33" s="26">
        <v>0</v>
      </c>
      <c r="K33" t="s">
        <v>198</v>
      </c>
    </row>
    <row r="34" spans="1:11" x14ac:dyDescent="0.3">
      <c r="A34" s="11"/>
      <c r="B34" s="11"/>
      <c r="C34" s="11"/>
      <c r="D34" s="32" t="s">
        <v>149</v>
      </c>
      <c r="E34" s="32" t="s">
        <v>144</v>
      </c>
      <c r="F34" s="32" t="s">
        <v>149</v>
      </c>
      <c r="G34" s="32" t="s">
        <v>149</v>
      </c>
      <c r="H34" s="32" t="s">
        <v>149</v>
      </c>
    </row>
    <row r="35" spans="1:11" x14ac:dyDescent="0.3">
      <c r="A35" s="11"/>
      <c r="B35" s="11"/>
      <c r="C35" s="11"/>
      <c r="D35" s="11"/>
      <c r="E35" s="11"/>
      <c r="F35" s="11"/>
      <c r="G35" s="11"/>
      <c r="H35" s="11"/>
    </row>
    <row r="36" spans="1:11" x14ac:dyDescent="0.3">
      <c r="A36" s="82" t="s">
        <v>334</v>
      </c>
      <c r="B36" s="11"/>
      <c r="C36" s="11"/>
      <c r="D36" s="11"/>
      <c r="E36" s="11"/>
      <c r="F36" s="11"/>
      <c r="G36" s="11"/>
      <c r="H36" s="11"/>
    </row>
    <row r="37" spans="1:11" x14ac:dyDescent="0.3">
      <c r="A37" s="11"/>
      <c r="B37" s="11"/>
      <c r="C37" s="11"/>
      <c r="D37" s="11"/>
      <c r="E37" s="11"/>
      <c r="F37" s="11"/>
      <c r="G37" s="11"/>
      <c r="H37" s="11"/>
    </row>
    <row r="38" spans="1:11" x14ac:dyDescent="0.3">
      <c r="A38" s="11"/>
      <c r="B38" s="11"/>
      <c r="C38" s="11"/>
      <c r="D38" s="11"/>
      <c r="E38" s="11"/>
      <c r="F38" s="11"/>
      <c r="G38" s="11"/>
      <c r="H38" s="11"/>
    </row>
    <row r="39" spans="1:11" x14ac:dyDescent="0.3">
      <c r="A39" s="11"/>
      <c r="B39" s="11"/>
      <c r="C39" s="11"/>
      <c r="D39" s="11"/>
      <c r="E39" s="11"/>
      <c r="F39" s="11"/>
      <c r="G39" s="11"/>
      <c r="H39" s="11"/>
    </row>
    <row r="40" spans="1:11" x14ac:dyDescent="0.3">
      <c r="A40" s="73" t="s">
        <v>270</v>
      </c>
      <c r="B40" s="73"/>
      <c r="C40" s="73"/>
      <c r="D40" s="73"/>
      <c r="E40" s="73"/>
      <c r="F40" s="13" t="s">
        <v>63</v>
      </c>
      <c r="G40" s="11"/>
      <c r="H40" s="11"/>
    </row>
    <row r="41" spans="1:11" x14ac:dyDescent="0.3">
      <c r="A41" s="11"/>
      <c r="B41" s="11"/>
      <c r="C41" s="11"/>
      <c r="D41" s="11"/>
      <c r="E41" s="11"/>
      <c r="F41" s="11"/>
      <c r="G41" s="11"/>
      <c r="H41" s="11"/>
    </row>
    <row r="43" spans="1:11" x14ac:dyDescent="0.3">
      <c r="A43" s="73" t="s">
        <v>254</v>
      </c>
      <c r="B43" s="73"/>
      <c r="C43" s="73"/>
      <c r="D43" s="73"/>
      <c r="E43" s="73"/>
      <c r="F43" s="14" t="s">
        <v>24</v>
      </c>
    </row>
    <row r="45" spans="1:11" x14ac:dyDescent="0.3">
      <c r="E45" s="23"/>
    </row>
  </sheetData>
  <pageMargins left="0.70866141732283472" right="0.70866141732283472" top="0.74803149606299213" bottom="0.74803149606299213" header="0.31496062992125984" footer="0.31496062992125984"/>
  <pageSetup paperSize="9" orientation="portrait" r:id="rId1"/>
  <headerFooter>
    <oddFooter>&amp;CPage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41"/>
  <sheetViews>
    <sheetView topLeftCell="A101" workbookViewId="0">
      <selection activeCell="A47" sqref="A47"/>
    </sheetView>
  </sheetViews>
  <sheetFormatPr defaultRowHeight="14.4" outlineLevelRow="1" x14ac:dyDescent="0.3"/>
  <cols>
    <col min="1" max="1" width="3.33203125" customWidth="1"/>
    <col min="4" max="4" width="11.5546875" bestFit="1" customWidth="1"/>
    <col min="5" max="5" width="11.44140625" customWidth="1"/>
    <col min="6" max="6" width="10.6640625" customWidth="1"/>
    <col min="7" max="7" width="11.6640625" customWidth="1"/>
    <col min="8" max="8" width="11.33203125" customWidth="1"/>
    <col min="9" max="9" width="10.6640625" customWidth="1"/>
  </cols>
  <sheetData>
    <row r="1" spans="1:13" ht="17.399999999999999" x14ac:dyDescent="0.3">
      <c r="A1" s="21" t="str">
        <f>'cover and guidance'!$A$9</f>
        <v>Croftfoot Parish Church of Scotland</v>
      </c>
    </row>
    <row r="2" spans="1:13" ht="15.6" x14ac:dyDescent="0.3">
      <c r="A2" s="10" t="s">
        <v>64</v>
      </c>
      <c r="B2" s="10"/>
      <c r="C2" s="10"/>
      <c r="D2" s="10"/>
      <c r="E2" s="2"/>
      <c r="F2" s="2"/>
      <c r="G2" s="2"/>
      <c r="H2" s="2"/>
      <c r="I2" s="2"/>
    </row>
    <row r="3" spans="1:13" ht="15.6" x14ac:dyDescent="0.3">
      <c r="A3" s="10" t="str">
        <f>CONCATENATE("for the year ended 31 December ",'R&amp;P Account'!$D$8)</f>
        <v>for the year ended 31 December 2025</v>
      </c>
      <c r="B3" s="10"/>
      <c r="C3" s="10"/>
      <c r="D3" s="10"/>
      <c r="E3" s="2"/>
      <c r="F3" s="2"/>
      <c r="G3" s="2"/>
      <c r="H3" s="2"/>
      <c r="I3" s="2"/>
      <c r="L3" s="92" t="s">
        <v>240</v>
      </c>
    </row>
    <row r="4" spans="1:13" ht="15.6" x14ac:dyDescent="0.3">
      <c r="A4" s="10"/>
      <c r="B4" s="10"/>
      <c r="C4" s="10"/>
      <c r="D4" s="10"/>
      <c r="E4" s="2"/>
      <c r="F4" s="2"/>
      <c r="G4" s="2"/>
      <c r="H4" s="2"/>
      <c r="I4" s="2"/>
    </row>
    <row r="5" spans="1:13" ht="15.6" x14ac:dyDescent="0.3">
      <c r="A5" s="2"/>
      <c r="B5" s="2"/>
      <c r="C5" s="2"/>
      <c r="D5" s="2"/>
      <c r="E5" s="2"/>
      <c r="F5" s="2"/>
      <c r="G5" s="2"/>
      <c r="H5" s="2"/>
      <c r="I5" s="2"/>
    </row>
    <row r="6" spans="1:13" ht="15.6" x14ac:dyDescent="0.3">
      <c r="A6" s="74" t="s">
        <v>134</v>
      </c>
      <c r="B6" s="20" t="s">
        <v>65</v>
      </c>
      <c r="C6" s="2"/>
      <c r="D6" s="2"/>
      <c r="E6" s="2"/>
      <c r="F6" s="2"/>
      <c r="G6" s="2"/>
      <c r="H6" s="2"/>
      <c r="I6" s="2"/>
    </row>
    <row r="7" spans="1:13" ht="63" customHeight="1" x14ac:dyDescent="0.3">
      <c r="A7" s="2"/>
      <c r="B7" s="109" t="s">
        <v>178</v>
      </c>
      <c r="C7" s="109"/>
      <c r="D7" s="109"/>
      <c r="E7" s="109"/>
      <c r="F7" s="109"/>
      <c r="G7" s="109"/>
      <c r="H7" s="109"/>
      <c r="I7" s="109"/>
    </row>
    <row r="9" spans="1:13" ht="15.6" x14ac:dyDescent="0.3">
      <c r="A9" s="74" t="s">
        <v>135</v>
      </c>
      <c r="B9" s="20" t="s">
        <v>179</v>
      </c>
    </row>
    <row r="10" spans="1:13" x14ac:dyDescent="0.3">
      <c r="E10" s="17" t="s">
        <v>111</v>
      </c>
      <c r="F10" s="14"/>
      <c r="G10" s="14"/>
      <c r="H10" s="14"/>
      <c r="I10" s="17" t="s">
        <v>112</v>
      </c>
    </row>
    <row r="11" spans="1:13" x14ac:dyDescent="0.3">
      <c r="E11" s="14">
        <v>2025</v>
      </c>
      <c r="F11" s="17" t="s">
        <v>33</v>
      </c>
      <c r="G11" s="17" t="s">
        <v>46</v>
      </c>
      <c r="H11" s="17" t="s">
        <v>52</v>
      </c>
      <c r="I11" s="14">
        <v>2025</v>
      </c>
    </row>
    <row r="12" spans="1:13" x14ac:dyDescent="0.3">
      <c r="E12" s="17" t="s">
        <v>117</v>
      </c>
      <c r="F12" s="17" t="s">
        <v>117</v>
      </c>
      <c r="G12" s="17" t="s">
        <v>117</v>
      </c>
      <c r="H12" s="17" t="s">
        <v>117</v>
      </c>
      <c r="I12" s="17" t="s">
        <v>117</v>
      </c>
    </row>
    <row r="13" spans="1:13" x14ac:dyDescent="0.3">
      <c r="B13" s="12" t="s">
        <v>66</v>
      </c>
      <c r="C13" s="28"/>
      <c r="D13" s="29"/>
      <c r="E13" s="29"/>
      <c r="F13" s="29"/>
      <c r="G13" s="29"/>
      <c r="L13" s="14" t="s">
        <v>194</v>
      </c>
    </row>
    <row r="14" spans="1:13" x14ac:dyDescent="0.3">
      <c r="B14" s="82" t="s">
        <v>127</v>
      </c>
      <c r="C14" s="31"/>
      <c r="E14" s="26">
        <v>3719</v>
      </c>
      <c r="F14" s="26">
        <v>43416</v>
      </c>
      <c r="G14" s="102">
        <v>-20972</v>
      </c>
      <c r="H14" s="26">
        <v>0</v>
      </c>
      <c r="I14" s="79">
        <f>SUM(E14:H14)</f>
        <v>26163</v>
      </c>
    </row>
    <row r="15" spans="1:13" x14ac:dyDescent="0.3">
      <c r="B15" s="82" t="s">
        <v>67</v>
      </c>
      <c r="C15" s="31"/>
      <c r="E15" s="26">
        <v>15319</v>
      </c>
      <c r="F15" s="26">
        <f>'R&amp;P Account'!D26-F14</f>
        <v>122535.93</v>
      </c>
      <c r="G15" s="26">
        <f>-'R&amp;P Account'!D37-G14</f>
        <v>-122691.93</v>
      </c>
      <c r="H15" s="26"/>
      <c r="I15" s="79">
        <f>SUM(E15:H15)</f>
        <v>15163</v>
      </c>
      <c r="L15" s="31"/>
      <c r="M15" s="91" t="s">
        <v>236</v>
      </c>
    </row>
    <row r="16" spans="1:13" x14ac:dyDescent="0.3">
      <c r="B16" s="30"/>
      <c r="C16" s="31"/>
      <c r="E16" s="32" t="s">
        <v>175</v>
      </c>
      <c r="F16" s="32" t="s">
        <v>174</v>
      </c>
      <c r="G16" s="32" t="s">
        <v>174</v>
      </c>
      <c r="H16" s="32" t="s">
        <v>128</v>
      </c>
      <c r="I16" s="32" t="s">
        <v>175</v>
      </c>
      <c r="L16" s="90"/>
      <c r="M16" s="91" t="s">
        <v>237</v>
      </c>
    </row>
    <row r="17" spans="2:13" x14ac:dyDescent="0.3">
      <c r="B17" s="30"/>
      <c r="C17" s="31"/>
      <c r="E17" s="79">
        <f>SUM(E14:E16)</f>
        <v>19038</v>
      </c>
      <c r="F17" s="79">
        <f>SUM(F14:F16)</f>
        <v>165951.93</v>
      </c>
      <c r="G17" s="79">
        <f>SUM(G14:G16)</f>
        <v>-143663.93</v>
      </c>
      <c r="H17" s="79">
        <f>SUM(H14:H16)</f>
        <v>0</v>
      </c>
      <c r="I17" s="79">
        <f>SUM(I14:I16)</f>
        <v>41326</v>
      </c>
      <c r="M17" s="31" t="str">
        <f>IF(I17='Statement of Balances'!D20,"ok",'Statement of Balances'!D20-'Notes to Accounts'!I17)</f>
        <v>ok</v>
      </c>
    </row>
    <row r="18" spans="2:13" x14ac:dyDescent="0.3">
      <c r="B18" s="30"/>
      <c r="C18" s="31"/>
      <c r="E18" s="32" t="s">
        <v>175</v>
      </c>
      <c r="F18" s="32" t="s">
        <v>174</v>
      </c>
      <c r="G18" s="32" t="s">
        <v>174</v>
      </c>
      <c r="H18" s="32" t="s">
        <v>128</v>
      </c>
      <c r="I18" s="32" t="s">
        <v>175</v>
      </c>
    </row>
    <row r="19" spans="2:13" x14ac:dyDescent="0.3">
      <c r="B19" s="12" t="s">
        <v>68</v>
      </c>
      <c r="C19" s="31"/>
      <c r="E19" s="29"/>
      <c r="F19" s="29"/>
      <c r="G19" s="29"/>
      <c r="H19" s="29"/>
      <c r="I19" s="29"/>
    </row>
    <row r="20" spans="2:13" x14ac:dyDescent="0.3">
      <c r="B20" t="s">
        <v>326</v>
      </c>
      <c r="C20" s="31"/>
      <c r="E20" s="79">
        <v>0</v>
      </c>
      <c r="F20" s="95">
        <v>7868</v>
      </c>
      <c r="G20" s="26">
        <v>-620</v>
      </c>
      <c r="H20" s="29"/>
      <c r="I20" s="79">
        <f>SUM(E20:H20)</f>
        <v>7248</v>
      </c>
    </row>
    <row r="21" spans="2:13" x14ac:dyDescent="0.3">
      <c r="B21" s="82" t="s">
        <v>69</v>
      </c>
      <c r="E21" s="79">
        <v>473</v>
      </c>
      <c r="F21" s="95">
        <v>455</v>
      </c>
      <c r="G21" s="26">
        <v>-120</v>
      </c>
      <c r="H21" s="26"/>
      <c r="I21" s="79">
        <f>SUM(E21:H21)</f>
        <v>808</v>
      </c>
    </row>
    <row r="22" spans="2:13" x14ac:dyDescent="0.3">
      <c r="B22" s="82" t="s">
        <v>129</v>
      </c>
      <c r="C22" s="31"/>
      <c r="E22" s="79">
        <v>1712</v>
      </c>
      <c r="F22" s="95">
        <f>SUM([1]summary!$F$32)</f>
        <v>680</v>
      </c>
      <c r="G22" s="26">
        <v>-863</v>
      </c>
      <c r="H22" s="26"/>
      <c r="I22" s="79">
        <f t="shared" ref="I22:I28" si="0">SUM(E22:H22)</f>
        <v>1529</v>
      </c>
    </row>
    <row r="23" spans="2:13" x14ac:dyDescent="0.3">
      <c r="B23" s="82" t="s">
        <v>100</v>
      </c>
      <c r="C23" s="31"/>
      <c r="E23" s="79">
        <v>880</v>
      </c>
      <c r="F23" s="95">
        <v>1739</v>
      </c>
      <c r="G23" s="26">
        <v>-1630</v>
      </c>
      <c r="H23" s="26"/>
      <c r="I23" s="79">
        <f t="shared" si="0"/>
        <v>989</v>
      </c>
    </row>
    <row r="24" spans="2:13" x14ac:dyDescent="0.3">
      <c r="B24" s="82" t="s">
        <v>130</v>
      </c>
      <c r="C24" s="31"/>
      <c r="E24" s="79">
        <v>467</v>
      </c>
      <c r="F24" s="95">
        <v>10</v>
      </c>
      <c r="G24" s="26">
        <v>-60</v>
      </c>
      <c r="H24" s="26"/>
      <c r="I24" s="79">
        <f t="shared" si="0"/>
        <v>417</v>
      </c>
    </row>
    <row r="25" spans="2:13" x14ac:dyDescent="0.3">
      <c r="B25" s="82" t="s">
        <v>291</v>
      </c>
      <c r="C25" s="31"/>
      <c r="E25" s="79">
        <v>49</v>
      </c>
      <c r="F25" s="95">
        <v>2040</v>
      </c>
      <c r="G25" s="26">
        <v>-2072</v>
      </c>
      <c r="H25" s="26"/>
      <c r="I25" s="79">
        <f t="shared" si="0"/>
        <v>17</v>
      </c>
    </row>
    <row r="26" spans="2:13" x14ac:dyDescent="0.3">
      <c r="B26" s="82" t="s">
        <v>308</v>
      </c>
      <c r="C26" s="31"/>
      <c r="E26" s="79">
        <v>301</v>
      </c>
      <c r="F26" s="95">
        <v>170</v>
      </c>
      <c r="G26" s="26">
        <v>-166</v>
      </c>
      <c r="H26" s="26"/>
      <c r="I26" s="79">
        <f t="shared" si="0"/>
        <v>305</v>
      </c>
    </row>
    <row r="27" spans="2:13" x14ac:dyDescent="0.3">
      <c r="B27" s="82" t="s">
        <v>309</v>
      </c>
      <c r="C27" s="31"/>
      <c r="E27" s="79">
        <v>1910</v>
      </c>
      <c r="F27" s="95">
        <v>13279</v>
      </c>
      <c r="G27" s="26">
        <v>-12430</v>
      </c>
      <c r="H27" s="26"/>
      <c r="I27" s="79">
        <f t="shared" si="0"/>
        <v>2759</v>
      </c>
    </row>
    <row r="28" spans="2:13" x14ac:dyDescent="0.3">
      <c r="B28" s="82" t="s">
        <v>325</v>
      </c>
      <c r="C28" s="31"/>
      <c r="E28" s="79">
        <v>0</v>
      </c>
      <c r="F28" s="95">
        <v>4097</v>
      </c>
      <c r="G28" s="26">
        <v>-1857</v>
      </c>
      <c r="H28" s="26"/>
      <c r="I28" s="79">
        <f t="shared" si="0"/>
        <v>2240</v>
      </c>
    </row>
    <row r="29" spans="2:13" x14ac:dyDescent="0.3">
      <c r="B29" s="30"/>
      <c r="C29" s="31"/>
      <c r="E29" s="96" t="s">
        <v>128</v>
      </c>
      <c r="F29" s="32" t="s">
        <v>173</v>
      </c>
      <c r="G29" s="32" t="s">
        <v>173</v>
      </c>
      <c r="H29" s="32" t="s">
        <v>128</v>
      </c>
      <c r="I29" s="32" t="s">
        <v>175</v>
      </c>
      <c r="M29" s="91" t="s">
        <v>237</v>
      </c>
    </row>
    <row r="30" spans="2:13" x14ac:dyDescent="0.3">
      <c r="B30" s="30"/>
      <c r="C30" s="31"/>
      <c r="E30" s="79">
        <f>SUM(E20:E29)</f>
        <v>5792</v>
      </c>
      <c r="F30" s="101">
        <f>SUM(F20:F29)</f>
        <v>30338</v>
      </c>
      <c r="G30" s="79">
        <f>SUM(G20:G29)</f>
        <v>-19818</v>
      </c>
      <c r="H30" s="79">
        <f>SUM(H21:H29)</f>
        <v>0</v>
      </c>
      <c r="I30" s="79">
        <f>SUM(I20:I29)</f>
        <v>16312</v>
      </c>
      <c r="L30" s="53"/>
      <c r="M30" s="31" t="str">
        <f>IF(I30='Statement of Balances'!E20,"ok",'Statement of Balances'!E20-'Notes to Accounts'!I30)</f>
        <v>ok</v>
      </c>
    </row>
    <row r="31" spans="2:13" x14ac:dyDescent="0.3">
      <c r="B31" s="33"/>
      <c r="C31" s="31"/>
      <c r="E31" s="32" t="s">
        <v>128</v>
      </c>
      <c r="F31" s="32" t="s">
        <v>173</v>
      </c>
      <c r="G31" s="32" t="s">
        <v>173</v>
      </c>
      <c r="H31" s="32" t="s">
        <v>128</v>
      </c>
      <c r="I31" s="32" t="s">
        <v>175</v>
      </c>
    </row>
    <row r="32" spans="2:13" x14ac:dyDescent="0.3">
      <c r="B32" s="12" t="s">
        <v>131</v>
      </c>
      <c r="C32" s="31"/>
      <c r="E32" s="29"/>
      <c r="F32" s="29"/>
      <c r="G32" s="29"/>
      <c r="H32" s="29"/>
      <c r="I32" s="29"/>
    </row>
    <row r="33" spans="2:13" x14ac:dyDescent="0.3">
      <c r="B33" s="82" t="s">
        <v>132</v>
      </c>
      <c r="C33" s="31"/>
      <c r="E33" s="26">
        <v>0</v>
      </c>
      <c r="F33" s="26">
        <v>0</v>
      </c>
      <c r="G33" s="26">
        <v>0</v>
      </c>
      <c r="H33" s="26">
        <v>0</v>
      </c>
      <c r="I33" s="79">
        <f>SUM(E33:H33)</f>
        <v>0</v>
      </c>
      <c r="M33" s="91" t="s">
        <v>236</v>
      </c>
    </row>
    <row r="34" spans="2:13" x14ac:dyDescent="0.3">
      <c r="B34" s="30"/>
      <c r="C34" s="31"/>
      <c r="E34" s="32" t="s">
        <v>173</v>
      </c>
      <c r="F34" s="32" t="s">
        <v>175</v>
      </c>
      <c r="G34" s="32" t="s">
        <v>173</v>
      </c>
      <c r="H34" s="32" t="s">
        <v>128</v>
      </c>
      <c r="I34" s="32" t="s">
        <v>174</v>
      </c>
      <c r="M34" s="91" t="s">
        <v>237</v>
      </c>
    </row>
    <row r="35" spans="2:13" x14ac:dyDescent="0.3">
      <c r="B35" s="30"/>
      <c r="C35" s="31"/>
      <c r="E35" s="79">
        <f>SUM(E33:E34)</f>
        <v>0</v>
      </c>
      <c r="F35" s="79">
        <f>SUM(F33:F34)</f>
        <v>0</v>
      </c>
      <c r="G35" s="79">
        <f>SUM(G33:G34)</f>
        <v>0</v>
      </c>
      <c r="H35" s="79">
        <f>SUM(H33:H34)</f>
        <v>0</v>
      </c>
      <c r="I35" s="79">
        <f>SUM(I33:I34)</f>
        <v>0</v>
      </c>
      <c r="M35" s="31" t="str">
        <f>IF(I35='Statement of Balances'!F20,"ok",'Statement of Balances'!F20-'Notes to Accounts'!I35)</f>
        <v>ok</v>
      </c>
    </row>
    <row r="36" spans="2:13" x14ac:dyDescent="0.3">
      <c r="B36" s="30"/>
      <c r="C36" s="31"/>
      <c r="E36" s="32" t="s">
        <v>173</v>
      </c>
      <c r="F36" s="32" t="s">
        <v>174</v>
      </c>
      <c r="G36" s="32" t="s">
        <v>174</v>
      </c>
      <c r="H36" s="32" t="s">
        <v>128</v>
      </c>
      <c r="I36" s="32" t="s">
        <v>174</v>
      </c>
    </row>
    <row r="37" spans="2:13" x14ac:dyDescent="0.3">
      <c r="B37" s="27" t="s">
        <v>70</v>
      </c>
      <c r="C37" s="31"/>
      <c r="E37" s="79">
        <f>E17+E30+E35</f>
        <v>24830</v>
      </c>
      <c r="F37" s="79">
        <f>F17+F30+F35</f>
        <v>196289.93</v>
      </c>
      <c r="G37" s="79">
        <f>G17+G30+G35</f>
        <v>-163481.93</v>
      </c>
      <c r="H37" s="79">
        <f>H17+H30+H35</f>
        <v>0</v>
      </c>
      <c r="I37" s="79">
        <f>I17+I30+I35</f>
        <v>57638</v>
      </c>
    </row>
    <row r="38" spans="2:13" x14ac:dyDescent="0.3">
      <c r="B38" s="30"/>
      <c r="C38" s="34"/>
      <c r="E38" s="32" t="s">
        <v>172</v>
      </c>
      <c r="F38" s="32" t="s">
        <v>171</v>
      </c>
      <c r="G38" s="32" t="s">
        <v>171</v>
      </c>
      <c r="H38" s="32" t="s">
        <v>133</v>
      </c>
      <c r="I38" s="32" t="s">
        <v>172</v>
      </c>
      <c r="M38" s="53"/>
    </row>
    <row r="40" spans="2:13" x14ac:dyDescent="0.3">
      <c r="B40" s="14" t="s">
        <v>71</v>
      </c>
    </row>
    <row r="41" spans="2:13" ht="14.25" customHeight="1" x14ac:dyDescent="0.3">
      <c r="B41" s="109" t="s">
        <v>305</v>
      </c>
      <c r="C41" s="109"/>
      <c r="D41" s="109"/>
      <c r="E41" s="109"/>
      <c r="F41" s="109"/>
      <c r="G41" s="109"/>
      <c r="H41" s="109"/>
      <c r="I41" s="109"/>
    </row>
    <row r="42" spans="2:13" ht="29.25" customHeight="1" x14ac:dyDescent="0.3">
      <c r="B42" s="109" t="s">
        <v>306</v>
      </c>
      <c r="C42" s="109"/>
      <c r="D42" s="109"/>
      <c r="E42" s="109"/>
      <c r="F42" s="109"/>
      <c r="G42" s="109"/>
      <c r="H42" s="109"/>
      <c r="I42" s="109"/>
    </row>
    <row r="43" spans="2:13" ht="30" customHeight="1" x14ac:dyDescent="0.3">
      <c r="B43" s="109" t="s">
        <v>307</v>
      </c>
      <c r="C43" s="109"/>
      <c r="D43" s="109"/>
      <c r="E43" s="109"/>
      <c r="F43" s="109"/>
      <c r="G43" s="109"/>
      <c r="H43" s="109"/>
      <c r="I43" s="109"/>
    </row>
    <row r="44" spans="2:13" x14ac:dyDescent="0.3">
      <c r="B44" s="83" t="s">
        <v>176</v>
      </c>
      <c r="C44" s="82"/>
      <c r="D44" s="82"/>
      <c r="E44" s="82"/>
      <c r="F44" s="82"/>
      <c r="G44" s="82"/>
      <c r="H44" s="82"/>
      <c r="I44" s="82"/>
    </row>
    <row r="45" spans="2:13" x14ac:dyDescent="0.3">
      <c r="B45" s="83" t="s">
        <v>177</v>
      </c>
      <c r="C45" s="82"/>
      <c r="D45" s="82"/>
      <c r="E45" s="82"/>
      <c r="F45" s="82"/>
      <c r="G45" s="82"/>
      <c r="H45" s="82"/>
      <c r="I45" s="82"/>
    </row>
    <row r="48" spans="2:13" ht="15" customHeight="1" x14ac:dyDescent="0.3">
      <c r="E48" s="17" t="s">
        <v>30</v>
      </c>
      <c r="F48" s="17" t="s">
        <v>31</v>
      </c>
      <c r="G48" s="17" t="s">
        <v>29</v>
      </c>
      <c r="H48" s="39"/>
      <c r="I48" s="39"/>
    </row>
    <row r="49" spans="1:11" ht="15" customHeight="1" x14ac:dyDescent="0.3">
      <c r="E49" s="17" t="s">
        <v>28</v>
      </c>
      <c r="F49" s="17" t="s">
        <v>28</v>
      </c>
      <c r="G49" s="17" t="s">
        <v>28</v>
      </c>
      <c r="H49" s="17" t="s">
        <v>27</v>
      </c>
      <c r="I49" s="17" t="s">
        <v>27</v>
      </c>
    </row>
    <row r="50" spans="1:11" ht="15" customHeight="1" x14ac:dyDescent="0.3">
      <c r="E50" s="14">
        <v>2025</v>
      </c>
      <c r="F50" s="14">
        <v>2025</v>
      </c>
      <c r="G50" s="14">
        <v>2025</v>
      </c>
      <c r="H50" s="14">
        <v>2025</v>
      </c>
      <c r="I50" s="14">
        <v>2024</v>
      </c>
    </row>
    <row r="51" spans="1:11" ht="15" customHeight="1" x14ac:dyDescent="0.3">
      <c r="E51" s="17" t="s">
        <v>117</v>
      </c>
      <c r="F51" s="17" t="s">
        <v>117</v>
      </c>
      <c r="G51" s="17" t="s">
        <v>117</v>
      </c>
      <c r="H51" s="17" t="s">
        <v>117</v>
      </c>
      <c r="I51" s="17" t="s">
        <v>117</v>
      </c>
    </row>
    <row r="52" spans="1:11" ht="15.6" x14ac:dyDescent="0.3">
      <c r="A52" s="75" t="s">
        <v>136</v>
      </c>
      <c r="B52" s="20" t="s">
        <v>72</v>
      </c>
      <c r="C52" s="11"/>
      <c r="E52" s="11"/>
      <c r="F52" s="11"/>
      <c r="G52" s="11"/>
      <c r="H52" s="11"/>
      <c r="I52" s="11"/>
    </row>
    <row r="53" spans="1:11" x14ac:dyDescent="0.3">
      <c r="A53" s="11"/>
      <c r="B53" s="82" t="s">
        <v>139</v>
      </c>
      <c r="C53" s="11"/>
      <c r="E53" s="26">
        <f>SUM([1]summary!$C$6)</f>
        <v>10727.29</v>
      </c>
      <c r="F53" s="26"/>
      <c r="G53" s="26"/>
      <c r="H53" s="79">
        <f>SUM(E53:G53)</f>
        <v>10727.29</v>
      </c>
      <c r="I53" s="26">
        <v>13260</v>
      </c>
    </row>
    <row r="54" spans="1:11" x14ac:dyDescent="0.3">
      <c r="A54" s="11"/>
      <c r="B54" s="82" t="s">
        <v>73</v>
      </c>
      <c r="C54" s="11"/>
      <c r="E54" s="26">
        <f>SUM([1]summary!$C$7)</f>
        <v>42452.1</v>
      </c>
      <c r="F54" s="26"/>
      <c r="G54" s="26"/>
      <c r="H54" s="79">
        <f t="shared" ref="H54:H58" si="1">SUM(E54:G54)</f>
        <v>42452.1</v>
      </c>
      <c r="I54" s="26">
        <v>39151</v>
      </c>
    </row>
    <row r="55" spans="1:11" x14ac:dyDescent="0.3">
      <c r="A55" s="11"/>
      <c r="B55" s="82" t="s">
        <v>140</v>
      </c>
      <c r="C55" s="11"/>
      <c r="E55" s="26">
        <f>SUM([1]summary!$C$8)</f>
        <v>11467.7</v>
      </c>
      <c r="F55" s="26"/>
      <c r="G55" s="26"/>
      <c r="H55" s="79">
        <f t="shared" si="1"/>
        <v>11467.7</v>
      </c>
      <c r="I55" s="26">
        <v>10088</v>
      </c>
    </row>
    <row r="56" spans="1:11" x14ac:dyDescent="0.3">
      <c r="A56" s="11"/>
      <c r="B56" s="82" t="s">
        <v>138</v>
      </c>
      <c r="C56" s="11"/>
      <c r="E56" s="26">
        <f>SUM([1]summary!$C$9)</f>
        <v>6350.78</v>
      </c>
      <c r="F56" s="26"/>
      <c r="G56" s="26"/>
      <c r="H56" s="79">
        <f t="shared" si="1"/>
        <v>6350.78</v>
      </c>
      <c r="I56" s="26">
        <v>6973</v>
      </c>
    </row>
    <row r="57" spans="1:11" x14ac:dyDescent="0.3">
      <c r="A57" s="11"/>
      <c r="B57" s="82" t="s">
        <v>265</v>
      </c>
      <c r="C57" s="11"/>
      <c r="E57" s="26">
        <v>43416</v>
      </c>
      <c r="F57" s="26"/>
      <c r="G57" s="26"/>
      <c r="H57" s="79">
        <f t="shared" si="1"/>
        <v>43416</v>
      </c>
      <c r="I57" s="26">
        <v>7114</v>
      </c>
    </row>
    <row r="58" spans="1:11" x14ac:dyDescent="0.3">
      <c r="A58" s="11"/>
      <c r="B58" s="82" t="s">
        <v>141</v>
      </c>
      <c r="C58" s="11"/>
      <c r="E58" s="26">
        <v>38474</v>
      </c>
      <c r="F58" s="95">
        <f>SUM(F30)</f>
        <v>30338</v>
      </c>
      <c r="G58" s="26"/>
      <c r="H58" s="79">
        <f t="shared" si="1"/>
        <v>68812</v>
      </c>
      <c r="I58" s="26">
        <v>57701</v>
      </c>
    </row>
    <row r="59" spans="1:11" ht="9" customHeight="1" x14ac:dyDescent="0.3">
      <c r="B59" s="11"/>
      <c r="C59" s="11"/>
      <c r="E59" s="32" t="s">
        <v>145</v>
      </c>
      <c r="F59" s="32" t="s">
        <v>145</v>
      </c>
      <c r="G59" s="32" t="s">
        <v>145</v>
      </c>
      <c r="H59" s="32" t="s">
        <v>145</v>
      </c>
      <c r="I59" s="32" t="s">
        <v>145</v>
      </c>
    </row>
    <row r="60" spans="1:11" x14ac:dyDescent="0.3">
      <c r="A60" s="11"/>
      <c r="B60" s="11"/>
      <c r="C60" s="11"/>
      <c r="E60" s="79">
        <f>SUM(E53:E59)</f>
        <v>152887.87</v>
      </c>
      <c r="F60" s="79">
        <f>SUM(F53:F59)</f>
        <v>30338</v>
      </c>
      <c r="G60" s="79">
        <f>SUM(G53:G59)</f>
        <v>0</v>
      </c>
      <c r="H60" s="79">
        <f>SUM(H53:H59)</f>
        <v>183225.87</v>
      </c>
      <c r="I60" s="79">
        <f>SUM(I53:I59)</f>
        <v>134287</v>
      </c>
    </row>
    <row r="61" spans="1:11" ht="10.5" customHeight="1" x14ac:dyDescent="0.3">
      <c r="A61" s="11"/>
      <c r="B61" s="11"/>
      <c r="C61" s="11"/>
      <c r="E61" s="32" t="s">
        <v>144</v>
      </c>
      <c r="F61" s="32" t="s">
        <v>144</v>
      </c>
      <c r="G61" s="32" t="s">
        <v>144</v>
      </c>
      <c r="H61" s="32" t="s">
        <v>144</v>
      </c>
      <c r="I61" s="32" t="s">
        <v>144</v>
      </c>
    </row>
    <row r="62" spans="1:11" x14ac:dyDescent="0.3">
      <c r="A62" s="11"/>
      <c r="B62" s="11"/>
      <c r="C62" s="11"/>
      <c r="E62" s="32"/>
      <c r="F62" s="32"/>
      <c r="G62" s="32"/>
      <c r="H62" s="32"/>
      <c r="I62" s="32"/>
    </row>
    <row r="63" spans="1:11" ht="15.6" x14ac:dyDescent="0.3">
      <c r="A63" s="74" t="s">
        <v>137</v>
      </c>
      <c r="B63" s="20" t="s">
        <v>74</v>
      </c>
      <c r="K63" s="41"/>
    </row>
    <row r="64" spans="1:11" x14ac:dyDescent="0.3">
      <c r="B64" s="12" t="s">
        <v>75</v>
      </c>
      <c r="C64" s="11"/>
      <c r="E64" s="11"/>
      <c r="F64" s="11"/>
      <c r="G64" s="11"/>
      <c r="H64" s="11"/>
      <c r="I64" s="11"/>
    </row>
    <row r="65" spans="2:12" x14ac:dyDescent="0.3">
      <c r="B65" t="s">
        <v>143</v>
      </c>
      <c r="C65" s="11"/>
      <c r="E65" s="26">
        <v>0</v>
      </c>
      <c r="F65" s="26">
        <v>0</v>
      </c>
      <c r="G65" s="26">
        <v>0</v>
      </c>
      <c r="H65" s="79">
        <f>SUM(E65:G65)</f>
        <v>0</v>
      </c>
      <c r="I65" s="26">
        <v>0</v>
      </c>
    </row>
    <row r="66" spans="2:12" x14ac:dyDescent="0.3">
      <c r="B66" t="s">
        <v>76</v>
      </c>
      <c r="C66" s="11"/>
      <c r="E66" s="26">
        <v>0</v>
      </c>
      <c r="F66" s="26">
        <v>0</v>
      </c>
      <c r="G66" s="26">
        <v>0</v>
      </c>
      <c r="H66" s="79">
        <f>SUM(E66:G66)</f>
        <v>0</v>
      </c>
      <c r="I66" s="26"/>
    </row>
    <row r="67" spans="2:12" ht="9" customHeight="1" x14ac:dyDescent="0.3">
      <c r="B67" s="11"/>
      <c r="C67" s="11"/>
      <c r="E67" s="32" t="s">
        <v>145</v>
      </c>
      <c r="F67" s="32" t="s">
        <v>145</v>
      </c>
      <c r="G67" s="32" t="s">
        <v>145</v>
      </c>
      <c r="H67" s="32" t="s">
        <v>145</v>
      </c>
      <c r="I67" s="32" t="s">
        <v>145</v>
      </c>
    </row>
    <row r="68" spans="2:12" x14ac:dyDescent="0.3">
      <c r="E68" s="79">
        <f>SUM(E65:E67)</f>
        <v>0</v>
      </c>
      <c r="F68" s="79">
        <f>SUM(F65:F67)</f>
        <v>0</v>
      </c>
      <c r="G68" s="79">
        <f>SUM(G65:G67)</f>
        <v>0</v>
      </c>
      <c r="H68" s="79">
        <f>SUM(H65:H67)</f>
        <v>0</v>
      </c>
      <c r="I68" s="79">
        <f>SUM(I65:I67)</f>
        <v>0</v>
      </c>
    </row>
    <row r="69" spans="2:12" ht="9" customHeight="1" x14ac:dyDescent="0.3">
      <c r="B69" s="11"/>
      <c r="C69" s="11"/>
      <c r="E69" s="32" t="s">
        <v>145</v>
      </c>
      <c r="F69" s="32" t="s">
        <v>145</v>
      </c>
      <c r="G69" s="32" t="s">
        <v>145</v>
      </c>
      <c r="H69" s="32" t="s">
        <v>145</v>
      </c>
      <c r="I69" s="32" t="s">
        <v>145</v>
      </c>
    </row>
    <row r="70" spans="2:12" x14ac:dyDescent="0.3">
      <c r="B70" s="12" t="s">
        <v>47</v>
      </c>
      <c r="C70" s="11"/>
      <c r="E70" s="11"/>
      <c r="F70" s="11"/>
      <c r="G70" s="11"/>
      <c r="H70" s="11"/>
      <c r="I70" s="11"/>
    </row>
    <row r="71" spans="2:12" x14ac:dyDescent="0.3">
      <c r="B71" t="s">
        <v>80</v>
      </c>
      <c r="C71" s="11"/>
      <c r="E71" s="97">
        <f>SUM([1]summary!$C$21)</f>
        <v>54864</v>
      </c>
      <c r="F71" s="26"/>
      <c r="G71" s="26">
        <v>0</v>
      </c>
      <c r="H71" s="79">
        <f>SUM(E71:G71)</f>
        <v>54864</v>
      </c>
      <c r="I71" s="97">
        <v>52331</v>
      </c>
    </row>
    <row r="72" spans="2:12" x14ac:dyDescent="0.3">
      <c r="B72" t="s">
        <v>77</v>
      </c>
      <c r="C72" s="11"/>
      <c r="E72" s="97">
        <f>SUM([1]summary!$C$22)</f>
        <v>3155</v>
      </c>
      <c r="F72" s="26"/>
      <c r="G72" s="26">
        <v>0</v>
      </c>
      <c r="H72" s="79">
        <f t="shared" ref="H72:H81" si="2">SUM(E72:G72)</f>
        <v>3155</v>
      </c>
      <c r="I72" s="97">
        <v>5854</v>
      </c>
    </row>
    <row r="73" spans="2:12" x14ac:dyDescent="0.3">
      <c r="B73" t="s">
        <v>78</v>
      </c>
      <c r="C73" s="11"/>
      <c r="E73" s="97">
        <f>SUM([1]summary!$C$23)</f>
        <v>2270.73</v>
      </c>
      <c r="F73" s="26"/>
      <c r="G73" s="26">
        <v>0</v>
      </c>
      <c r="H73" s="79">
        <f t="shared" si="2"/>
        <v>2270.73</v>
      </c>
      <c r="I73" s="97">
        <v>2908</v>
      </c>
    </row>
    <row r="74" spans="2:12" x14ac:dyDescent="0.3">
      <c r="B74" t="s">
        <v>79</v>
      </c>
      <c r="C74" s="11"/>
      <c r="E74" s="97">
        <f>SUM([1]summary!$C$24)</f>
        <v>3675.9</v>
      </c>
      <c r="F74" s="26"/>
      <c r="G74" s="26">
        <v>0</v>
      </c>
      <c r="H74" s="79">
        <f t="shared" si="2"/>
        <v>3675.9</v>
      </c>
      <c r="I74" s="97">
        <v>3451</v>
      </c>
    </row>
    <row r="75" spans="2:12" x14ac:dyDescent="0.3">
      <c r="B75" t="s">
        <v>81</v>
      </c>
      <c r="E75" s="97">
        <f>SUM([1]summary!$C$26)</f>
        <v>11387.519999999997</v>
      </c>
      <c r="F75" s="26"/>
      <c r="G75" s="26">
        <v>0</v>
      </c>
      <c r="H75" s="79">
        <f t="shared" si="2"/>
        <v>11387.519999999997</v>
      </c>
      <c r="I75" s="97">
        <v>11387</v>
      </c>
      <c r="L75" s="53"/>
    </row>
    <row r="76" spans="2:12" x14ac:dyDescent="0.3">
      <c r="B76" t="s">
        <v>82</v>
      </c>
      <c r="E76" s="97">
        <v>20998</v>
      </c>
      <c r="F76" s="26"/>
      <c r="G76" s="26">
        <v>0</v>
      </c>
      <c r="H76" s="79">
        <f t="shared" si="2"/>
        <v>20998</v>
      </c>
      <c r="I76" s="97">
        <v>8325</v>
      </c>
    </row>
    <row r="77" spans="2:12" x14ac:dyDescent="0.3">
      <c r="B77" t="s">
        <v>83</v>
      </c>
      <c r="E77" s="97">
        <f>SUM([1]summary!$C$28)</f>
        <v>16975.940000000002</v>
      </c>
      <c r="F77" s="26"/>
      <c r="G77" s="26">
        <v>0</v>
      </c>
      <c r="H77" s="79">
        <f t="shared" si="2"/>
        <v>16975.940000000002</v>
      </c>
      <c r="I77" s="97">
        <v>18192</v>
      </c>
    </row>
    <row r="78" spans="2:12" x14ac:dyDescent="0.3">
      <c r="B78" t="s">
        <v>84</v>
      </c>
      <c r="E78" s="97">
        <f>SUM([1]summary!$C$29)</f>
        <v>2933.3199999999997</v>
      </c>
      <c r="F78" s="26"/>
      <c r="G78" s="26">
        <v>0</v>
      </c>
      <c r="H78" s="79">
        <f t="shared" si="2"/>
        <v>2933.3199999999997</v>
      </c>
      <c r="I78" s="97">
        <v>2781</v>
      </c>
    </row>
    <row r="79" spans="2:12" x14ac:dyDescent="0.3">
      <c r="B79" t="s">
        <v>85</v>
      </c>
      <c r="C79" s="1"/>
      <c r="E79" s="97">
        <f>SUM([1]summary!$C$30)</f>
        <v>5923.0499999999993</v>
      </c>
      <c r="F79" s="26"/>
      <c r="G79" s="26">
        <v>0</v>
      </c>
      <c r="H79" s="79">
        <f t="shared" si="2"/>
        <v>5923.0499999999993</v>
      </c>
      <c r="I79" s="97">
        <v>5291</v>
      </c>
    </row>
    <row r="80" spans="2:12" x14ac:dyDescent="0.3">
      <c r="B80" t="s">
        <v>86</v>
      </c>
      <c r="C80" s="11"/>
      <c r="E80" s="97"/>
      <c r="F80" s="26"/>
      <c r="G80" s="26">
        <v>0</v>
      </c>
      <c r="H80" s="79">
        <f t="shared" si="2"/>
        <v>0</v>
      </c>
      <c r="I80" s="26"/>
    </row>
    <row r="81" spans="2:11" x14ac:dyDescent="0.3">
      <c r="B81" t="s">
        <v>142</v>
      </c>
      <c r="C81" s="11"/>
      <c r="E81" s="97">
        <f>SUM([1]summary!$C$32)</f>
        <v>2245.4699999999998</v>
      </c>
      <c r="F81" s="26"/>
      <c r="G81" s="26">
        <v>0</v>
      </c>
      <c r="H81" s="79">
        <f t="shared" si="2"/>
        <v>2245.4699999999998</v>
      </c>
      <c r="I81" s="26"/>
      <c r="K81" s="26"/>
    </row>
    <row r="82" spans="2:11" x14ac:dyDescent="0.3">
      <c r="B82" t="s">
        <v>87</v>
      </c>
      <c r="C82" s="11"/>
      <c r="E82" s="97">
        <v>19085</v>
      </c>
      <c r="F82" s="26">
        <v>19818</v>
      </c>
      <c r="G82" s="26">
        <v>0</v>
      </c>
      <c r="H82" s="79">
        <f>SUM(E82:G82)</f>
        <v>38903</v>
      </c>
      <c r="I82" s="26">
        <v>49172</v>
      </c>
    </row>
    <row r="83" spans="2:11" ht="9" customHeight="1" x14ac:dyDescent="0.3">
      <c r="B83" s="11"/>
      <c r="C83" s="11"/>
      <c r="E83" s="32" t="s">
        <v>146</v>
      </c>
      <c r="F83" s="32" t="s">
        <v>145</v>
      </c>
      <c r="G83" s="32" t="s">
        <v>145</v>
      </c>
      <c r="H83" s="32" t="s">
        <v>146</v>
      </c>
      <c r="I83" s="32" t="s">
        <v>146</v>
      </c>
    </row>
    <row r="84" spans="2:11" x14ac:dyDescent="0.3">
      <c r="B84" s="1"/>
      <c r="C84" s="1"/>
      <c r="E84" s="79">
        <f>SUM(E71:E83)</f>
        <v>143513.93</v>
      </c>
      <c r="F84" s="79">
        <f>SUM(F71:F83)</f>
        <v>19818</v>
      </c>
      <c r="G84" s="79">
        <f>SUM(G71:G83)</f>
        <v>0</v>
      </c>
      <c r="H84" s="79">
        <f>SUM(H71:H83)</f>
        <v>163331.93</v>
      </c>
      <c r="I84" s="79">
        <f>SUM(I71:I83)</f>
        <v>159692</v>
      </c>
    </row>
    <row r="85" spans="2:11" ht="9" customHeight="1" x14ac:dyDescent="0.3">
      <c r="B85" s="11"/>
      <c r="C85" s="11"/>
      <c r="E85" s="32" t="s">
        <v>146</v>
      </c>
      <c r="F85" s="32" t="s">
        <v>145</v>
      </c>
      <c r="G85" s="32" t="s">
        <v>145</v>
      </c>
      <c r="H85" s="32" t="s">
        <v>146</v>
      </c>
      <c r="I85" s="32" t="s">
        <v>146</v>
      </c>
    </row>
    <row r="86" spans="2:11" x14ac:dyDescent="0.3">
      <c r="B86" s="12" t="s">
        <v>48</v>
      </c>
      <c r="C86" s="11"/>
      <c r="D86" s="11"/>
      <c r="E86" s="11"/>
      <c r="F86" s="11"/>
      <c r="G86" s="11"/>
      <c r="H86" s="11"/>
      <c r="I86" s="11"/>
    </row>
    <row r="87" spans="2:11" x14ac:dyDescent="0.3">
      <c r="B87" t="s">
        <v>125</v>
      </c>
      <c r="C87" s="11"/>
      <c r="E87" s="26">
        <v>150</v>
      </c>
      <c r="F87" s="26">
        <v>0</v>
      </c>
      <c r="G87" s="26">
        <v>0</v>
      </c>
      <c r="H87" s="79">
        <f>SUM(E87:G87)</f>
        <v>150</v>
      </c>
      <c r="I87" s="26">
        <v>150</v>
      </c>
    </row>
    <row r="88" spans="2:11" ht="9" customHeight="1" x14ac:dyDescent="0.3">
      <c r="C88" s="11"/>
      <c r="E88" s="32" t="s">
        <v>145</v>
      </c>
      <c r="F88" s="32" t="s">
        <v>145</v>
      </c>
      <c r="G88" s="32" t="s">
        <v>145</v>
      </c>
      <c r="H88" s="32" t="s">
        <v>145</v>
      </c>
      <c r="I88" s="32" t="s">
        <v>145</v>
      </c>
    </row>
    <row r="89" spans="2:11" x14ac:dyDescent="0.3">
      <c r="B89" s="12" t="s">
        <v>88</v>
      </c>
      <c r="C89" s="11"/>
      <c r="D89" s="11"/>
      <c r="E89" s="11"/>
      <c r="F89" s="11"/>
      <c r="G89" s="11"/>
      <c r="H89" s="11"/>
      <c r="I89" s="11"/>
    </row>
    <row r="90" spans="2:11" x14ac:dyDescent="0.3">
      <c r="B90" t="s">
        <v>124</v>
      </c>
      <c r="C90" s="11"/>
      <c r="D90" s="11"/>
      <c r="E90" s="26">
        <v>0</v>
      </c>
      <c r="F90" s="26">
        <v>0</v>
      </c>
      <c r="G90" s="26"/>
      <c r="H90" s="79">
        <f>SUM(E90:G90)</f>
        <v>0</v>
      </c>
      <c r="I90" s="26">
        <v>0</v>
      </c>
    </row>
    <row r="91" spans="2:11" x14ac:dyDescent="0.3">
      <c r="B91" t="s">
        <v>126</v>
      </c>
      <c r="C91" s="11"/>
      <c r="E91" s="79">
        <v>0</v>
      </c>
      <c r="F91" s="79">
        <v>0</v>
      </c>
      <c r="G91" s="79">
        <v>0</v>
      </c>
      <c r="H91" s="79">
        <f>SUM(E91:G91)</f>
        <v>0</v>
      </c>
      <c r="I91" s="79">
        <v>0</v>
      </c>
    </row>
    <row r="92" spans="2:11" ht="9" customHeight="1" x14ac:dyDescent="0.3">
      <c r="C92" s="11"/>
      <c r="E92" s="32" t="s">
        <v>145</v>
      </c>
      <c r="F92" s="32" t="s">
        <v>145</v>
      </c>
      <c r="G92" s="32" t="s">
        <v>145</v>
      </c>
      <c r="H92" s="32" t="s">
        <v>145</v>
      </c>
      <c r="I92" s="32" t="s">
        <v>145</v>
      </c>
    </row>
    <row r="93" spans="2:11" ht="15" customHeight="1" x14ac:dyDescent="0.3">
      <c r="B93" s="11"/>
      <c r="C93" s="11"/>
      <c r="E93" s="79">
        <f>SUM(E90:E92)</f>
        <v>0</v>
      </c>
      <c r="F93" s="79">
        <f>SUM(F90:F92)</f>
        <v>0</v>
      </c>
      <c r="G93" s="79">
        <f>SUM(G90:G92)</f>
        <v>0</v>
      </c>
      <c r="H93" s="79">
        <f>SUM(H90:H92)</f>
        <v>0</v>
      </c>
      <c r="I93" s="79">
        <f>SUM(I90:I92)</f>
        <v>0</v>
      </c>
    </row>
    <row r="94" spans="2:11" ht="9" customHeight="1" x14ac:dyDescent="0.3">
      <c r="C94" s="11"/>
      <c r="E94" s="32" t="s">
        <v>145</v>
      </c>
      <c r="F94" s="32" t="s">
        <v>145</v>
      </c>
      <c r="G94" s="32" t="s">
        <v>145</v>
      </c>
      <c r="H94" s="32" t="s">
        <v>145</v>
      </c>
      <c r="I94" s="32" t="s">
        <v>145</v>
      </c>
    </row>
    <row r="95" spans="2:11" ht="9" customHeight="1" x14ac:dyDescent="0.3">
      <c r="C95" s="11"/>
      <c r="E95" s="32" t="s">
        <v>145</v>
      </c>
      <c r="F95" s="32" t="s">
        <v>145</v>
      </c>
      <c r="G95" s="32" t="s">
        <v>145</v>
      </c>
      <c r="H95" s="32" t="s">
        <v>145</v>
      </c>
      <c r="I95" s="32" t="s">
        <v>145</v>
      </c>
    </row>
    <row r="96" spans="2:11" ht="15" customHeight="1" x14ac:dyDescent="0.3">
      <c r="B96" t="s">
        <v>27</v>
      </c>
      <c r="C96" s="11"/>
      <c r="E96" s="79">
        <f>E68+E84+E87+E93</f>
        <v>143663.93</v>
      </c>
      <c r="F96" s="79">
        <f>F68+F84+F87+F93</f>
        <v>19818</v>
      </c>
      <c r="G96" s="79">
        <f>G68+G84+G87+G93</f>
        <v>0</v>
      </c>
      <c r="H96" s="79">
        <f>H68+H84+H87+H93</f>
        <v>163481.93</v>
      </c>
      <c r="I96" s="79">
        <f>I68+I84+I87+I93</f>
        <v>159842</v>
      </c>
    </row>
    <row r="97" spans="1:13" ht="15" customHeight="1" x14ac:dyDescent="0.3">
      <c r="A97" s="11"/>
      <c r="B97" s="11"/>
      <c r="C97" s="11"/>
      <c r="E97" s="32" t="s">
        <v>149</v>
      </c>
      <c r="F97" s="32" t="s">
        <v>144</v>
      </c>
      <c r="G97" s="32" t="s">
        <v>144</v>
      </c>
      <c r="H97" s="32" t="s">
        <v>149</v>
      </c>
      <c r="I97" s="32" t="s">
        <v>149</v>
      </c>
    </row>
    <row r="98" spans="1:13" ht="15" customHeight="1" x14ac:dyDescent="0.3">
      <c r="A98" s="75" t="s">
        <v>119</v>
      </c>
      <c r="B98" s="20" t="s">
        <v>89</v>
      </c>
      <c r="C98" s="11"/>
      <c r="D98" s="11"/>
      <c r="E98" s="11"/>
      <c r="F98" s="11"/>
      <c r="G98" s="11"/>
      <c r="H98" s="11"/>
    </row>
    <row r="99" spans="1:13" ht="26.4" customHeight="1" x14ac:dyDescent="0.3">
      <c r="B99" s="109" t="s">
        <v>332</v>
      </c>
      <c r="C99" s="109"/>
      <c r="D99" s="109"/>
      <c r="E99" s="109"/>
      <c r="F99" s="109"/>
      <c r="G99" s="109"/>
      <c r="H99" s="109"/>
      <c r="I99" s="109"/>
      <c r="M99" t="s">
        <v>198</v>
      </c>
    </row>
    <row r="100" spans="1:13" ht="29.4" customHeight="1" x14ac:dyDescent="0.3">
      <c r="B100" s="109" t="s">
        <v>118</v>
      </c>
      <c r="C100" s="109"/>
      <c r="D100" s="109"/>
      <c r="E100" s="109"/>
      <c r="F100" s="109"/>
      <c r="G100" s="109"/>
      <c r="H100" s="109"/>
      <c r="I100" s="109"/>
    </row>
    <row r="101" spans="1:13" ht="15.6" x14ac:dyDescent="0.3">
      <c r="A101" s="75" t="s">
        <v>120</v>
      </c>
      <c r="B101" s="20" t="s">
        <v>90</v>
      </c>
      <c r="C101" s="11"/>
      <c r="D101" s="11"/>
      <c r="E101" s="11"/>
      <c r="F101" s="11"/>
      <c r="G101" s="11"/>
      <c r="H101" s="11"/>
    </row>
    <row r="102" spans="1:13" ht="76.5" customHeight="1" x14ac:dyDescent="0.3">
      <c r="A102" s="11"/>
      <c r="B102" s="109" t="s">
        <v>333</v>
      </c>
      <c r="C102" s="128"/>
      <c r="D102" s="128"/>
      <c r="E102" s="128"/>
      <c r="F102" s="128"/>
      <c r="G102" s="128"/>
      <c r="H102" s="128"/>
      <c r="I102" s="128"/>
      <c r="M102" t="s">
        <v>199</v>
      </c>
    </row>
    <row r="103" spans="1:13" ht="15.6" x14ac:dyDescent="0.3">
      <c r="A103" s="75" t="s">
        <v>121</v>
      </c>
      <c r="B103" s="20" t="s">
        <v>91</v>
      </c>
      <c r="C103" s="1"/>
      <c r="D103" s="1"/>
      <c r="E103" s="1"/>
      <c r="F103" s="1"/>
      <c r="G103" s="1"/>
      <c r="H103" s="1"/>
    </row>
    <row r="104" spans="1:13" x14ac:dyDescent="0.3">
      <c r="C104" s="11"/>
      <c r="E104" s="17" t="s">
        <v>92</v>
      </c>
      <c r="F104" s="39"/>
      <c r="G104" s="39"/>
      <c r="H104" s="17" t="s">
        <v>97</v>
      </c>
      <c r="I104" s="17" t="s">
        <v>92</v>
      </c>
    </row>
    <row r="105" spans="1:13" x14ac:dyDescent="0.3">
      <c r="B105" s="11"/>
      <c r="C105" s="11"/>
      <c r="E105" s="17" t="s">
        <v>93</v>
      </c>
      <c r="F105" s="39"/>
      <c r="G105" s="39"/>
      <c r="H105" s="17" t="s">
        <v>96</v>
      </c>
      <c r="I105" s="17" t="s">
        <v>93</v>
      </c>
    </row>
    <row r="106" spans="1:13" x14ac:dyDescent="0.3">
      <c r="E106" s="17" t="s">
        <v>319</v>
      </c>
      <c r="F106" s="17" t="s">
        <v>94</v>
      </c>
      <c r="G106" s="17" t="s">
        <v>95</v>
      </c>
      <c r="H106" s="17" t="s">
        <v>98</v>
      </c>
      <c r="I106" s="17" t="s">
        <v>320</v>
      </c>
    </row>
    <row r="107" spans="1:13" x14ac:dyDescent="0.3">
      <c r="E107" s="17" t="s">
        <v>117</v>
      </c>
      <c r="F107" s="17" t="s">
        <v>117</v>
      </c>
      <c r="G107" s="17" t="s">
        <v>117</v>
      </c>
      <c r="H107" s="17" t="s">
        <v>117</v>
      </c>
      <c r="I107" s="17" t="s">
        <v>117</v>
      </c>
    </row>
    <row r="108" spans="1:13" x14ac:dyDescent="0.3">
      <c r="A108" s="11"/>
      <c r="B108" s="82" t="s">
        <v>167</v>
      </c>
      <c r="C108" s="11"/>
      <c r="E108" s="26">
        <v>12971</v>
      </c>
      <c r="F108" s="26">
        <v>0</v>
      </c>
      <c r="G108" s="26">
        <v>0</v>
      </c>
      <c r="H108" s="26">
        <v>1016</v>
      </c>
      <c r="I108" s="79">
        <v>13987</v>
      </c>
      <c r="M108" t="s">
        <v>193</v>
      </c>
    </row>
    <row r="109" spans="1:13" ht="9" customHeight="1" x14ac:dyDescent="0.3">
      <c r="B109" s="11"/>
      <c r="C109" s="11"/>
      <c r="E109" s="32" t="s">
        <v>146</v>
      </c>
      <c r="F109" s="32" t="s">
        <v>145</v>
      </c>
      <c r="G109" s="32" t="s">
        <v>145</v>
      </c>
      <c r="H109" s="32" t="s">
        <v>146</v>
      </c>
      <c r="I109" s="32" t="s">
        <v>146</v>
      </c>
    </row>
    <row r="110" spans="1:13" x14ac:dyDescent="0.3">
      <c r="A110" s="11"/>
      <c r="B110" s="14" t="s">
        <v>166</v>
      </c>
      <c r="C110" s="11"/>
      <c r="E110" s="26"/>
      <c r="F110" s="26"/>
      <c r="G110" s="26"/>
      <c r="H110" s="26"/>
      <c r="I110" s="26"/>
    </row>
    <row r="111" spans="1:13" x14ac:dyDescent="0.3">
      <c r="A111" s="11"/>
      <c r="B111" s="12" t="s">
        <v>168</v>
      </c>
      <c r="C111" s="11"/>
      <c r="E111" s="26"/>
      <c r="F111" s="26"/>
      <c r="G111" s="26"/>
      <c r="H111" s="26"/>
      <c r="I111" s="26"/>
    </row>
    <row r="112" spans="1:13" x14ac:dyDescent="0.3">
      <c r="A112" s="11"/>
      <c r="B112" s="82" t="s">
        <v>67</v>
      </c>
      <c r="C112" s="11"/>
      <c r="E112" s="26">
        <f>SUM(E108:E111)</f>
        <v>12971</v>
      </c>
      <c r="F112" s="26">
        <v>0</v>
      </c>
      <c r="G112" s="26">
        <v>0</v>
      </c>
      <c r="H112" s="79">
        <f>SUM(H108:H111)</f>
        <v>1016</v>
      </c>
      <c r="I112" s="79">
        <f>SUM(I108:I111)</f>
        <v>13987</v>
      </c>
    </row>
    <row r="113" spans="1:14" ht="9" hidden="1" customHeight="1" outlineLevel="1" x14ac:dyDescent="0.3">
      <c r="B113" s="11"/>
      <c r="C113" s="11"/>
      <c r="E113" s="32" t="s">
        <v>146</v>
      </c>
      <c r="F113" s="32" t="s">
        <v>145</v>
      </c>
      <c r="G113" s="32" t="s">
        <v>145</v>
      </c>
      <c r="H113" s="32" t="s">
        <v>146</v>
      </c>
      <c r="I113" s="32" t="s">
        <v>146</v>
      </c>
    </row>
    <row r="114" spans="1:14" hidden="1" outlineLevel="1" x14ac:dyDescent="0.3">
      <c r="A114" s="11"/>
      <c r="B114" s="12" t="s">
        <v>169</v>
      </c>
      <c r="C114" s="11"/>
      <c r="E114" s="26">
        <v>0</v>
      </c>
      <c r="F114" s="26"/>
      <c r="G114" s="26"/>
      <c r="H114" s="26"/>
      <c r="I114" s="26"/>
    </row>
    <row r="115" spans="1:14" ht="9" hidden="1" customHeight="1" outlineLevel="1" x14ac:dyDescent="0.3">
      <c r="B115" s="11"/>
      <c r="C115" s="11"/>
      <c r="E115" s="32" t="s">
        <v>146</v>
      </c>
      <c r="F115" s="32" t="s">
        <v>145</v>
      </c>
      <c r="G115" s="32" t="s">
        <v>145</v>
      </c>
      <c r="H115" s="32" t="s">
        <v>146</v>
      </c>
      <c r="I115" s="32" t="s">
        <v>146</v>
      </c>
    </row>
    <row r="116" spans="1:14" hidden="1" outlineLevel="1" x14ac:dyDescent="0.3">
      <c r="A116" s="11"/>
      <c r="B116" s="12" t="s">
        <v>170</v>
      </c>
      <c r="C116" s="11"/>
      <c r="E116" s="26"/>
      <c r="F116" s="26"/>
      <c r="G116" s="26"/>
      <c r="H116" s="26"/>
      <c r="I116" s="26"/>
      <c r="K116" s="26"/>
      <c r="L116" s="26"/>
      <c r="M116" s="26"/>
      <c r="N116" s="26"/>
    </row>
    <row r="117" spans="1:14" ht="9" hidden="1" customHeight="1" outlineLevel="1" x14ac:dyDescent="0.3">
      <c r="B117" s="11"/>
      <c r="C117" s="11"/>
      <c r="E117" s="32" t="s">
        <v>146</v>
      </c>
      <c r="F117" s="32" t="s">
        <v>145</v>
      </c>
      <c r="G117" s="32" t="s">
        <v>145</v>
      </c>
      <c r="H117" s="32" t="s">
        <v>146</v>
      </c>
      <c r="I117" s="32" t="s">
        <v>146</v>
      </c>
    </row>
    <row r="118" spans="1:14" ht="2.4" hidden="1" customHeight="1" outlineLevel="1" x14ac:dyDescent="0.3">
      <c r="B118" s="11"/>
      <c r="C118" s="11"/>
      <c r="E118" s="79">
        <v>0</v>
      </c>
      <c r="F118" s="79">
        <f>SUM(F117:F117)</f>
        <v>0</v>
      </c>
      <c r="G118" s="79">
        <f>SUM(G117:G117)</f>
        <v>0</v>
      </c>
      <c r="H118" s="79">
        <f>SUM(H117:H117)</f>
        <v>0</v>
      </c>
      <c r="I118" s="79">
        <f>SUM(I117:I117)</f>
        <v>0</v>
      </c>
    </row>
    <row r="119" spans="1:14" ht="9" hidden="1" customHeight="1" outlineLevel="1" x14ac:dyDescent="0.3">
      <c r="B119" s="11"/>
      <c r="C119" s="11"/>
      <c r="E119" s="32" t="s">
        <v>146</v>
      </c>
      <c r="F119" s="32" t="s">
        <v>145</v>
      </c>
      <c r="G119" s="32" t="s">
        <v>145</v>
      </c>
      <c r="H119" s="32" t="s">
        <v>146</v>
      </c>
      <c r="I119" s="32" t="s">
        <v>146</v>
      </c>
    </row>
    <row r="120" spans="1:14" ht="9" hidden="1" customHeight="1" outlineLevel="1" x14ac:dyDescent="0.3">
      <c r="B120" s="11"/>
      <c r="C120" s="11"/>
      <c r="E120" s="32" t="s">
        <v>146</v>
      </c>
      <c r="F120" s="32" t="s">
        <v>145</v>
      </c>
      <c r="G120" s="32" t="s">
        <v>145</v>
      </c>
      <c r="H120" s="32" t="s">
        <v>146</v>
      </c>
      <c r="I120" s="32" t="s">
        <v>146</v>
      </c>
    </row>
    <row r="121" spans="1:14" ht="15.75" hidden="1" customHeight="1" outlineLevel="1" x14ac:dyDescent="0.3">
      <c r="B121" s="11"/>
      <c r="C121" s="11"/>
      <c r="E121" s="79">
        <f>E112+E118+E118</f>
        <v>12971</v>
      </c>
      <c r="F121" s="79">
        <f>F112+F118+F118</f>
        <v>0</v>
      </c>
      <c r="G121" s="79">
        <f>G112+G118+G118</f>
        <v>0</v>
      </c>
      <c r="H121" s="79">
        <f>H112+H118+H118</f>
        <v>1016</v>
      </c>
      <c r="I121" s="79">
        <f>I112+I118+I118</f>
        <v>13987</v>
      </c>
    </row>
    <row r="122" spans="1:14" ht="10.5" customHeight="1" collapsed="1" x14ac:dyDescent="0.3">
      <c r="A122" s="11"/>
      <c r="B122" s="11"/>
      <c r="C122" s="11"/>
      <c r="E122" s="32" t="s">
        <v>149</v>
      </c>
      <c r="F122" s="32" t="s">
        <v>144</v>
      </c>
      <c r="G122" s="32" t="s">
        <v>144</v>
      </c>
      <c r="H122" s="32" t="s">
        <v>144</v>
      </c>
      <c r="I122" s="32" t="s">
        <v>149</v>
      </c>
    </row>
    <row r="123" spans="1:14" ht="15.6" x14ac:dyDescent="0.3">
      <c r="A123" s="75" t="s">
        <v>122</v>
      </c>
      <c r="B123" s="20" t="s">
        <v>123</v>
      </c>
      <c r="C123" s="11"/>
      <c r="D123" s="11"/>
      <c r="E123" s="11"/>
      <c r="F123" s="11"/>
      <c r="H123" s="54"/>
      <c r="I123" s="54"/>
    </row>
    <row r="124" spans="1:14" ht="15.6" x14ac:dyDescent="0.3">
      <c r="A124" s="75"/>
      <c r="B124" s="20"/>
      <c r="C124" s="11"/>
      <c r="D124" s="11"/>
      <c r="E124" s="11"/>
      <c r="F124" s="11"/>
      <c r="H124" s="14">
        <v>2025</v>
      </c>
      <c r="I124" s="14">
        <v>2024</v>
      </c>
    </row>
    <row r="125" spans="1:14" x14ac:dyDescent="0.3">
      <c r="A125" s="11"/>
      <c r="B125" s="24"/>
      <c r="C125" s="11"/>
      <c r="D125" s="11"/>
      <c r="E125" s="11"/>
      <c r="F125" s="11"/>
      <c r="H125" s="17" t="s">
        <v>117</v>
      </c>
      <c r="I125" s="17" t="s">
        <v>117</v>
      </c>
    </row>
    <row r="126" spans="1:14" x14ac:dyDescent="0.3">
      <c r="A126" s="11"/>
      <c r="B126" s="88" t="s">
        <v>313</v>
      </c>
      <c r="C126" s="11"/>
      <c r="D126" s="11"/>
      <c r="E126" s="11"/>
      <c r="F126" s="11"/>
      <c r="H126" s="26">
        <v>0</v>
      </c>
      <c r="I126" s="26">
        <v>895</v>
      </c>
      <c r="M126" t="s">
        <v>200</v>
      </c>
    </row>
    <row r="127" spans="1:14" x14ac:dyDescent="0.3">
      <c r="B127" s="82" t="s">
        <v>99</v>
      </c>
      <c r="H127" s="26">
        <v>238</v>
      </c>
      <c r="I127" s="26">
        <v>141</v>
      </c>
    </row>
    <row r="128" spans="1:14" x14ac:dyDescent="0.3">
      <c r="B128" s="88" t="s">
        <v>321</v>
      </c>
      <c r="H128" s="26">
        <v>300</v>
      </c>
      <c r="I128" s="26">
        <v>0</v>
      </c>
    </row>
    <row r="129" spans="2:9" x14ac:dyDescent="0.3">
      <c r="B129" s="88" t="s">
        <v>314</v>
      </c>
      <c r="H129" s="26">
        <v>0</v>
      </c>
      <c r="I129" s="26">
        <v>227</v>
      </c>
    </row>
    <row r="130" spans="2:9" x14ac:dyDescent="0.3">
      <c r="B130" s="88" t="s">
        <v>322</v>
      </c>
      <c r="C130" s="11"/>
      <c r="D130" s="11"/>
      <c r="E130" s="11"/>
      <c r="F130" s="11"/>
      <c r="H130" s="26">
        <v>240</v>
      </c>
      <c r="I130" s="26">
        <v>0</v>
      </c>
    </row>
    <row r="131" spans="2:9" x14ac:dyDescent="0.3">
      <c r="B131" s="88" t="s">
        <v>323</v>
      </c>
      <c r="C131" s="11"/>
      <c r="D131" s="11"/>
      <c r="E131" s="11"/>
      <c r="F131" s="11"/>
      <c r="H131" s="26">
        <v>86</v>
      </c>
      <c r="I131" s="26">
        <v>0</v>
      </c>
    </row>
    <row r="132" spans="2:9" x14ac:dyDescent="0.3">
      <c r="B132" s="88" t="s">
        <v>316</v>
      </c>
      <c r="C132" s="11"/>
      <c r="D132" s="11"/>
      <c r="E132" s="11"/>
      <c r="F132" s="11"/>
      <c r="H132" s="26">
        <v>1050</v>
      </c>
      <c r="I132" s="26">
        <v>750</v>
      </c>
    </row>
    <row r="133" spans="2:9" x14ac:dyDescent="0.3">
      <c r="B133" s="88" t="s">
        <v>315</v>
      </c>
      <c r="C133" s="11"/>
      <c r="D133" s="11"/>
      <c r="E133" s="11"/>
      <c r="F133" s="11"/>
      <c r="H133" s="26">
        <v>0</v>
      </c>
      <c r="I133" s="26">
        <v>300</v>
      </c>
    </row>
    <row r="134" spans="2:9" x14ac:dyDescent="0.3">
      <c r="B134" s="88" t="s">
        <v>324</v>
      </c>
      <c r="C134" s="11"/>
      <c r="D134" s="11"/>
      <c r="E134" s="11"/>
      <c r="F134" s="11"/>
      <c r="H134" s="26">
        <v>576</v>
      </c>
      <c r="I134" s="26">
        <v>0</v>
      </c>
    </row>
    <row r="135" spans="2:9" x14ac:dyDescent="0.3">
      <c r="B135" s="88" t="s">
        <v>338</v>
      </c>
      <c r="C135" s="11"/>
      <c r="D135" s="11"/>
      <c r="E135" s="11"/>
      <c r="F135" s="11"/>
      <c r="H135" s="26">
        <v>306</v>
      </c>
      <c r="I135" s="26">
        <v>554</v>
      </c>
    </row>
    <row r="136" spans="2:9" hidden="1" outlineLevel="1" x14ac:dyDescent="0.3">
      <c r="B136" s="88" t="s">
        <v>312</v>
      </c>
      <c r="C136" s="11"/>
      <c r="D136" s="11"/>
      <c r="E136" s="11"/>
      <c r="F136" s="11"/>
      <c r="H136" s="26"/>
      <c r="I136" s="26"/>
    </row>
    <row r="137" spans="2:9" hidden="1" outlineLevel="1" x14ac:dyDescent="0.3">
      <c r="B137" s="88" t="s">
        <v>311</v>
      </c>
      <c r="C137" s="11"/>
      <c r="D137" s="11"/>
      <c r="E137" s="11"/>
      <c r="F137" s="11"/>
      <c r="H137" s="26"/>
      <c r="I137" s="26"/>
    </row>
    <row r="138" spans="2:9" hidden="1" outlineLevel="1" x14ac:dyDescent="0.3">
      <c r="B138" s="88" t="s">
        <v>313</v>
      </c>
      <c r="C138" s="11"/>
      <c r="D138" s="11"/>
      <c r="E138" s="11"/>
      <c r="F138" s="11"/>
      <c r="H138" s="26"/>
      <c r="I138" s="26"/>
    </row>
    <row r="139" spans="2:9" collapsed="1" x14ac:dyDescent="0.3">
      <c r="B139" s="11"/>
      <c r="C139" s="11"/>
      <c r="D139" s="11"/>
      <c r="E139" s="11"/>
      <c r="F139" s="11"/>
      <c r="H139" s="32" t="s">
        <v>180</v>
      </c>
      <c r="I139" s="32" t="s">
        <v>180</v>
      </c>
    </row>
    <row r="140" spans="2:9" x14ac:dyDescent="0.3">
      <c r="H140" s="79">
        <f>SUM(H126:H139)</f>
        <v>2796</v>
      </c>
      <c r="I140" s="79">
        <f>SUM(I126:I139)</f>
        <v>2867</v>
      </c>
    </row>
    <row r="141" spans="2:9" hidden="1" x14ac:dyDescent="0.3">
      <c r="H141" s="32" t="s">
        <v>181</v>
      </c>
      <c r="I141" s="32" t="s">
        <v>181</v>
      </c>
    </row>
  </sheetData>
  <mergeCells count="7">
    <mergeCell ref="B7:I7"/>
    <mergeCell ref="B99:I99"/>
    <mergeCell ref="B100:I100"/>
    <mergeCell ref="B102:I102"/>
    <mergeCell ref="B41:I41"/>
    <mergeCell ref="B42:I42"/>
    <mergeCell ref="B43:I43"/>
  </mergeCells>
  <pageMargins left="0.70866141732283472" right="0.70866141732283472" top="0.74803149606299213" bottom="0.74803149606299213" header="0.31496062992125984" footer="0.31496062992125984"/>
  <pageSetup paperSize="9" scale="95" orientation="portrait" r:id="rId1"/>
  <headerFooter>
    <oddFooter>&amp;CPage &amp;P</oddFooter>
  </headerFooter>
  <rowBreaks count="2" manualBreakCount="2">
    <brk id="47" max="16383" man="1"/>
    <brk id="97" max="16383" man="1"/>
  </rowBreaks>
  <colBreaks count="1" manualBreakCount="1">
    <brk id="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4"/>
  <sheetViews>
    <sheetView workbookViewId="0">
      <selection activeCell="G24" sqref="G24"/>
    </sheetView>
  </sheetViews>
  <sheetFormatPr defaultRowHeight="14.4" x14ac:dyDescent="0.3"/>
  <cols>
    <col min="7" max="7" width="11.33203125" bestFit="1" customWidth="1"/>
    <col min="9" max="9" width="11.33203125" bestFit="1" customWidth="1"/>
  </cols>
  <sheetData>
    <row r="1" spans="1:11" ht="17.399999999999999" x14ac:dyDescent="0.3">
      <c r="A1" s="21" t="str">
        <f>'cover and guidance'!$A$9</f>
        <v>Croftfoot Parish Church of Scotland</v>
      </c>
    </row>
    <row r="2" spans="1:11" ht="15.6" x14ac:dyDescent="0.3">
      <c r="A2" s="10" t="s">
        <v>318</v>
      </c>
    </row>
    <row r="3" spans="1:11" ht="15.6" x14ac:dyDescent="0.3">
      <c r="A3" s="10" t="s">
        <v>101</v>
      </c>
      <c r="B3" s="2"/>
      <c r="C3" s="2"/>
      <c r="D3" s="2"/>
      <c r="E3" s="2"/>
      <c r="F3" s="2"/>
      <c r="G3" s="2"/>
      <c r="H3" s="2"/>
      <c r="I3" s="2"/>
      <c r="J3" s="2"/>
      <c r="K3" s="2"/>
    </row>
    <row r="4" spans="1:11" ht="15.6" x14ac:dyDescent="0.3">
      <c r="A4" s="2"/>
      <c r="B4" s="2"/>
      <c r="C4" s="2"/>
      <c r="D4" s="2"/>
      <c r="E4" s="2"/>
      <c r="F4" s="2"/>
      <c r="G4" s="2"/>
      <c r="H4" s="2"/>
      <c r="I4" s="2"/>
      <c r="J4" s="2"/>
      <c r="K4" s="2"/>
    </row>
    <row r="5" spans="1:11" ht="18" x14ac:dyDescent="0.35">
      <c r="A5" s="22" t="s">
        <v>102</v>
      </c>
      <c r="B5" s="10"/>
      <c r="C5" s="10"/>
      <c r="D5" s="10"/>
      <c r="E5" s="10"/>
      <c r="F5" s="10"/>
      <c r="G5" s="10"/>
      <c r="H5" s="2"/>
      <c r="I5" s="2"/>
      <c r="J5" s="2"/>
      <c r="K5" s="2"/>
    </row>
    <row r="6" spans="1:11" ht="18" x14ac:dyDescent="0.35">
      <c r="A6" s="22" t="s">
        <v>103</v>
      </c>
      <c r="B6" s="10"/>
      <c r="C6" s="10"/>
      <c r="D6" s="10"/>
      <c r="E6" s="10"/>
      <c r="F6" s="10"/>
      <c r="G6" s="10"/>
      <c r="H6" s="2"/>
      <c r="I6" s="2"/>
      <c r="J6" s="2"/>
      <c r="K6" s="2"/>
    </row>
    <row r="7" spans="1:11" ht="15.6" x14ac:dyDescent="0.3">
      <c r="A7" s="2"/>
      <c r="B7" s="2"/>
      <c r="C7" s="2"/>
      <c r="D7" s="2"/>
      <c r="E7" s="2"/>
      <c r="F7" s="2"/>
      <c r="G7" s="2"/>
      <c r="H7" s="2"/>
      <c r="I7" s="2"/>
      <c r="J7" s="2"/>
      <c r="K7" s="2"/>
    </row>
    <row r="8" spans="1:11" ht="15.6" x14ac:dyDescent="0.3">
      <c r="A8" s="2"/>
      <c r="B8" s="2"/>
      <c r="C8" s="2"/>
      <c r="D8" s="2"/>
      <c r="E8" s="2"/>
      <c r="F8" s="2"/>
      <c r="G8" s="2"/>
      <c r="H8" s="2"/>
      <c r="I8" s="2"/>
      <c r="J8" s="2"/>
      <c r="K8" s="2"/>
    </row>
    <row r="9" spans="1:11" ht="15.6" x14ac:dyDescent="0.3">
      <c r="A9" s="2"/>
      <c r="B9" s="2"/>
      <c r="C9" s="2"/>
      <c r="D9" s="2"/>
      <c r="E9" s="2"/>
      <c r="F9" s="2"/>
      <c r="G9" s="17">
        <v>2025</v>
      </c>
      <c r="H9" s="77"/>
      <c r="I9" s="25">
        <v>2024</v>
      </c>
      <c r="J9" s="2"/>
      <c r="K9" s="2"/>
    </row>
    <row r="10" spans="1:11" ht="15.6" x14ac:dyDescent="0.3">
      <c r="A10" s="2"/>
      <c r="B10" s="2"/>
      <c r="C10" s="2"/>
      <c r="D10" s="2"/>
      <c r="E10" s="2"/>
      <c r="F10" s="2"/>
      <c r="G10" s="25" t="s">
        <v>117</v>
      </c>
      <c r="H10" s="77"/>
      <c r="I10" s="25" t="s">
        <v>117</v>
      </c>
      <c r="J10" s="2"/>
      <c r="K10" s="2"/>
    </row>
    <row r="11" spans="1:11" ht="15.6" x14ac:dyDescent="0.3">
      <c r="A11" s="2"/>
      <c r="B11" s="2"/>
      <c r="C11" s="2"/>
      <c r="D11" s="2"/>
      <c r="E11" s="2"/>
      <c r="F11" s="2"/>
      <c r="G11" s="2"/>
      <c r="H11" s="2"/>
      <c r="I11" s="2"/>
      <c r="J11" s="2"/>
      <c r="K11" s="2"/>
    </row>
    <row r="12" spans="1:11" ht="15.6" x14ac:dyDescent="0.3">
      <c r="A12" s="20" t="s">
        <v>104</v>
      </c>
      <c r="B12" s="2"/>
      <c r="C12" s="2"/>
      <c r="D12" s="2"/>
      <c r="E12" s="2"/>
      <c r="F12" s="2"/>
      <c r="G12" s="2"/>
      <c r="H12" s="2"/>
      <c r="I12" s="2"/>
      <c r="J12" s="2"/>
      <c r="K12" s="2"/>
    </row>
    <row r="13" spans="1:11" ht="15.6" x14ac:dyDescent="0.3">
      <c r="A13" s="2"/>
      <c r="B13" s="2"/>
      <c r="C13" s="2"/>
      <c r="D13" s="2"/>
      <c r="E13" s="2"/>
      <c r="F13" s="2"/>
      <c r="G13" s="2"/>
      <c r="H13" s="2"/>
      <c r="I13" s="2"/>
      <c r="J13" s="2"/>
      <c r="K13" s="2"/>
    </row>
    <row r="14" spans="1:11" ht="16.2" thickBot="1" x14ac:dyDescent="0.35">
      <c r="A14" t="s">
        <v>105</v>
      </c>
      <c r="B14" s="2"/>
      <c r="C14" s="2"/>
      <c r="D14" s="2"/>
      <c r="E14" s="2"/>
      <c r="F14" s="2"/>
      <c r="G14" s="80">
        <v>4643</v>
      </c>
      <c r="H14" s="2"/>
      <c r="I14" s="80">
        <v>11735</v>
      </c>
      <c r="J14" s="2"/>
      <c r="K14" s="2"/>
    </row>
    <row r="15" spans="1:11" ht="16.2" thickTop="1" x14ac:dyDescent="0.3">
      <c r="A15" s="2"/>
      <c r="B15" s="2"/>
      <c r="C15" s="2"/>
      <c r="D15" s="2"/>
      <c r="E15" s="2"/>
      <c r="F15" s="2"/>
      <c r="G15" s="2"/>
      <c r="H15" s="2"/>
      <c r="I15" s="2"/>
      <c r="J15" s="2"/>
      <c r="K15" s="2"/>
    </row>
    <row r="16" spans="1:11" ht="15.6" x14ac:dyDescent="0.3">
      <c r="A16" s="2"/>
      <c r="B16" s="2"/>
      <c r="C16" s="2"/>
      <c r="D16" s="2"/>
      <c r="E16" s="2"/>
      <c r="F16" s="2"/>
      <c r="G16" s="2"/>
      <c r="H16" s="2"/>
      <c r="I16" s="2"/>
      <c r="J16" s="2"/>
      <c r="K16" s="2"/>
    </row>
    <row r="17" spans="1:11" ht="16.2" thickBot="1" x14ac:dyDescent="0.35">
      <c r="A17" t="s">
        <v>106</v>
      </c>
      <c r="B17" s="2"/>
      <c r="C17" s="2"/>
      <c r="D17" s="2"/>
      <c r="E17" s="2"/>
      <c r="F17" s="2"/>
      <c r="G17" s="80">
        <v>4643</v>
      </c>
      <c r="H17" s="2"/>
      <c r="I17" s="80">
        <v>11735</v>
      </c>
      <c r="J17" s="2"/>
      <c r="K17" s="2"/>
    </row>
    <row r="18" spans="1:11" ht="16.2" thickTop="1" x14ac:dyDescent="0.3">
      <c r="A18" s="2"/>
      <c r="B18" s="2"/>
      <c r="C18" s="2"/>
      <c r="D18" s="2"/>
      <c r="E18" s="2"/>
      <c r="F18" s="2"/>
      <c r="G18" s="2"/>
      <c r="H18" s="2"/>
      <c r="I18" s="2"/>
      <c r="J18" s="2"/>
      <c r="K18" s="2"/>
    </row>
    <row r="19" spans="1:11" ht="15.6" x14ac:dyDescent="0.3">
      <c r="A19" s="2"/>
      <c r="B19" s="2"/>
      <c r="C19" s="2"/>
      <c r="D19" s="2"/>
      <c r="E19" s="2"/>
      <c r="F19" s="2"/>
      <c r="G19" s="2"/>
      <c r="H19" s="2"/>
      <c r="I19" s="2"/>
      <c r="J19" s="2"/>
      <c r="K19" s="2"/>
    </row>
    <row r="20" spans="1:11" ht="15.6" x14ac:dyDescent="0.3">
      <c r="A20" s="2"/>
      <c r="B20" s="2"/>
      <c r="C20" s="2"/>
      <c r="D20" s="2"/>
      <c r="E20" s="2"/>
      <c r="F20" s="2"/>
      <c r="G20" s="2"/>
      <c r="H20" s="2"/>
      <c r="I20" s="2"/>
      <c r="J20" s="2"/>
      <c r="K20" s="2"/>
    </row>
    <row r="21" spans="1:11" ht="15.6" x14ac:dyDescent="0.3">
      <c r="A21" s="20" t="s">
        <v>107</v>
      </c>
      <c r="B21" s="2"/>
      <c r="C21" s="2"/>
      <c r="D21" s="2"/>
      <c r="E21" s="2"/>
      <c r="F21" s="2"/>
      <c r="G21" s="2"/>
      <c r="H21" s="2"/>
      <c r="I21" s="2"/>
      <c r="J21" s="2"/>
      <c r="K21" s="2"/>
    </row>
    <row r="22" spans="1:11" ht="15.6" x14ac:dyDescent="0.3">
      <c r="A22" s="2"/>
      <c r="B22" s="2"/>
      <c r="C22" s="2"/>
      <c r="D22" s="2"/>
      <c r="E22" s="2"/>
      <c r="F22" s="2"/>
      <c r="G22" s="2"/>
      <c r="H22" s="2"/>
      <c r="I22" s="2"/>
      <c r="J22" s="2"/>
      <c r="K22" s="2"/>
    </row>
    <row r="23" spans="1:11" ht="16.2" thickBot="1" x14ac:dyDescent="0.35">
      <c r="A23" t="s">
        <v>108</v>
      </c>
      <c r="B23" s="11"/>
      <c r="C23" s="11"/>
      <c r="G23" s="80">
        <v>-112</v>
      </c>
      <c r="H23" s="2"/>
      <c r="I23" s="80">
        <v>2648</v>
      </c>
    </row>
    <row r="24" spans="1:11" ht="15" thickTop="1" x14ac:dyDescent="0.3"/>
  </sheetData>
  <pageMargins left="0.70866141732283472" right="0.70866141732283472" top="0.74803149606299213" bottom="0.74803149606299213" header="0.31496062992125984" footer="0.31496062992125984"/>
  <pageSetup paperSize="9" orientation="portrait" r:id="rId1"/>
  <headerFooter>
    <oddFooter>&amp;CPage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4.4" x14ac:dyDescent="0.3"/>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F15B88-5FCE-4D71-9868-64BB8163BFC6}">
  <ds:schemaRefs>
    <ds:schemaRef ds:uri="http://purl.org/dc/terms/"/>
    <ds:schemaRef ds:uri="http://schemas.microsoft.com/office/2006/metadata/properties"/>
    <ds:schemaRef ds:uri="http://schemas.openxmlformats.org/package/2006/metadata/core-properties"/>
    <ds:schemaRef ds:uri="ee08a39d-4e69-4de9-b106-ebe0e1a774ff"/>
    <ds:schemaRef ds:uri="http://purl.org/dc/dcmitype/"/>
    <ds:schemaRef ds:uri="http://schemas.microsoft.com/office/2006/documentManagement/types"/>
    <ds:schemaRef ds:uri="http://purl.org/dc/elements/1.1/"/>
    <ds:schemaRef ds:uri="7ac96a35-82bf-46d9-b661-98ac7ff69043"/>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CE329295-9086-4577-A634-2D1CFAE73996}"/>
</file>

<file path=customXml/itemProps3.xml><?xml version="1.0" encoding="utf-8"?>
<ds:datastoreItem xmlns:ds="http://schemas.openxmlformats.org/officeDocument/2006/customXml" ds:itemID="{91E8615B-D1BD-4CBE-ABF0-0E0326E4A5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cover and guidance</vt:lpstr>
      <vt:lpstr>ref info</vt:lpstr>
      <vt:lpstr>Trustees Report</vt:lpstr>
      <vt:lpstr>Examiners Report</vt:lpstr>
      <vt:lpstr>R&amp;P Account</vt:lpstr>
      <vt:lpstr>Statement of Balances</vt:lpstr>
      <vt:lpstr>Notes to Accounts</vt:lpstr>
      <vt:lpstr>Appendix</vt:lpstr>
      <vt:lpstr>Sheet1</vt:lpstr>
      <vt:lpstr>'cover and guidance'!Print_Area</vt:lpstr>
      <vt:lpstr>'Examiners Report'!Print_Area</vt:lpstr>
      <vt:lpstr>'Notes to Accounts'!Print_Area</vt:lpstr>
      <vt:lpstr>'R&amp;P Account'!Print_Area</vt:lpstr>
      <vt:lpstr>'ref info'!Print_Area</vt:lpstr>
      <vt:lpstr>'Statement of Balances'!Print_Area</vt:lpstr>
      <vt:lpstr>'Trustees Report'!Print_Area</vt:lpstr>
      <vt:lpstr>'Notes to Accounts'!Print_Titles</vt:lpstr>
      <vt:lpstr>'Trustees Report'!Print_Titles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Stuart2</dc:creator>
  <cp:lastModifiedBy>Graham Eadie</cp:lastModifiedBy>
  <cp:lastPrinted>2026-09-15T17:42:53Z</cp:lastPrinted>
  <dcterms:created xsi:type="dcterms:W3CDTF">2017-09-12T14:18:20Z</dcterms:created>
  <dcterms:modified xsi:type="dcterms:W3CDTF">2026-09-15T17:45:12Z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y fmtid="{D5CDD505-2E9C-101B-9397-08002B2CF9AE}" pid="3" name="MediaServiceImageTags">
    <vt:lpwstr/>
  </property>
</Properties>
</file>