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as\OneDrive\Desktop\"/>
    </mc:Choice>
  </mc:AlternateContent>
  <xr:revisionPtr revIDLastSave="0" documentId="8_{A2429867-02DA-4DE0-9E14-D8A2A9FFDBAE}" xr6:coauthVersionLast="47" xr6:coauthVersionMax="47" xr10:uidLastSave="{00000000-0000-0000-0000-000000000000}"/>
  <bookViews>
    <workbookView xWindow="-28920" yWindow="-120" windowWidth="29040" windowHeight="15720" xr2:uid="{6CE6692C-3C58-459B-99FB-0CF0DABB4142}"/>
  </bookViews>
  <sheets>
    <sheet name="P&amp;L" sheetId="6" r:id="rId1"/>
  </sheets>
  <externalReferences>
    <externalReference r:id="rId2"/>
  </externalReferences>
  <definedNames>
    <definedName name="_xlnm.Print_Area" localSheetId="0">'P&amp;L'!$A$1:$H$185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6" l="1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F73" i="6"/>
  <c r="D73" i="6" s="1"/>
  <c r="D184" i="6"/>
  <c r="F25" i="6" l="1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2" i="6"/>
  <c r="F45" i="6"/>
  <c r="F24" i="6"/>
  <c r="F11" i="6"/>
  <c r="F41" i="6" l="1"/>
  <c r="G184" i="6"/>
  <c r="G48" i="6" l="1"/>
  <c r="G18" i="6" l="1"/>
  <c r="G50" i="6" l="1"/>
  <c r="G86" i="6" l="1"/>
  <c r="F86" i="6" l="1"/>
  <c r="B163" i="6" l="1"/>
  <c r="D43" i="6" l="1"/>
  <c r="D12" i="6"/>
  <c r="F12" i="6" s="1"/>
  <c r="E10" i="6" l="1"/>
  <c r="E43" i="6"/>
  <c r="E48" i="6" s="1"/>
  <c r="D14" i="6"/>
  <c r="F14" i="6" s="1"/>
  <c r="H133" i="6"/>
  <c r="F184" i="6"/>
  <c r="D44" i="6"/>
  <c r="E184" i="6"/>
  <c r="F10" i="6" l="1"/>
  <c r="E18" i="6"/>
  <c r="E50" i="6" s="1"/>
  <c r="E76" i="6" s="1"/>
  <c r="E79" i="6" s="1"/>
  <c r="F43" i="6"/>
  <c r="F44" i="6"/>
  <c r="D48" i="6"/>
  <c r="D13" i="6"/>
  <c r="H184" i="6"/>
  <c r="F48" i="6" l="1"/>
  <c r="F13" i="6"/>
  <c r="F18" i="6" s="1"/>
  <c r="D18" i="6"/>
  <c r="D50" i="6" s="1"/>
  <c r="D76" i="6" s="1"/>
  <c r="D79" i="6" s="1"/>
  <c r="F50" i="6" l="1"/>
  <c r="F76" i="6" s="1"/>
  <c r="F79" i="6" s="1"/>
</calcChain>
</file>

<file path=xl/sharedStrings.xml><?xml version="1.0" encoding="utf-8"?>
<sst xmlns="http://schemas.openxmlformats.org/spreadsheetml/2006/main" count="121" uniqueCount="104">
  <si>
    <t>Menzieshill Community Centre</t>
  </si>
  <si>
    <t>Scottish Charity No: SC027260</t>
  </si>
  <si>
    <t>Receipts and payments account for the year ended 31 March 2025</t>
  </si>
  <si>
    <t>Unrestricted</t>
  </si>
  <si>
    <t>Restricted</t>
  </si>
  <si>
    <t>Total Funds 2025</t>
  </si>
  <si>
    <t>Total Funds 2024</t>
  </si>
  <si>
    <t>Note</t>
  </si>
  <si>
    <t>£</t>
  </si>
  <si>
    <t>Receipts</t>
  </si>
  <si>
    <r>
      <t>Grants Received</t>
    </r>
    <r>
      <rPr>
        <b/>
        <sz val="11"/>
        <color theme="1"/>
        <rFont val="Calibri"/>
        <family val="2"/>
        <scheme val="minor"/>
      </rPr>
      <t xml:space="preserve"> </t>
    </r>
  </si>
  <si>
    <t>Donations Received</t>
  </si>
  <si>
    <t>Charitable Activities</t>
  </si>
  <si>
    <t>Events</t>
  </si>
  <si>
    <t>Centre &amp; Club Income</t>
  </si>
  <si>
    <t>Total Receipts</t>
  </si>
  <si>
    <t>Payments</t>
  </si>
  <si>
    <t>Grants</t>
  </si>
  <si>
    <t>Donations</t>
  </si>
  <si>
    <t>Coffee Bar</t>
  </si>
  <si>
    <t>Fundraising</t>
  </si>
  <si>
    <t>Other Charitable Activites</t>
  </si>
  <si>
    <t>Club Expenditure</t>
  </si>
  <si>
    <t>Governance</t>
  </si>
  <si>
    <t>Publicity</t>
  </si>
  <si>
    <t>Materials</t>
  </si>
  <si>
    <t>Fittings</t>
  </si>
  <si>
    <t>Refreshments</t>
  </si>
  <si>
    <t>Maintenance/Cleaning</t>
  </si>
  <si>
    <t>Insurance</t>
  </si>
  <si>
    <t>Projects</t>
  </si>
  <si>
    <t>Bank Char</t>
  </si>
  <si>
    <t>Misc</t>
  </si>
  <si>
    <t>Total Payments</t>
  </si>
  <si>
    <t>Excess of receipts/(payments) over (payments/receipts in the year</t>
  </si>
  <si>
    <t>Statement of Balances as at 31 March 2023</t>
  </si>
  <si>
    <t>Cash at Bank and in hand</t>
  </si>
  <si>
    <t>Bank and Deposit balances brought forward</t>
  </si>
  <si>
    <t>Movement in year</t>
  </si>
  <si>
    <t>Excess of receipts over payments for the year</t>
  </si>
  <si>
    <t>Bank and Deposit balances carried forward</t>
  </si>
  <si>
    <t>Represented By:</t>
  </si>
  <si>
    <t>Bank</t>
  </si>
  <si>
    <t xml:space="preserve">Petty Cash </t>
  </si>
  <si>
    <t xml:space="preserve">The financial statements were approved by the Trustees on </t>
  </si>
  <si>
    <t>Signed for and on behalf of the Board of Trustees.</t>
  </si>
  <si>
    <t>Notes to the financial statements</t>
  </si>
  <si>
    <t>Accounting policies</t>
  </si>
  <si>
    <t>Basis of accounting</t>
  </si>
  <si>
    <t xml:space="preserve">These financial statements have been prepared on the receipts and payments basis in </t>
  </si>
  <si>
    <t>accordance with the Charities &amp; Trustees Investment (Scotland) Act 2005 and the Charities</t>
  </si>
  <si>
    <t xml:space="preserve"> Accounts (Scotland) Regulations 2006 (as amended).</t>
  </si>
  <si>
    <t>Grants and Donations Received</t>
  </si>
  <si>
    <t>Balance Brought Forward at  1/4/24</t>
  </si>
  <si>
    <t>Income</t>
  </si>
  <si>
    <t>Expenditure</t>
  </si>
  <si>
    <t>Transfers</t>
  </si>
  <si>
    <t>Balance at 31/3/25</t>
  </si>
  <si>
    <t>CB</t>
  </si>
  <si>
    <t>Centre Funds</t>
  </si>
  <si>
    <t>Groups</t>
  </si>
  <si>
    <t>Menzieshill Toddlers</t>
  </si>
  <si>
    <t>Food Hub</t>
  </si>
  <si>
    <t>TAI CHI</t>
  </si>
  <si>
    <t>Family Group</t>
  </si>
  <si>
    <t>Wed arts and craft</t>
  </si>
  <si>
    <t>Mosaic Group</t>
  </si>
  <si>
    <t>Garden Group</t>
  </si>
  <si>
    <t>Digital Photography</t>
  </si>
  <si>
    <t>Smart Moves</t>
  </si>
  <si>
    <t>Thursday Troup</t>
  </si>
  <si>
    <t>Zumba</t>
  </si>
  <si>
    <t>Wednesday Yoga</t>
  </si>
  <si>
    <t>Beehive Group</t>
  </si>
  <si>
    <t>Tapestry</t>
  </si>
  <si>
    <t>Friday Yoga</t>
  </si>
  <si>
    <t>EC Dance &amp; Fitness</t>
  </si>
  <si>
    <t>HIT Step</t>
  </si>
  <si>
    <t>Afternoon Tea</t>
  </si>
  <si>
    <t>Family Fun Friday</t>
  </si>
  <si>
    <t>Karate</t>
  </si>
  <si>
    <t>Christmas Fundraising</t>
  </si>
  <si>
    <t>Special Events</t>
  </si>
  <si>
    <t>Mosaic Open Grant</t>
  </si>
  <si>
    <t>Petty Cash</t>
  </si>
  <si>
    <t>Faith in the Community Small grant</t>
  </si>
  <si>
    <t>Family Fun Day</t>
  </si>
  <si>
    <t>Restricted Funds</t>
  </si>
  <si>
    <t>Beehive Grant</t>
  </si>
  <si>
    <t>NHS COVID Recovery</t>
  </si>
  <si>
    <t>Fresh Fruit Grant</t>
  </si>
  <si>
    <t>Robertson Trust Fund</t>
  </si>
  <si>
    <t>Chair Yoga</t>
  </si>
  <si>
    <t>Lego club</t>
  </si>
  <si>
    <t>Hillcrest Foundation Grant</t>
  </si>
  <si>
    <t>COL - Cosy space open day</t>
  </si>
  <si>
    <t>DP Grant - £1257 &amp; £500</t>
  </si>
  <si>
    <t>Fund 42</t>
  </si>
  <si>
    <t>Fund 44</t>
  </si>
  <si>
    <t>Fund 45</t>
  </si>
  <si>
    <t>Fund 46</t>
  </si>
  <si>
    <t>Fund 47</t>
  </si>
  <si>
    <t>Fund 48</t>
  </si>
  <si>
    <t>Fund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</si>
</sst>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7">
    <xf numFmtId="0" fontId="0" fillId="0" borderId="0" xfId="0"/>
    <xf numFmtId="166" fontId="2" fillId="0" borderId="0" xfId="2" applyFont="1" applyFill="1"/>
    <xf numFmtId="166" fontId="3" fillId="0" borderId="1" xfId="2" applyFont="1" applyFill="1" applyBorder="1"/>
    <xf numFmtId="166" fontId="3" fillId="0" borderId="0" xfId="2" applyFont="1" applyFill="1"/>
    <xf numFmtId="166" fontId="3" fillId="0" borderId="2" xfId="2" applyFont="1" applyFill="1" applyBorder="1"/>
    <xf numFmtId="166" fontId="2" fillId="0" borderId="0" xfId="2" applyFont="1" applyFill="1" applyAlignment="1">
      <alignment wrapText="1"/>
    </xf>
    <xf numFmtId="166" fontId="3" fillId="0" borderId="0" xfId="2" applyFont="1" applyFill="1" applyAlignment="1">
      <alignment wrapText="1"/>
    </xf>
    <xf numFmtId="0" fontId="8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 wrapText="1"/>
    </xf>
    <xf numFmtId="2" fontId="3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4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164" fontId="3" fillId="0" borderId="5" xfId="0" applyNumberFormat="1" applyFont="1" applyBorder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3" xfId="1" quotePrefix="1" applyNumberFormat="1" applyFont="1" applyFill="1" applyBorder="1" applyAlignment="1">
      <alignment horizontal="right"/>
    </xf>
    <xf numFmtId="0" fontId="3" fillId="0" borderId="2" xfId="0" applyFont="1" applyBorder="1"/>
    <xf numFmtId="164" fontId="3" fillId="0" borderId="2" xfId="0" applyNumberFormat="1" applyFont="1" applyBorder="1"/>
    <xf numFmtId="164" fontId="2" fillId="0" borderId="2" xfId="0" applyNumberFormat="1" applyFont="1" applyBorder="1"/>
    <xf numFmtId="164" fontId="3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4" xfId="0" quotePrefix="1" applyNumberFormat="1" applyFont="1" applyBorder="1" applyAlignment="1">
      <alignment horizontal="right"/>
    </xf>
    <xf numFmtId="164" fontId="3" fillId="0" borderId="4" xfId="0" applyNumberFormat="1" applyFont="1" applyBorder="1"/>
    <xf numFmtId="164" fontId="2" fillId="0" borderId="4" xfId="0" applyNumberFormat="1" applyFont="1" applyBorder="1"/>
    <xf numFmtId="164" fontId="3" fillId="0" borderId="3" xfId="0" applyNumberFormat="1" applyFont="1" applyBorder="1"/>
    <xf numFmtId="164" fontId="2" fillId="0" borderId="3" xfId="0" applyNumberFormat="1" applyFont="1" applyBorder="1"/>
    <xf numFmtId="164" fontId="3" fillId="0" borderId="7" xfId="0" applyNumberFormat="1" applyFont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7" fontId="2" fillId="0" borderId="0" xfId="2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wrapText="1"/>
    </xf>
    <xf numFmtId="0" fontId="7" fillId="0" borderId="0" xfId="0" applyFont="1"/>
    <xf numFmtId="0" fontId="10" fillId="0" borderId="0" xfId="0" applyFont="1"/>
    <xf numFmtId="0" fontId="5" fillId="0" borderId="0" xfId="0" applyFont="1"/>
    <xf numFmtId="166" fontId="2" fillId="0" borderId="0" xfId="0" applyNumberFormat="1" applyFont="1"/>
    <xf numFmtId="167" fontId="2" fillId="0" borderId="6" xfId="0" applyNumberFormat="1" applyFont="1" applyBorder="1"/>
    <xf numFmtId="2" fontId="11" fillId="0" borderId="0" xfId="0" applyNumberFormat="1" applyFont="1"/>
    <xf numFmtId="166" fontId="3" fillId="0" borderId="0" xfId="0" applyNumberFormat="1" applyFont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6" fontId="2" fillId="0" borderId="0" xfId="2" applyFont="1"/>
    <xf numFmtId="166" fontId="3" fillId="0" borderId="0" xfId="2" applyFont="1"/>
    <xf numFmtId="1" fontId="2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eas\OneDrive\Desktop\Menzieshill%20Centre%202025\LMG%20Income%20&amp;%20Expenditure%20spreadsheet%2024%20-%2025.xlsx" TargetMode="External"/><Relationship Id="rId2" Type="http://schemas.microsoft.com/office/2019/04/relationships/externalLinkLongPath" Target="Menzieshill%20Centre%202025/LMG%20Income%20&amp;%20Expenditure%20spreadsheet%2024%20-%2025.xlsx?B4A707BE" TargetMode="External"/><Relationship Id="rId1" Type="http://schemas.openxmlformats.org/officeDocument/2006/relationships/externalLinkPath" Target="file:///\\B4A707BE\LMG%20Income%20&amp;%20Expenditure%20spreadsheet%2024%20-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etup"/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Jan"/>
      <sheetName val="Feb"/>
      <sheetName val="Mar"/>
      <sheetName val="Year_Summary"/>
      <sheetName val="Inc_Exp_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>
            <v>711.92</v>
          </cell>
        </row>
        <row r="34">
          <cell r="A34" t="str">
            <v>DP Family Fun Days out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BD40-9C9B-4D84-8B23-5CEC72A3DF48}">
  <sheetPr>
    <pageSetUpPr fitToPage="1"/>
  </sheetPr>
  <dimension ref="A2:M190"/>
  <sheetViews>
    <sheetView tabSelected="1" workbookViewId="0">
      <selection activeCell="G170" sqref="G170"/>
    </sheetView>
  </sheetViews>
  <sheetFormatPr defaultColWidth="8.85546875" defaultRowHeight="14.45"/>
  <cols>
    <col min="1" max="1" width="2.28515625" style="8" customWidth="1"/>
    <col min="2" max="2" width="25.42578125" style="8" customWidth="1"/>
    <col min="3" max="3" width="7.7109375" style="1" customWidth="1"/>
    <col min="4" max="4" width="14" style="8" customWidth="1"/>
    <col min="5" max="6" width="14.7109375" style="8" customWidth="1"/>
    <col min="7" max="7" width="12.28515625" style="8" customWidth="1"/>
    <col min="8" max="8" width="14" style="46" customWidth="1"/>
    <col min="9" max="9" width="10.28515625" style="9" bestFit="1" customWidth="1"/>
    <col min="10" max="10" width="11.140625" style="8" customWidth="1"/>
    <col min="11" max="12" width="9.28515625" style="8" bestFit="1" customWidth="1"/>
    <col min="13" max="16384" width="8.85546875" style="8"/>
  </cols>
  <sheetData>
    <row r="2" spans="2:9" ht="18">
      <c r="B2" s="7" t="s">
        <v>0</v>
      </c>
    </row>
    <row r="3" spans="2:9" ht="18">
      <c r="B3" s="7" t="s">
        <v>1</v>
      </c>
    </row>
    <row r="4" spans="2:9">
      <c r="B4" s="10"/>
    </row>
    <row r="5" spans="2:9">
      <c r="B5" s="10" t="s">
        <v>2</v>
      </c>
    </row>
    <row r="6" spans="2:9" s="10" customFormat="1" ht="28.9">
      <c r="B6" s="11"/>
      <c r="C6" s="2"/>
      <c r="D6" s="12" t="s">
        <v>3</v>
      </c>
      <c r="E6" s="12" t="s">
        <v>4</v>
      </c>
      <c r="F6" s="12" t="s">
        <v>5</v>
      </c>
      <c r="G6" s="12" t="s">
        <v>6</v>
      </c>
      <c r="H6" s="49"/>
      <c r="I6" s="13"/>
    </row>
    <row r="7" spans="2:9">
      <c r="C7" s="1" t="s">
        <v>7</v>
      </c>
      <c r="D7" s="14"/>
      <c r="E7" s="14"/>
      <c r="F7" s="14" t="s">
        <v>8</v>
      </c>
      <c r="G7" s="14" t="s">
        <v>8</v>
      </c>
      <c r="H7" s="50"/>
    </row>
    <row r="8" spans="2:9">
      <c r="B8" s="10" t="s">
        <v>9</v>
      </c>
      <c r="D8" s="15"/>
      <c r="E8" s="16"/>
      <c r="F8" s="15"/>
      <c r="G8" s="16"/>
    </row>
    <row r="9" spans="2:9">
      <c r="B9" s="17"/>
      <c r="D9" s="15"/>
      <c r="E9" s="16"/>
      <c r="F9" s="15"/>
      <c r="G9" s="16"/>
    </row>
    <row r="10" spans="2:9">
      <c r="B10" s="18" t="s">
        <v>10</v>
      </c>
      <c r="C10" s="40">
        <v>3</v>
      </c>
      <c r="D10" s="16"/>
      <c r="E10" s="16">
        <f>SUM(E168:E183)</f>
        <v>30193.02</v>
      </c>
      <c r="F10" s="16">
        <f>+D10+E10</f>
        <v>30193.02</v>
      </c>
      <c r="G10" s="16">
        <v>8827</v>
      </c>
      <c r="I10" s="54"/>
    </row>
    <row r="11" spans="2:9">
      <c r="B11" s="18" t="s">
        <v>11</v>
      </c>
      <c r="D11" s="16"/>
      <c r="E11" s="16"/>
      <c r="F11" s="16">
        <f t="shared" ref="F11:F14" si="0">+D11+E11</f>
        <v>0</v>
      </c>
      <c r="G11" s="16">
        <v>0</v>
      </c>
      <c r="I11" s="54"/>
    </row>
    <row r="12" spans="2:9">
      <c r="B12" s="18" t="s">
        <v>12</v>
      </c>
      <c r="D12" s="16">
        <f>E133</f>
        <v>711.92</v>
      </c>
      <c r="E12" s="16"/>
      <c r="F12" s="16">
        <f>+D12+E12</f>
        <v>711.92</v>
      </c>
      <c r="G12" s="16">
        <v>706</v>
      </c>
      <c r="I12" s="54"/>
    </row>
    <row r="13" spans="2:9">
      <c r="B13" s="18" t="s">
        <v>13</v>
      </c>
      <c r="D13" s="16">
        <f>SUM(E136:E155)</f>
        <v>36295.530000000006</v>
      </c>
      <c r="E13" s="16"/>
      <c r="F13" s="16">
        <f t="shared" si="0"/>
        <v>36295.530000000006</v>
      </c>
      <c r="G13" s="16">
        <v>34332</v>
      </c>
      <c r="I13" s="54"/>
    </row>
    <row r="14" spans="2:9">
      <c r="B14" s="18" t="s">
        <v>14</v>
      </c>
      <c r="D14" s="16">
        <f>SUM(E157:E163)</f>
        <v>4323.57</v>
      </c>
      <c r="E14" s="16"/>
      <c r="F14" s="16">
        <f t="shared" si="0"/>
        <v>4323.57</v>
      </c>
      <c r="G14" s="16">
        <v>22665</v>
      </c>
      <c r="I14" s="54"/>
    </row>
    <row r="15" spans="2:9">
      <c r="B15" s="19"/>
      <c r="D15" s="16"/>
      <c r="E15" s="16"/>
      <c r="F15" s="16"/>
      <c r="G15" s="16"/>
      <c r="I15" s="54"/>
    </row>
    <row r="16" spans="2:9">
      <c r="B16" s="19"/>
      <c r="D16" s="16"/>
      <c r="E16" s="16"/>
      <c r="F16" s="16"/>
      <c r="G16" s="16"/>
      <c r="I16" s="54"/>
    </row>
    <row r="17" spans="2:9">
      <c r="D17" s="15"/>
      <c r="E17" s="16"/>
      <c r="F17" s="15"/>
      <c r="G17" s="16"/>
      <c r="I17" s="54"/>
    </row>
    <row r="18" spans="2:9" s="10" customFormat="1">
      <c r="B18" s="10" t="s">
        <v>15</v>
      </c>
      <c r="C18" s="3"/>
      <c r="D18" s="20">
        <f>SUM(D10:D16)</f>
        <v>41331.020000000004</v>
      </c>
      <c r="E18" s="20">
        <f>SUM(E10:E16)</f>
        <v>30193.02</v>
      </c>
      <c r="F18" s="20">
        <f>SUM(F10:F16)</f>
        <v>71524.040000000008</v>
      </c>
      <c r="G18" s="20">
        <f>SUM(G10:G16)</f>
        <v>66530</v>
      </c>
      <c r="H18" s="51"/>
      <c r="I18" s="55"/>
    </row>
    <row r="19" spans="2:9">
      <c r="D19" s="16"/>
      <c r="E19" s="16"/>
      <c r="F19" s="16"/>
      <c r="G19" s="16"/>
      <c r="I19" s="54"/>
    </row>
    <row r="20" spans="2:9">
      <c r="D20" s="15"/>
      <c r="E20" s="16"/>
      <c r="F20" s="15"/>
      <c r="G20" s="16"/>
      <c r="I20" s="54"/>
    </row>
    <row r="21" spans="2:9">
      <c r="D21" s="16"/>
      <c r="E21" s="16"/>
      <c r="F21" s="16"/>
      <c r="G21" s="16"/>
      <c r="I21" s="54"/>
    </row>
    <row r="22" spans="2:9">
      <c r="B22" s="10" t="s">
        <v>16</v>
      </c>
      <c r="D22" s="16"/>
      <c r="E22" s="16"/>
      <c r="F22" s="16"/>
      <c r="G22" s="16"/>
      <c r="I22" s="54"/>
    </row>
    <row r="23" spans="2:9">
      <c r="B23" s="10"/>
      <c r="D23" s="16"/>
      <c r="E23" s="16"/>
      <c r="F23" s="16"/>
      <c r="G23" s="16"/>
      <c r="I23" s="54"/>
    </row>
    <row r="24" spans="2:9" hidden="1">
      <c r="B24" s="21" t="s">
        <v>17</v>
      </c>
      <c r="D24" s="16"/>
      <c r="E24" s="16"/>
      <c r="F24" s="16">
        <f>+D24+E24</f>
        <v>0</v>
      </c>
      <c r="G24" s="16">
        <v>0</v>
      </c>
      <c r="I24" s="54">
        <v>0</v>
      </c>
    </row>
    <row r="25" spans="2:9" hidden="1">
      <c r="B25" s="21" t="s">
        <v>18</v>
      </c>
      <c r="D25" s="16"/>
      <c r="E25" s="16"/>
      <c r="F25" s="16">
        <f t="shared" ref="F25:F45" si="1">+D25+E25</f>
        <v>0</v>
      </c>
      <c r="G25" s="16"/>
      <c r="I25" s="54">
        <v>0</v>
      </c>
    </row>
    <row r="26" spans="2:9" hidden="1">
      <c r="B26" s="21" t="s">
        <v>19</v>
      </c>
      <c r="D26" s="16"/>
      <c r="E26" s="16"/>
      <c r="F26" s="16">
        <f t="shared" si="1"/>
        <v>0</v>
      </c>
      <c r="G26" s="16"/>
      <c r="I26" s="54">
        <v>0</v>
      </c>
    </row>
    <row r="27" spans="2:9" hidden="1">
      <c r="B27" s="21" t="s">
        <v>20</v>
      </c>
      <c r="D27" s="16"/>
      <c r="E27" s="16"/>
      <c r="F27" s="16">
        <f t="shared" si="1"/>
        <v>0</v>
      </c>
      <c r="G27" s="16"/>
      <c r="I27" s="54">
        <v>0</v>
      </c>
    </row>
    <row r="28" spans="2:9" hidden="1">
      <c r="B28" s="22" t="s">
        <v>21</v>
      </c>
      <c r="D28" s="16"/>
      <c r="E28" s="16"/>
      <c r="F28" s="16">
        <f t="shared" si="1"/>
        <v>0</v>
      </c>
      <c r="G28" s="16"/>
      <c r="I28" s="54">
        <v>0</v>
      </c>
    </row>
    <row r="29" spans="2:9" hidden="1">
      <c r="B29" s="21" t="s">
        <v>22</v>
      </c>
      <c r="D29" s="16"/>
      <c r="E29" s="16"/>
      <c r="F29" s="16">
        <f t="shared" si="1"/>
        <v>0</v>
      </c>
      <c r="G29" s="16"/>
      <c r="I29" s="54">
        <v>0</v>
      </c>
    </row>
    <row r="30" spans="2:9" hidden="1">
      <c r="B30" s="21" t="s">
        <v>23</v>
      </c>
      <c r="D30" s="16"/>
      <c r="E30" s="16"/>
      <c r="F30" s="16">
        <f t="shared" si="1"/>
        <v>0</v>
      </c>
      <c r="G30" s="16"/>
      <c r="I30" s="54">
        <v>0</v>
      </c>
    </row>
    <row r="31" spans="2:9" hidden="1">
      <c r="B31" s="23" t="s">
        <v>24</v>
      </c>
      <c r="D31" s="16"/>
      <c r="E31" s="16"/>
      <c r="F31" s="16">
        <f t="shared" si="1"/>
        <v>0</v>
      </c>
      <c r="G31" s="16"/>
      <c r="I31" s="54">
        <v>0</v>
      </c>
    </row>
    <row r="32" spans="2:9" hidden="1">
      <c r="B32" s="23" t="s">
        <v>25</v>
      </c>
      <c r="D32" s="16"/>
      <c r="E32" s="16"/>
      <c r="F32" s="16">
        <f t="shared" si="1"/>
        <v>0</v>
      </c>
      <c r="G32" s="16"/>
      <c r="I32" s="54">
        <v>0</v>
      </c>
    </row>
    <row r="33" spans="2:9" hidden="1">
      <c r="B33" s="23" t="s">
        <v>26</v>
      </c>
      <c r="D33" s="16"/>
      <c r="E33" s="16"/>
      <c r="F33" s="16">
        <f t="shared" si="1"/>
        <v>0</v>
      </c>
      <c r="G33" s="16"/>
      <c r="I33" s="54">
        <v>0</v>
      </c>
    </row>
    <row r="34" spans="2:9" hidden="1">
      <c r="B34" s="23" t="s">
        <v>27</v>
      </c>
      <c r="D34" s="16"/>
      <c r="E34" s="16"/>
      <c r="F34" s="16">
        <f t="shared" si="1"/>
        <v>0</v>
      </c>
      <c r="G34" s="16"/>
      <c r="I34" s="54">
        <v>0</v>
      </c>
    </row>
    <row r="35" spans="2:9" hidden="1">
      <c r="B35" s="23" t="s">
        <v>28</v>
      </c>
      <c r="D35" s="16"/>
      <c r="E35" s="16"/>
      <c r="F35" s="16">
        <f t="shared" si="1"/>
        <v>0</v>
      </c>
      <c r="G35" s="16"/>
      <c r="I35" s="54">
        <v>0</v>
      </c>
    </row>
    <row r="36" spans="2:9" hidden="1">
      <c r="B36" s="23" t="s">
        <v>29</v>
      </c>
      <c r="D36" s="16"/>
      <c r="E36" s="16"/>
      <c r="F36" s="16">
        <f t="shared" si="1"/>
        <v>0</v>
      </c>
      <c r="G36" s="16"/>
      <c r="I36" s="54">
        <v>0</v>
      </c>
    </row>
    <row r="37" spans="2:9" hidden="1">
      <c r="B37" s="23" t="s">
        <v>30</v>
      </c>
      <c r="D37" s="16"/>
      <c r="E37" s="16"/>
      <c r="F37" s="16">
        <f t="shared" si="1"/>
        <v>0</v>
      </c>
      <c r="G37" s="16"/>
      <c r="I37" s="54">
        <v>0</v>
      </c>
    </row>
    <row r="38" spans="2:9" hidden="1">
      <c r="B38" s="23" t="s">
        <v>31</v>
      </c>
      <c r="D38" s="16"/>
      <c r="E38" s="16"/>
      <c r="F38" s="16">
        <f t="shared" si="1"/>
        <v>0</v>
      </c>
      <c r="G38" s="16"/>
      <c r="I38" s="54">
        <v>0</v>
      </c>
    </row>
    <row r="39" spans="2:9" hidden="1">
      <c r="B39" s="23" t="s">
        <v>32</v>
      </c>
      <c r="D39" s="16"/>
      <c r="E39" s="16"/>
      <c r="F39" s="16">
        <f t="shared" si="1"/>
        <v>0</v>
      </c>
      <c r="G39" s="16"/>
      <c r="I39" s="54">
        <v>0</v>
      </c>
    </row>
    <row r="40" spans="2:9" hidden="1">
      <c r="B40" s="23" t="s">
        <v>18</v>
      </c>
      <c r="D40" s="16"/>
      <c r="E40" s="16"/>
      <c r="F40" s="16">
        <f t="shared" si="1"/>
        <v>0</v>
      </c>
      <c r="G40" s="16">
        <v>0</v>
      </c>
      <c r="I40" s="54">
        <v>0</v>
      </c>
    </row>
    <row r="41" spans="2:9">
      <c r="B41" s="23" t="s">
        <v>19</v>
      </c>
      <c r="D41" s="16">
        <v>0</v>
      </c>
      <c r="E41" s="16"/>
      <c r="F41" s="16">
        <f t="shared" si="1"/>
        <v>0</v>
      </c>
      <c r="G41" s="54">
        <v>0</v>
      </c>
      <c r="I41" s="54"/>
    </row>
    <row r="42" spans="2:9">
      <c r="B42" s="23" t="s">
        <v>20</v>
      </c>
      <c r="D42" s="16"/>
      <c r="E42" s="16"/>
      <c r="F42" s="16">
        <f t="shared" si="1"/>
        <v>0</v>
      </c>
      <c r="G42" s="54">
        <v>0</v>
      </c>
      <c r="I42" s="54"/>
    </row>
    <row r="43" spans="2:9">
      <c r="B43" s="23" t="s">
        <v>21</v>
      </c>
      <c r="D43" s="16">
        <f>SUM(F157:F163)</f>
        <v>8067.3</v>
      </c>
      <c r="E43" s="16">
        <f>SUM(F168:F183)</f>
        <v>24832.85</v>
      </c>
      <c r="F43" s="16">
        <f t="shared" si="1"/>
        <v>32900.15</v>
      </c>
      <c r="G43" s="54">
        <v>32745</v>
      </c>
      <c r="I43" s="54"/>
    </row>
    <row r="44" spans="2:9">
      <c r="B44" s="23" t="s">
        <v>22</v>
      </c>
      <c r="D44" s="16">
        <f>SUM(F133:F155)</f>
        <v>44802.57</v>
      </c>
      <c r="E44" s="16"/>
      <c r="F44" s="16">
        <f t="shared" si="1"/>
        <v>44802.57</v>
      </c>
      <c r="G44" s="54">
        <v>36417</v>
      </c>
      <c r="I44" s="54"/>
    </row>
    <row r="45" spans="2:9">
      <c r="B45" s="23" t="s">
        <v>23</v>
      </c>
      <c r="D45" s="16"/>
      <c r="E45" s="16"/>
      <c r="F45" s="16">
        <f t="shared" si="1"/>
        <v>0</v>
      </c>
      <c r="G45" s="54">
        <v>0</v>
      </c>
      <c r="I45" s="54"/>
    </row>
    <row r="46" spans="2:9">
      <c r="B46" s="23"/>
      <c r="D46" s="16"/>
      <c r="E46" s="16"/>
      <c r="F46" s="16"/>
      <c r="G46" s="54"/>
      <c r="I46" s="54"/>
    </row>
    <row r="47" spans="2:9">
      <c r="B47" s="10"/>
      <c r="D47" s="16"/>
      <c r="E47" s="16"/>
      <c r="F47" s="16"/>
      <c r="G47" s="54"/>
      <c r="I47" s="54"/>
    </row>
    <row r="48" spans="2:9" s="10" customFormat="1">
      <c r="B48" s="10" t="s">
        <v>33</v>
      </c>
      <c r="C48" s="3"/>
      <c r="D48" s="20">
        <f>SUM(D24:D47)</f>
        <v>52869.87</v>
      </c>
      <c r="E48" s="20">
        <f t="shared" ref="E48:G48" si="2">SUM(E24:E47)</f>
        <v>24832.85</v>
      </c>
      <c r="F48" s="20">
        <f>SUM(F24:F47)</f>
        <v>77702.720000000001</v>
      </c>
      <c r="G48" s="20">
        <f t="shared" si="2"/>
        <v>69162</v>
      </c>
      <c r="H48" s="51"/>
      <c r="I48" s="55"/>
    </row>
    <row r="49" spans="2:9">
      <c r="D49" s="16"/>
      <c r="E49" s="15"/>
      <c r="F49" s="16"/>
      <c r="G49" s="16"/>
      <c r="I49" s="54"/>
    </row>
    <row r="50" spans="2:9" s="10" customFormat="1" ht="58.15" thickBot="1">
      <c r="B50" s="24" t="s">
        <v>34</v>
      </c>
      <c r="C50" s="3"/>
      <c r="D50" s="25">
        <f>+D18-D48</f>
        <v>-11538.849999999999</v>
      </c>
      <c r="E50" s="25">
        <f>+E18-E48</f>
        <v>5360.1700000000019</v>
      </c>
      <c r="F50" s="25">
        <f>+F18-F48</f>
        <v>-6178.679999999993</v>
      </c>
      <c r="G50" s="25">
        <f>+G18-G48</f>
        <v>-2632</v>
      </c>
      <c r="H50" s="51"/>
      <c r="I50" s="55"/>
    </row>
    <row r="51" spans="2:9" ht="15" thickTop="1">
      <c r="D51" s="16"/>
      <c r="E51" s="16"/>
      <c r="F51" s="16"/>
      <c r="G51" s="16"/>
    </row>
    <row r="52" spans="2:9">
      <c r="D52" s="16"/>
      <c r="E52" s="16"/>
      <c r="F52" s="16"/>
      <c r="G52" s="16"/>
    </row>
    <row r="53" spans="2:9">
      <c r="D53" s="16"/>
      <c r="E53" s="16"/>
      <c r="F53" s="16"/>
      <c r="G53" s="16"/>
    </row>
    <row r="54" spans="2:9">
      <c r="D54" s="16"/>
      <c r="E54" s="16"/>
      <c r="F54" s="16"/>
      <c r="G54" s="16"/>
    </row>
    <row r="55" spans="2:9">
      <c r="D55" s="16"/>
      <c r="E55" s="16"/>
      <c r="F55" s="16"/>
      <c r="G55" s="16"/>
    </row>
    <row r="56" spans="2:9">
      <c r="D56" s="16"/>
      <c r="E56" s="16"/>
      <c r="F56" s="16"/>
      <c r="G56" s="16"/>
    </row>
    <row r="57" spans="2:9">
      <c r="D57" s="16"/>
      <c r="E57" s="16"/>
      <c r="F57" s="16"/>
      <c r="G57" s="16"/>
    </row>
    <row r="58" spans="2:9">
      <c r="D58" s="16"/>
      <c r="E58" s="16"/>
      <c r="F58" s="16"/>
      <c r="G58" s="16"/>
    </row>
    <row r="59" spans="2:9">
      <c r="D59" s="16"/>
      <c r="E59" s="16"/>
      <c r="F59" s="16"/>
      <c r="G59" s="16"/>
    </row>
    <row r="60" spans="2:9">
      <c r="D60" s="16"/>
      <c r="E60" s="16"/>
      <c r="F60" s="16"/>
      <c r="G60" s="16"/>
    </row>
    <row r="61" spans="2:9">
      <c r="D61" s="16"/>
      <c r="E61" s="16"/>
      <c r="F61" s="16"/>
      <c r="G61" s="16"/>
    </row>
    <row r="62" spans="2:9">
      <c r="D62" s="16"/>
      <c r="E62" s="16"/>
      <c r="F62" s="16"/>
      <c r="G62" s="16"/>
    </row>
    <row r="63" spans="2:9">
      <c r="D63" s="16"/>
      <c r="E63" s="16"/>
      <c r="F63" s="16"/>
      <c r="G63" s="16"/>
    </row>
    <row r="64" spans="2:9">
      <c r="D64" s="16"/>
      <c r="E64" s="16"/>
      <c r="F64" s="16"/>
      <c r="G64" s="16"/>
    </row>
    <row r="65" spans="2:9">
      <c r="D65" s="16"/>
      <c r="E65" s="16"/>
      <c r="F65" s="16"/>
      <c r="G65" s="16"/>
    </row>
    <row r="66" spans="2:9" s="10" customFormat="1" ht="18">
      <c r="B66" s="7" t="s">
        <v>0</v>
      </c>
      <c r="C66" s="3"/>
      <c r="D66" s="15"/>
      <c r="E66" s="16"/>
      <c r="F66" s="15"/>
      <c r="G66" s="15"/>
      <c r="H66" s="51"/>
      <c r="I66" s="13"/>
    </row>
    <row r="67" spans="2:9" s="10" customFormat="1" ht="18">
      <c r="B67" s="7" t="s">
        <v>1</v>
      </c>
      <c r="C67" s="3"/>
      <c r="D67" s="15"/>
      <c r="E67" s="16"/>
      <c r="F67" s="15"/>
      <c r="G67" s="15"/>
      <c r="H67" s="51"/>
      <c r="I67" s="13"/>
    </row>
    <row r="68" spans="2:9" s="10" customFormat="1">
      <c r="C68" s="3"/>
      <c r="D68" s="15"/>
      <c r="E68" s="16"/>
      <c r="F68" s="15"/>
      <c r="G68" s="15"/>
      <c r="H68" s="51"/>
      <c r="I68" s="13"/>
    </row>
    <row r="69" spans="2:9" s="10" customFormat="1">
      <c r="B69" s="26" t="s">
        <v>35</v>
      </c>
      <c r="C69" s="4"/>
      <c r="D69" s="27"/>
      <c r="E69" s="28"/>
      <c r="F69" s="27"/>
      <c r="G69" s="27"/>
      <c r="H69" s="51"/>
      <c r="I69" s="13"/>
    </row>
    <row r="70" spans="2:9" s="10" customFormat="1" ht="28.9">
      <c r="C70" s="3"/>
      <c r="D70" s="29"/>
      <c r="E70" s="30"/>
      <c r="F70" s="29" t="s">
        <v>5</v>
      </c>
      <c r="G70" s="29" t="s">
        <v>6</v>
      </c>
      <c r="H70" s="49"/>
      <c r="I70" s="13"/>
    </row>
    <row r="71" spans="2:9">
      <c r="D71" s="14"/>
      <c r="E71" s="14"/>
      <c r="F71" s="14" t="s">
        <v>8</v>
      </c>
      <c r="G71" s="14" t="s">
        <v>8</v>
      </c>
      <c r="H71" s="50"/>
    </row>
    <row r="72" spans="2:9">
      <c r="B72" s="10" t="s">
        <v>36</v>
      </c>
      <c r="D72" s="16"/>
      <c r="E72" s="16"/>
      <c r="F72" s="16"/>
      <c r="G72" s="16"/>
    </row>
    <row r="73" spans="2:9" ht="28.9">
      <c r="B73" s="31" t="s">
        <v>37</v>
      </c>
      <c r="D73" s="15">
        <f>+F73-E73</f>
        <v>27720</v>
      </c>
      <c r="E73" s="15">
        <v>0</v>
      </c>
      <c r="F73" s="15">
        <f>+G79</f>
        <v>27720</v>
      </c>
      <c r="G73" s="16">
        <v>30352</v>
      </c>
      <c r="I73" s="54"/>
    </row>
    <row r="74" spans="2:9">
      <c r="D74" s="15"/>
      <c r="E74" s="15"/>
      <c r="F74" s="15"/>
      <c r="G74" s="16"/>
      <c r="I74" s="54"/>
    </row>
    <row r="75" spans="2:9">
      <c r="B75" s="10" t="s">
        <v>38</v>
      </c>
      <c r="D75" s="15"/>
      <c r="E75" s="15"/>
      <c r="F75" s="15"/>
      <c r="G75" s="16"/>
      <c r="I75" s="54"/>
    </row>
    <row r="76" spans="2:9" ht="29.45" thickBot="1">
      <c r="B76" s="31" t="s">
        <v>39</v>
      </c>
      <c r="D76" s="32">
        <f>+D50</f>
        <v>-11538.849999999999</v>
      </c>
      <c r="E76" s="33">
        <f>+E50</f>
        <v>5360.1700000000019</v>
      </c>
      <c r="F76" s="32">
        <f>+F50</f>
        <v>-6178.679999999993</v>
      </c>
      <c r="G76" s="34">
        <v>-2632</v>
      </c>
      <c r="I76" s="54"/>
    </row>
    <row r="77" spans="2:9">
      <c r="D77" s="15"/>
      <c r="E77" s="15"/>
      <c r="F77" s="15"/>
      <c r="G77" s="16"/>
      <c r="I77" s="54"/>
    </row>
    <row r="78" spans="2:9">
      <c r="D78" s="15"/>
      <c r="E78" s="15"/>
      <c r="F78" s="15"/>
      <c r="G78" s="16"/>
      <c r="I78" s="54"/>
    </row>
    <row r="79" spans="2:9" ht="29.45" thickBot="1">
      <c r="B79" s="31" t="s">
        <v>40</v>
      </c>
      <c r="D79" s="35">
        <f>+D73+D76</f>
        <v>16181.150000000001</v>
      </c>
      <c r="E79" s="35">
        <f>+E73+E76</f>
        <v>5360.1700000000019</v>
      </c>
      <c r="F79" s="35">
        <f>+F73+F76</f>
        <v>21541.320000000007</v>
      </c>
      <c r="G79" s="36">
        <v>27720</v>
      </c>
      <c r="I79" s="54"/>
    </row>
    <row r="80" spans="2:9" ht="15" thickTop="1">
      <c r="D80" s="15"/>
      <c r="E80" s="16"/>
      <c r="F80" s="15"/>
      <c r="G80" s="16"/>
      <c r="I80" s="54"/>
    </row>
    <row r="81" spans="2:11">
      <c r="D81" s="15"/>
      <c r="E81" s="16"/>
      <c r="F81" s="15"/>
      <c r="G81" s="16"/>
      <c r="I81" s="54"/>
    </row>
    <row r="82" spans="2:11">
      <c r="D82" s="15"/>
      <c r="E82" s="16"/>
      <c r="F82" s="15"/>
      <c r="G82" s="16"/>
      <c r="I82" s="54"/>
    </row>
    <row r="83" spans="2:11">
      <c r="B83" s="10" t="s">
        <v>41</v>
      </c>
      <c r="D83" s="15" t="s">
        <v>42</v>
      </c>
      <c r="E83" s="16"/>
      <c r="F83" s="15">
        <v>21341.09</v>
      </c>
      <c r="G83" s="16">
        <v>27519.77</v>
      </c>
      <c r="I83" s="54"/>
    </row>
    <row r="84" spans="2:11">
      <c r="B84" s="10"/>
      <c r="D84" s="15" t="s">
        <v>43</v>
      </c>
      <c r="E84" s="16"/>
      <c r="F84" s="15">
        <v>200</v>
      </c>
      <c r="G84" s="16">
        <v>200</v>
      </c>
      <c r="I84" s="54"/>
    </row>
    <row r="85" spans="2:11" ht="15" thickBot="1">
      <c r="B85" s="10"/>
      <c r="D85" s="15"/>
      <c r="E85" s="16"/>
      <c r="F85" s="15"/>
      <c r="G85" s="16"/>
      <c r="I85" s="54"/>
    </row>
    <row r="86" spans="2:11" ht="15" thickBot="1">
      <c r="B86" s="10"/>
      <c r="D86" s="15"/>
      <c r="E86" s="16"/>
      <c r="F86" s="37">
        <f>SUM(F83:F85)</f>
        <v>21541.09</v>
      </c>
      <c r="G86" s="37">
        <f>SUM(G83:G85)</f>
        <v>27719.77</v>
      </c>
      <c r="I86" s="54"/>
      <c r="K86" s="46"/>
    </row>
    <row r="87" spans="2:11" ht="15" thickTop="1">
      <c r="B87" s="10"/>
      <c r="D87" s="10"/>
      <c r="F87" s="10"/>
    </row>
    <row r="88" spans="2:11">
      <c r="D88" s="10"/>
      <c r="F88" s="10"/>
    </row>
    <row r="91" spans="2:11">
      <c r="B91" s="8" t="s">
        <v>44</v>
      </c>
    </row>
    <row r="93" spans="2:11">
      <c r="B93" s="8" t="s">
        <v>45</v>
      </c>
    </row>
    <row r="115" spans="1:8" ht="18">
      <c r="B115" s="7" t="s">
        <v>0</v>
      </c>
    </row>
    <row r="116" spans="1:8" ht="18">
      <c r="A116" s="31"/>
      <c r="B116" s="7" t="s">
        <v>1</v>
      </c>
      <c r="C116" s="5"/>
      <c r="D116" s="31"/>
      <c r="E116" s="31"/>
      <c r="F116" s="31"/>
      <c r="G116" s="31"/>
      <c r="H116" s="52"/>
    </row>
    <row r="117" spans="1:8">
      <c r="A117" s="31"/>
      <c r="B117" s="31"/>
      <c r="C117" s="5"/>
      <c r="D117" s="31"/>
      <c r="E117" s="31"/>
      <c r="F117" s="31"/>
      <c r="G117" s="31"/>
      <c r="H117" s="52"/>
    </row>
    <row r="118" spans="1:8">
      <c r="A118" s="31"/>
      <c r="B118" s="31"/>
      <c r="C118" s="5"/>
      <c r="D118" s="31"/>
      <c r="E118" s="31"/>
      <c r="F118" s="31"/>
      <c r="G118" s="31"/>
      <c r="H118" s="52"/>
    </row>
    <row r="119" spans="1:8">
      <c r="A119" s="31"/>
      <c r="B119" s="31"/>
      <c r="C119" s="5"/>
      <c r="D119" s="31"/>
      <c r="E119" s="31"/>
      <c r="F119" s="31"/>
      <c r="G119" s="31"/>
      <c r="H119" s="52"/>
    </row>
    <row r="120" spans="1:8">
      <c r="A120" s="38" t="s">
        <v>46</v>
      </c>
      <c r="B120" s="31"/>
      <c r="C120" s="5"/>
      <c r="D120" s="31"/>
      <c r="E120" s="31"/>
      <c r="F120" s="31"/>
      <c r="G120" s="31"/>
      <c r="H120" s="52"/>
    </row>
    <row r="121" spans="1:8">
      <c r="A121" s="31"/>
      <c r="B121" s="31"/>
      <c r="C121" s="5"/>
      <c r="D121" s="31"/>
      <c r="E121" s="31"/>
      <c r="F121" s="31"/>
      <c r="G121" s="31"/>
      <c r="H121" s="52"/>
    </row>
    <row r="122" spans="1:8">
      <c r="A122" s="24">
        <v>1</v>
      </c>
      <c r="B122" s="19" t="s">
        <v>47</v>
      </c>
      <c r="C122" s="5"/>
      <c r="D122" s="31"/>
      <c r="E122" s="31"/>
      <c r="F122" s="31"/>
      <c r="G122" s="31"/>
      <c r="H122" s="52"/>
    </row>
    <row r="123" spans="1:8">
      <c r="A123" s="31"/>
      <c r="B123" s="31"/>
      <c r="C123" s="5"/>
      <c r="D123" s="31"/>
      <c r="E123" s="31"/>
      <c r="F123" s="31"/>
      <c r="G123" s="31"/>
      <c r="H123" s="52"/>
    </row>
    <row r="124" spans="1:8">
      <c r="A124" s="31"/>
      <c r="B124" s="39" t="s">
        <v>48</v>
      </c>
      <c r="C124" s="5"/>
      <c r="D124" s="31"/>
      <c r="E124" s="31"/>
      <c r="F124" s="31"/>
      <c r="G124" s="31"/>
      <c r="H124" s="52"/>
    </row>
    <row r="125" spans="1:8">
      <c r="A125" s="31"/>
      <c r="B125" s="19" t="s">
        <v>49</v>
      </c>
      <c r="C125" s="5"/>
      <c r="D125" s="31"/>
      <c r="E125" s="31"/>
      <c r="F125" s="31"/>
      <c r="G125" s="31"/>
      <c r="H125" s="52"/>
    </row>
    <row r="126" spans="1:8">
      <c r="A126" s="31"/>
      <c r="B126" s="19" t="s">
        <v>50</v>
      </c>
      <c r="C126" s="5"/>
      <c r="D126" s="31"/>
      <c r="E126" s="31"/>
      <c r="F126" s="31"/>
      <c r="G126" s="31"/>
      <c r="H126" s="52"/>
    </row>
    <row r="127" spans="1:8">
      <c r="A127" s="31"/>
      <c r="B127" s="19" t="s">
        <v>51</v>
      </c>
      <c r="C127" s="5"/>
      <c r="D127" s="31"/>
      <c r="E127" s="31"/>
      <c r="F127" s="31"/>
      <c r="G127" s="31"/>
      <c r="H127" s="52"/>
    </row>
    <row r="128" spans="1:8">
      <c r="A128" s="31"/>
      <c r="B128" s="31"/>
      <c r="C128" s="5"/>
      <c r="D128" s="31"/>
      <c r="E128" s="31"/>
      <c r="F128" s="31"/>
      <c r="G128" s="31"/>
      <c r="H128" s="52"/>
    </row>
    <row r="129" spans="1:8">
      <c r="A129" s="31"/>
      <c r="B129" s="19"/>
      <c r="C129" s="5"/>
      <c r="D129" s="31"/>
      <c r="E129" s="31"/>
      <c r="F129" s="31"/>
      <c r="G129" s="31"/>
      <c r="H129" s="52"/>
    </row>
    <row r="130" spans="1:8">
      <c r="A130" s="31"/>
      <c r="B130" s="19"/>
      <c r="C130" s="5"/>
      <c r="D130" s="31"/>
      <c r="E130" s="31"/>
      <c r="F130" s="31"/>
      <c r="G130" s="31"/>
      <c r="H130" s="52"/>
    </row>
    <row r="131" spans="1:8" ht="57.6">
      <c r="A131" s="24">
        <v>2</v>
      </c>
      <c r="B131" s="10" t="s">
        <v>52</v>
      </c>
      <c r="C131" s="6"/>
      <c r="D131" s="24" t="s">
        <v>53</v>
      </c>
      <c r="E131" s="24" t="s">
        <v>54</v>
      </c>
      <c r="F131" s="24" t="s">
        <v>55</v>
      </c>
      <c r="G131" s="10" t="s">
        <v>56</v>
      </c>
      <c r="H131" s="53" t="s">
        <v>57</v>
      </c>
    </row>
    <row r="132" spans="1:8">
      <c r="D132" s="24" t="s">
        <v>58</v>
      </c>
      <c r="H132" s="42"/>
    </row>
    <row r="133" spans="1:8">
      <c r="B133" t="s">
        <v>59</v>
      </c>
      <c r="C133" s="40"/>
      <c r="D133" s="40">
        <v>4068.86</v>
      </c>
      <c r="E133" s="56">
        <v>711.92</v>
      </c>
      <c r="F133" s="56">
        <v>3462.91</v>
      </c>
      <c r="G133" s="41"/>
      <c r="H133" s="42">
        <f>+D133+E133-F133+G133</f>
        <v>1317.87</v>
      </c>
    </row>
    <row r="134" spans="1:8">
      <c r="B134" t="s">
        <v>19</v>
      </c>
      <c r="C134" s="40"/>
      <c r="D134" s="40">
        <v>816.93000000000006</v>
      </c>
      <c r="E134" s="56"/>
      <c r="F134" s="56"/>
      <c r="G134" s="41">
        <v>0</v>
      </c>
      <c r="H134" s="42">
        <f t="shared" ref="H134:H183" si="3">+D134+E134-F134+G134</f>
        <v>816.93000000000006</v>
      </c>
    </row>
    <row r="135" spans="1:8">
      <c r="B135" s="43" t="s">
        <v>60</v>
      </c>
      <c r="C135" s="40"/>
      <c r="D135" s="40">
        <v>0</v>
      </c>
      <c r="E135" s="56"/>
      <c r="F135" s="56"/>
      <c r="G135" s="41"/>
      <c r="H135" s="42">
        <f t="shared" si="3"/>
        <v>0</v>
      </c>
    </row>
    <row r="136" spans="1:8">
      <c r="A136" s="24"/>
      <c r="B136" t="s">
        <v>61</v>
      </c>
      <c r="C136" s="40"/>
      <c r="D136" s="40">
        <v>1967.1000000000001</v>
      </c>
      <c r="E136" s="56">
        <v>1679.72</v>
      </c>
      <c r="F136" s="56">
        <v>2520.63</v>
      </c>
      <c r="G136" s="41"/>
      <c r="H136" s="42">
        <f t="shared" si="3"/>
        <v>1126.19</v>
      </c>
    </row>
    <row r="137" spans="1:8">
      <c r="A137" s="31"/>
      <c r="B137" s="8" t="s">
        <v>62</v>
      </c>
      <c r="C137" s="40"/>
      <c r="D137" s="40">
        <v>3037.33</v>
      </c>
      <c r="E137" s="56">
        <v>17088.25</v>
      </c>
      <c r="F137" s="56">
        <v>16958.88</v>
      </c>
      <c r="G137" s="41"/>
      <c r="H137" s="42">
        <f t="shared" si="3"/>
        <v>3166.7000000000007</v>
      </c>
    </row>
    <row r="138" spans="1:8">
      <c r="A138" s="31"/>
      <c r="B138" s="8" t="s">
        <v>63</v>
      </c>
      <c r="C138" s="40"/>
      <c r="D138" s="40">
        <v>0</v>
      </c>
      <c r="E138" s="56"/>
      <c r="F138" s="56"/>
      <c r="G138" s="41"/>
      <c r="H138" s="42">
        <f t="shared" si="3"/>
        <v>0</v>
      </c>
    </row>
    <row r="139" spans="1:8">
      <c r="A139" s="31"/>
      <c r="B139" s="8" t="s">
        <v>64</v>
      </c>
      <c r="C139" s="40"/>
      <c r="D139" s="40">
        <v>549.84</v>
      </c>
      <c r="E139" s="56"/>
      <c r="F139" s="56">
        <v>32.340000000000003</v>
      </c>
      <c r="G139" s="41"/>
      <c r="H139" s="42">
        <f t="shared" si="3"/>
        <v>517.5</v>
      </c>
    </row>
    <row r="140" spans="1:8">
      <c r="A140" s="31"/>
      <c r="B140" s="8" t="s">
        <v>65</v>
      </c>
      <c r="C140" s="40"/>
      <c r="D140" s="40">
        <v>1961.7299999999998</v>
      </c>
      <c r="E140" s="56">
        <v>1557</v>
      </c>
      <c r="F140" s="56">
        <v>1981.98</v>
      </c>
      <c r="G140" s="41"/>
      <c r="H140" s="42">
        <f t="shared" si="3"/>
        <v>1536.7499999999995</v>
      </c>
    </row>
    <row r="141" spans="1:8">
      <c r="A141" s="31"/>
      <c r="B141" s="8" t="s">
        <v>66</v>
      </c>
      <c r="C141" s="40"/>
      <c r="D141" s="40">
        <v>759.471</v>
      </c>
      <c r="E141" s="56">
        <v>1321</v>
      </c>
      <c r="F141" s="56">
        <v>1835.85</v>
      </c>
      <c r="G141" s="41"/>
      <c r="H141" s="42">
        <f t="shared" si="3"/>
        <v>244.62100000000009</v>
      </c>
    </row>
    <row r="142" spans="1:8">
      <c r="A142" s="31"/>
      <c r="B142" s="8" t="s">
        <v>67</v>
      </c>
      <c r="C142" s="40"/>
      <c r="D142" s="40">
        <v>313.18</v>
      </c>
      <c r="E142" s="56">
        <v>8</v>
      </c>
      <c r="F142" s="56">
        <v>48</v>
      </c>
      <c r="G142" s="41"/>
      <c r="H142" s="42">
        <f t="shared" si="3"/>
        <v>273.18</v>
      </c>
    </row>
    <row r="143" spans="1:8">
      <c r="A143" s="31"/>
      <c r="B143" s="8" t="s">
        <v>68</v>
      </c>
      <c r="C143" s="40"/>
      <c r="D143" s="40">
        <v>216.69</v>
      </c>
      <c r="E143" s="56"/>
      <c r="F143" s="56"/>
      <c r="G143" s="41"/>
      <c r="H143" s="42">
        <f t="shared" si="3"/>
        <v>216.69</v>
      </c>
    </row>
    <row r="144" spans="1:8">
      <c r="A144" s="31"/>
      <c r="B144" s="8" t="s">
        <v>69</v>
      </c>
      <c r="C144" s="40"/>
      <c r="D144" s="40">
        <v>3192.3300000000004</v>
      </c>
      <c r="E144" s="56">
        <v>772.17</v>
      </c>
      <c r="F144" s="56">
        <v>3964.5</v>
      </c>
      <c r="G144" s="41"/>
      <c r="H144" s="42">
        <f t="shared" si="3"/>
        <v>4.5474735088646412E-13</v>
      </c>
    </row>
    <row r="145" spans="1:12">
      <c r="A145" s="31"/>
      <c r="B145" s="8" t="s">
        <v>70</v>
      </c>
      <c r="C145" s="40"/>
      <c r="D145" s="40">
        <v>119.09999999999997</v>
      </c>
      <c r="E145" s="56">
        <v>161</v>
      </c>
      <c r="F145" s="56">
        <v>100</v>
      </c>
      <c r="G145" s="41"/>
      <c r="H145" s="42">
        <f t="shared" si="3"/>
        <v>180.09999999999997</v>
      </c>
    </row>
    <row r="146" spans="1:12">
      <c r="A146" s="31"/>
      <c r="B146" s="8" t="s">
        <v>71</v>
      </c>
      <c r="C146" s="40"/>
      <c r="D146" s="40">
        <v>1508.2299999999996</v>
      </c>
      <c r="E146" s="56">
        <v>2639.2</v>
      </c>
      <c r="F146" s="56">
        <v>2625</v>
      </c>
      <c r="G146" s="41"/>
      <c r="H146" s="42">
        <f t="shared" si="3"/>
        <v>1522.4299999999994</v>
      </c>
    </row>
    <row r="147" spans="1:12">
      <c r="A147" s="31"/>
      <c r="B147" s="8" t="s">
        <v>72</v>
      </c>
      <c r="C147" s="40"/>
      <c r="D147" s="40">
        <v>635.92000000000007</v>
      </c>
      <c r="E147" s="56">
        <v>1616.9499999999998</v>
      </c>
      <c r="F147" s="56">
        <v>1225</v>
      </c>
      <c r="G147" s="41"/>
      <c r="H147" s="42">
        <f t="shared" si="3"/>
        <v>1027.8699999999999</v>
      </c>
    </row>
    <row r="148" spans="1:12">
      <c r="A148" s="24"/>
      <c r="B148" s="8" t="s">
        <v>73</v>
      </c>
      <c r="C148" s="40"/>
      <c r="D148" s="40">
        <v>244.99</v>
      </c>
      <c r="E148" s="56">
        <v>672.21</v>
      </c>
      <c r="F148" s="56">
        <v>555.51</v>
      </c>
      <c r="G148" s="41"/>
      <c r="H148" s="42">
        <f t="shared" si="3"/>
        <v>361.69000000000005</v>
      </c>
      <c r="K148" s="46"/>
      <c r="L148" s="46"/>
    </row>
    <row r="149" spans="1:12">
      <c r="A149" s="31"/>
      <c r="B149" s="8" t="s">
        <v>74</v>
      </c>
      <c r="C149" s="40"/>
      <c r="D149" s="40">
        <v>418.74</v>
      </c>
      <c r="E149" s="56">
        <v>283.95</v>
      </c>
      <c r="F149" s="56">
        <v>68.55</v>
      </c>
      <c r="G149" s="41"/>
      <c r="H149" s="42">
        <f t="shared" si="3"/>
        <v>634.1400000000001</v>
      </c>
    </row>
    <row r="150" spans="1:12">
      <c r="A150" s="31"/>
      <c r="B150" s="8" t="s">
        <v>75</v>
      </c>
      <c r="C150" s="40"/>
      <c r="D150" s="40">
        <v>319.30999999999995</v>
      </c>
      <c r="E150" s="56">
        <v>848.8</v>
      </c>
      <c r="F150" s="56">
        <v>1275</v>
      </c>
      <c r="G150" s="41"/>
      <c r="H150" s="42">
        <f t="shared" si="3"/>
        <v>-106.8900000000001</v>
      </c>
    </row>
    <row r="151" spans="1:12">
      <c r="A151" s="31"/>
      <c r="B151" s="8" t="s">
        <v>76</v>
      </c>
      <c r="C151" s="40"/>
      <c r="D151" s="40">
        <v>992.5</v>
      </c>
      <c r="E151" s="56">
        <v>1608.2</v>
      </c>
      <c r="F151" s="56">
        <v>1914.5</v>
      </c>
      <c r="G151" s="41"/>
      <c r="H151" s="42">
        <f t="shared" si="3"/>
        <v>686.19999999999982</v>
      </c>
    </row>
    <row r="152" spans="1:12">
      <c r="A152" s="31"/>
      <c r="B152" s="8" t="s">
        <v>77</v>
      </c>
      <c r="C152" s="40"/>
      <c r="D152" s="40">
        <v>683.21</v>
      </c>
      <c r="E152" s="56">
        <v>1797.7</v>
      </c>
      <c r="F152" s="56">
        <v>1880</v>
      </c>
      <c r="G152" s="41"/>
      <c r="H152" s="42">
        <f t="shared" si="3"/>
        <v>600.90999999999985</v>
      </c>
    </row>
    <row r="153" spans="1:12">
      <c r="A153" s="31"/>
      <c r="B153" s="8" t="s">
        <v>78</v>
      </c>
      <c r="C153" s="40"/>
      <c r="D153" s="40">
        <v>1147.96</v>
      </c>
      <c r="E153" s="56">
        <v>3367.73</v>
      </c>
      <c r="F153" s="56">
        <v>3628.92</v>
      </c>
      <c r="G153" s="41"/>
      <c r="H153" s="42">
        <f t="shared" si="3"/>
        <v>886.77000000000044</v>
      </c>
    </row>
    <row r="154" spans="1:12">
      <c r="A154" s="31"/>
      <c r="B154" s="8" t="s">
        <v>79</v>
      </c>
      <c r="C154" s="40"/>
      <c r="D154" s="40">
        <v>59.2</v>
      </c>
      <c r="E154" s="56">
        <v>0</v>
      </c>
      <c r="F154" s="56">
        <v>0</v>
      </c>
      <c r="G154" s="41"/>
      <c r="H154" s="42">
        <f t="shared" si="3"/>
        <v>59.2</v>
      </c>
    </row>
    <row r="155" spans="1:12">
      <c r="A155" s="31"/>
      <c r="B155" s="8" t="s">
        <v>80</v>
      </c>
      <c r="C155" s="40"/>
      <c r="D155" s="40">
        <v>-2.0700000000001637</v>
      </c>
      <c r="E155" s="56">
        <v>873.65</v>
      </c>
      <c r="F155" s="56">
        <v>725</v>
      </c>
      <c r="G155" s="41"/>
      <c r="H155" s="42">
        <f t="shared" si="3"/>
        <v>146.57999999999981</v>
      </c>
    </row>
    <row r="156" spans="1:12">
      <c r="A156" s="31"/>
      <c r="B156" s="43" t="s">
        <v>13</v>
      </c>
      <c r="C156" s="40"/>
      <c r="D156" s="40">
        <v>0</v>
      </c>
      <c r="E156" s="56"/>
      <c r="F156" s="56"/>
      <c r="G156" s="41"/>
      <c r="H156" s="42">
        <f t="shared" si="3"/>
        <v>0</v>
      </c>
    </row>
    <row r="157" spans="1:12">
      <c r="B157" t="s">
        <v>81</v>
      </c>
      <c r="C157" s="40"/>
      <c r="D157" s="40">
        <v>328.68</v>
      </c>
      <c r="E157" s="56">
        <v>0</v>
      </c>
      <c r="F157" s="56">
        <v>300</v>
      </c>
      <c r="G157" s="41"/>
      <c r="H157" s="42">
        <f t="shared" si="3"/>
        <v>28.680000000000007</v>
      </c>
    </row>
    <row r="158" spans="1:12">
      <c r="B158" t="s">
        <v>82</v>
      </c>
      <c r="C158" s="40"/>
      <c r="D158" s="40">
        <v>1757.37</v>
      </c>
      <c r="E158" s="56">
        <v>529.79999999999995</v>
      </c>
      <c r="F158" s="56">
        <v>2250.1799999999998</v>
      </c>
      <c r="G158" s="41"/>
      <c r="H158" s="42">
        <f t="shared" si="3"/>
        <v>36.990000000000236</v>
      </c>
    </row>
    <row r="159" spans="1:12">
      <c r="B159" t="s">
        <v>83</v>
      </c>
      <c r="C159" s="40"/>
      <c r="D159" s="40">
        <v>40</v>
      </c>
      <c r="E159" s="56">
        <v>0</v>
      </c>
      <c r="F159" s="56">
        <v>0</v>
      </c>
      <c r="G159" s="41"/>
      <c r="H159" s="42">
        <f t="shared" si="3"/>
        <v>40</v>
      </c>
    </row>
    <row r="160" spans="1:12">
      <c r="B160" t="s">
        <v>84</v>
      </c>
      <c r="C160" s="40"/>
      <c r="D160" s="40">
        <v>200</v>
      </c>
      <c r="E160" s="56">
        <v>2250</v>
      </c>
      <c r="F160" s="56">
        <v>2192.3900000000003</v>
      </c>
      <c r="G160" s="41"/>
      <c r="H160" s="42">
        <f t="shared" si="3"/>
        <v>257.60999999999967</v>
      </c>
    </row>
    <row r="161" spans="2:13">
      <c r="B161" t="s">
        <v>85</v>
      </c>
      <c r="C161" s="40"/>
      <c r="D161" s="40">
        <v>295.11</v>
      </c>
      <c r="E161" s="56">
        <v>293.77</v>
      </c>
      <c r="F161" s="56">
        <v>474.73000000000008</v>
      </c>
      <c r="G161" s="41"/>
      <c r="H161" s="42">
        <f t="shared" si="3"/>
        <v>114.14999999999992</v>
      </c>
      <c r="K161" s="9"/>
    </row>
    <row r="162" spans="2:13">
      <c r="B162" t="s">
        <v>86</v>
      </c>
      <c r="C162" s="40"/>
      <c r="D162" s="40">
        <v>1622.8599999999997</v>
      </c>
      <c r="E162" s="56">
        <v>0</v>
      </c>
      <c r="F162" s="56">
        <v>1600</v>
      </c>
      <c r="G162" s="41"/>
      <c r="H162" s="42">
        <f t="shared" si="3"/>
        <v>22.859999999999673</v>
      </c>
    </row>
    <row r="163" spans="2:13">
      <c r="B163" t="str">
        <f>[1]Inc_Exp_Ac!$A$34</f>
        <v>DP Family Fun Days out</v>
      </c>
      <c r="C163" s="40"/>
      <c r="D163" s="40">
        <v>0</v>
      </c>
      <c r="E163" s="56">
        <v>1250</v>
      </c>
      <c r="F163" s="56">
        <v>1250</v>
      </c>
      <c r="G163" s="41"/>
      <c r="H163" s="42">
        <f t="shared" si="3"/>
        <v>0</v>
      </c>
    </row>
    <row r="164" spans="2:13">
      <c r="B164"/>
      <c r="C164" s="40"/>
      <c r="D164" s="40"/>
      <c r="E164" s="56"/>
      <c r="F164" s="56"/>
      <c r="G164" s="41"/>
      <c r="H164" s="42"/>
    </row>
    <row r="165" spans="2:13">
      <c r="B165"/>
      <c r="C165" s="40"/>
      <c r="D165" s="40"/>
      <c r="E165" s="56"/>
      <c r="F165" s="56"/>
      <c r="G165" s="41"/>
      <c r="H165" s="42"/>
    </row>
    <row r="166" spans="2:13">
      <c r="C166" s="40"/>
      <c r="D166" s="40"/>
      <c r="E166" s="56"/>
      <c r="F166" s="56"/>
      <c r="G166" s="41"/>
      <c r="H166" s="42"/>
    </row>
    <row r="167" spans="2:13" ht="15.6">
      <c r="B167" s="44" t="s">
        <v>87</v>
      </c>
      <c r="C167" s="40"/>
      <c r="D167" s="40"/>
      <c r="E167" s="56"/>
      <c r="F167" s="56"/>
      <c r="G167" s="41"/>
      <c r="H167" s="42"/>
    </row>
    <row r="168" spans="2:13">
      <c r="B168" t="s">
        <v>88</v>
      </c>
      <c r="C168" s="40"/>
      <c r="D168" s="40">
        <v>110.34</v>
      </c>
      <c r="E168" s="56"/>
      <c r="F168" s="56"/>
      <c r="G168" s="41"/>
      <c r="H168" s="42">
        <f t="shared" si="3"/>
        <v>110.34</v>
      </c>
      <c r="M168" s="46"/>
    </row>
    <row r="169" spans="2:13">
      <c r="B169" t="s">
        <v>89</v>
      </c>
      <c r="C169" s="40"/>
      <c r="D169" s="40">
        <v>190.77999999999975</v>
      </c>
      <c r="E169" s="56"/>
      <c r="F169" s="56"/>
      <c r="G169" s="41"/>
      <c r="H169" s="42">
        <f t="shared" si="3"/>
        <v>190.77999999999975</v>
      </c>
    </row>
    <row r="170" spans="2:13">
      <c r="B170" t="s">
        <v>90</v>
      </c>
      <c r="C170" s="40"/>
      <c r="D170" s="40">
        <v>164.07000000000016</v>
      </c>
      <c r="E170" s="56"/>
      <c r="F170" s="56">
        <v>222.52</v>
      </c>
      <c r="G170" s="41"/>
      <c r="H170" s="42">
        <f t="shared" si="3"/>
        <v>-58.449999999999847</v>
      </c>
    </row>
    <row r="171" spans="2:13">
      <c r="B171" t="s">
        <v>91</v>
      </c>
      <c r="C171" s="40"/>
      <c r="D171" s="40">
        <v>0</v>
      </c>
      <c r="E171" s="56"/>
      <c r="F171" s="56">
        <v>1191.6500000000001</v>
      </c>
      <c r="G171" s="41"/>
      <c r="H171" s="42">
        <f t="shared" si="3"/>
        <v>-1191.6500000000001</v>
      </c>
    </row>
    <row r="172" spans="2:13">
      <c r="B172" s="8" t="s">
        <v>92</v>
      </c>
      <c r="C172" s="40"/>
      <c r="D172" s="40">
        <v>0</v>
      </c>
      <c r="E172" s="56"/>
      <c r="F172" s="56">
        <v>452.93</v>
      </c>
      <c r="G172" s="41"/>
      <c r="H172" s="42">
        <f t="shared" si="3"/>
        <v>-452.93</v>
      </c>
    </row>
    <row r="173" spans="2:13">
      <c r="B173" s="45" t="s">
        <v>93</v>
      </c>
      <c r="C173" s="40"/>
      <c r="D173" s="40">
        <v>0</v>
      </c>
      <c r="E173" s="56"/>
      <c r="F173" s="56">
        <v>129.18</v>
      </c>
      <c r="G173" s="41"/>
      <c r="H173" s="42">
        <f t="shared" si="3"/>
        <v>-129.18</v>
      </c>
    </row>
    <row r="174" spans="2:13">
      <c r="B174" s="45" t="s">
        <v>94</v>
      </c>
      <c r="C174" s="40"/>
      <c r="D174" s="40">
        <v>0</v>
      </c>
      <c r="E174" s="56">
        <v>2000</v>
      </c>
      <c r="F174" s="56">
        <v>2000</v>
      </c>
      <c r="G174" s="41"/>
      <c r="H174" s="42">
        <f t="shared" si="3"/>
        <v>0</v>
      </c>
    </row>
    <row r="175" spans="2:13">
      <c r="B175" s="45" t="s">
        <v>95</v>
      </c>
      <c r="C175" s="40"/>
      <c r="D175" s="40">
        <v>0</v>
      </c>
      <c r="E175" s="56">
        <v>18120.22</v>
      </c>
      <c r="F175" s="56">
        <v>12805.23</v>
      </c>
      <c r="G175" s="41"/>
      <c r="H175" s="42">
        <f t="shared" si="3"/>
        <v>5314.9900000000016</v>
      </c>
    </row>
    <row r="176" spans="2:13">
      <c r="B176" s="45" t="s">
        <v>96</v>
      </c>
      <c r="C176" s="40"/>
      <c r="D176" s="40">
        <v>0</v>
      </c>
      <c r="E176" s="56">
        <v>1996.3</v>
      </c>
      <c r="F176" s="56">
        <v>775</v>
      </c>
      <c r="G176" s="41"/>
      <c r="H176" s="42">
        <f t="shared" si="3"/>
        <v>1221.3</v>
      </c>
    </row>
    <row r="177" spans="2:12">
      <c r="B177" s="45" t="s">
        <v>97</v>
      </c>
      <c r="C177" s="40"/>
      <c r="D177" s="40">
        <v>0</v>
      </c>
      <c r="E177" s="56">
        <v>1081.1100000000001</v>
      </c>
      <c r="F177" s="56">
        <v>453.28999999999996</v>
      </c>
      <c r="G177" s="41"/>
      <c r="H177" s="42">
        <f t="shared" si="3"/>
        <v>627.82000000000016</v>
      </c>
      <c r="L177" s="40"/>
    </row>
    <row r="178" spans="2:12">
      <c r="B178" s="45" t="s">
        <v>98</v>
      </c>
      <c r="C178" s="40"/>
      <c r="D178" s="40">
        <v>0</v>
      </c>
      <c r="E178" s="56">
        <v>500</v>
      </c>
      <c r="F178" s="56">
        <v>512.70999999999992</v>
      </c>
      <c r="G178" s="41"/>
      <c r="H178" s="42">
        <f t="shared" si="3"/>
        <v>-12.709999999999923</v>
      </c>
    </row>
    <row r="179" spans="2:12">
      <c r="B179" s="45" t="s">
        <v>99</v>
      </c>
      <c r="C179" s="40"/>
      <c r="D179" s="40">
        <v>0</v>
      </c>
      <c r="E179" s="56">
        <v>270.73</v>
      </c>
      <c r="F179" s="56">
        <v>270.73</v>
      </c>
      <c r="G179" s="41"/>
      <c r="H179" s="42">
        <f t="shared" si="3"/>
        <v>0</v>
      </c>
    </row>
    <row r="180" spans="2:12">
      <c r="B180" s="45" t="s">
        <v>100</v>
      </c>
      <c r="C180" s="40"/>
      <c r="D180" s="40">
        <v>0</v>
      </c>
      <c r="E180" s="56">
        <v>2500</v>
      </c>
      <c r="F180" s="56">
        <v>2530</v>
      </c>
      <c r="G180" s="41"/>
      <c r="H180" s="42">
        <f t="shared" si="3"/>
        <v>-30</v>
      </c>
    </row>
    <row r="181" spans="2:12">
      <c r="B181" s="45" t="s">
        <v>101</v>
      </c>
      <c r="C181" s="40"/>
      <c r="D181" s="40">
        <v>0</v>
      </c>
      <c r="E181" s="56">
        <v>1766</v>
      </c>
      <c r="F181" s="56">
        <v>1612</v>
      </c>
      <c r="G181" s="41"/>
      <c r="H181" s="42">
        <f t="shared" si="3"/>
        <v>154</v>
      </c>
    </row>
    <row r="182" spans="2:12">
      <c r="B182" s="45" t="s">
        <v>102</v>
      </c>
      <c r="C182" s="40"/>
      <c r="D182" s="40">
        <v>0</v>
      </c>
      <c r="E182" s="56">
        <v>200</v>
      </c>
      <c r="F182" s="56">
        <v>253.55</v>
      </c>
      <c r="G182" s="41"/>
      <c r="H182" s="42">
        <f t="shared" si="3"/>
        <v>-53.550000000000011</v>
      </c>
    </row>
    <row r="183" spans="2:12">
      <c r="B183" s="45" t="s">
        <v>103</v>
      </c>
      <c r="C183" s="40"/>
      <c r="D183" s="40">
        <v>0</v>
      </c>
      <c r="E183" s="56">
        <v>1758.66</v>
      </c>
      <c r="F183" s="56">
        <v>1624.0600000000002</v>
      </c>
      <c r="G183" s="41"/>
      <c r="H183" s="42">
        <f t="shared" si="3"/>
        <v>134.59999999999991</v>
      </c>
    </row>
    <row r="184" spans="2:12" ht="15" thickBot="1">
      <c r="D184" s="47">
        <f>SUM(D133:D183)</f>
        <v>27719.761000000006</v>
      </c>
      <c r="E184" s="47">
        <f>SUM(E133:E183)</f>
        <v>71524.040000000008</v>
      </c>
      <c r="F184" s="47">
        <f>SUM(F132:F183)</f>
        <v>77702.720000000001</v>
      </c>
      <c r="G184" s="47">
        <f>SUM(G132:G183)</f>
        <v>0</v>
      </c>
      <c r="H184" s="47">
        <f>SUM(H132:H183)</f>
        <v>21541.080999999998</v>
      </c>
      <c r="K184" s="46"/>
      <c r="L184" s="46"/>
    </row>
    <row r="185" spans="2:12" ht="15" thickTop="1">
      <c r="H185" s="41"/>
    </row>
    <row r="186" spans="2:12">
      <c r="H186" s="41"/>
      <c r="I186" s="48"/>
      <c r="K186" s="46"/>
    </row>
    <row r="187" spans="2:12">
      <c r="E187" s="46"/>
    </row>
    <row r="188" spans="2:12">
      <c r="E188" s="46"/>
      <c r="F188" s="46"/>
    </row>
    <row r="190" spans="2:12">
      <c r="F190" s="41"/>
    </row>
  </sheetData>
  <pageMargins left="0.7" right="0.7" top="0.75" bottom="0.75" header="0.3" footer="0.3"/>
  <pageSetup paperSize="9" scale="83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2d5883e6e0d3fd7495e6562f5ffd14ef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66e82dff722fde107b857db5e5361566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D8DDAC4-ED5E-4106-94D8-A0457598112A}"/>
</file>

<file path=customXml/itemProps2.xml><?xml version="1.0" encoding="utf-8"?>
<ds:datastoreItem xmlns:ds="http://schemas.openxmlformats.org/officeDocument/2006/customXml" ds:itemID="{328E4DDC-55B4-43B3-B088-073F92B2480C}"/>
</file>

<file path=customXml/itemProps3.xml><?xml version="1.0" encoding="utf-8"?>
<ds:datastoreItem xmlns:ds="http://schemas.openxmlformats.org/officeDocument/2006/customXml" ds:itemID="{D910AC1C-124D-4D17-ACAE-0DB6F824F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Baker</dc:creator>
  <cp:keywords/>
  <dc:description/>
  <cp:lastModifiedBy>Kiera Orourke</cp:lastModifiedBy>
  <cp:revision/>
  <dcterms:created xsi:type="dcterms:W3CDTF">2018-08-14T13:40:48Z</dcterms:created>
  <dcterms:modified xsi:type="dcterms:W3CDTF">2025-08-07T15:55:54Z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