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05" yWindow="-105" windowWidth="19425" windowHeight="10305" tabRatio="647"/>
  </bookViews>
  <sheets>
    <sheet name="2025-2026 Accounts Pages 3-5" sheetId="1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63" i="16" l="1"/>
  <c r="I83" i="16" l="1"/>
  <c r="I195" i="16" l="1"/>
  <c r="I198" i="16" s="1"/>
  <c r="I203" i="16" s="1"/>
  <c r="I163" i="16"/>
  <c r="I167" i="16" s="1"/>
  <c r="I134" i="16"/>
  <c r="I110" i="16"/>
  <c r="I109" i="16"/>
  <c r="I108" i="16"/>
  <c r="I107" i="16"/>
  <c r="I106" i="16"/>
  <c r="I19" i="16"/>
  <c r="I82" i="16"/>
  <c r="I86" i="16"/>
  <c r="I85" i="16"/>
  <c r="I84" i="16"/>
  <c r="G195" i="16" l="1"/>
  <c r="G198" i="16" s="1"/>
  <c r="G203" i="16" s="1"/>
  <c r="G207" i="16" s="1"/>
  <c r="I207" i="16"/>
  <c r="I111" i="16"/>
  <c r="I105" i="16"/>
  <c r="I104" i="16"/>
  <c r="I103" i="16"/>
  <c r="I102" i="16"/>
  <c r="I101" i="16"/>
  <c r="I100" i="16"/>
  <c r="G113" i="16" l="1"/>
  <c r="E113" i="16"/>
  <c r="I113" i="16" l="1"/>
  <c r="I79" i="16"/>
  <c r="I87" i="16" l="1"/>
  <c r="I146" i="16" l="1"/>
  <c r="G134" i="16"/>
  <c r="I88" i="16"/>
  <c r="I81" i="16"/>
  <c r="I80" i="16"/>
  <c r="I78" i="16"/>
  <c r="I77" i="16"/>
  <c r="I76" i="16"/>
  <c r="G90" i="16"/>
  <c r="I28" i="16" s="1"/>
  <c r="E90" i="16"/>
  <c r="I30" i="16" l="1"/>
  <c r="I39" i="16" s="1"/>
  <c r="I41" i="16" s="1"/>
  <c r="I43" i="16" s="1"/>
  <c r="G146" i="16"/>
  <c r="I90" i="16"/>
  <c r="G167" i="16" l="1"/>
  <c r="G28" i="16"/>
  <c r="G19" i="16"/>
  <c r="G30" i="16" l="1"/>
  <c r="G39" i="16" s="1"/>
  <c r="G41" i="16" s="1"/>
  <c r="G43" i="16" s="1"/>
</calcChain>
</file>

<file path=xl/sharedStrings.xml><?xml version="1.0" encoding="utf-8"?>
<sst xmlns="http://schemas.openxmlformats.org/spreadsheetml/2006/main" count="157" uniqueCount="103">
  <si>
    <t>Total Receipts</t>
  </si>
  <si>
    <t>Total Payments</t>
  </si>
  <si>
    <t>Spring Classes</t>
  </si>
  <si>
    <t>Highland Gateway</t>
  </si>
  <si>
    <t>Bank Interest</t>
  </si>
  <si>
    <t>Governance</t>
  </si>
  <si>
    <t>Treasurer</t>
  </si>
  <si>
    <t xml:space="preserve"> </t>
  </si>
  <si>
    <t>Petty Cash</t>
  </si>
  <si>
    <t>Summer Dances</t>
  </si>
  <si>
    <t>Donations</t>
  </si>
  <si>
    <t>Thursday Evening Class</t>
  </si>
  <si>
    <t>Receipts</t>
  </si>
  <si>
    <t>Payments</t>
  </si>
  <si>
    <t>The Royal Scottish Country Dance Society (Perth &amp; Perthshire Branch)</t>
  </si>
  <si>
    <t>Page 3</t>
  </si>
  <si>
    <t>Registered as a Charity in Scotland - No. SC024464</t>
  </si>
  <si>
    <t>Receipts &amp; Payments Account</t>
  </si>
  <si>
    <t>Note</t>
  </si>
  <si>
    <t>£</t>
  </si>
  <si>
    <t xml:space="preserve">£   </t>
  </si>
  <si>
    <t>Branch Subscriptions</t>
  </si>
  <si>
    <t>Society Subscriptions</t>
  </si>
  <si>
    <t>Charitable Activities</t>
  </si>
  <si>
    <t>Other Activities</t>
  </si>
  <si>
    <t>Surplus / -Deficit for Period</t>
  </si>
  <si>
    <t>Bank and Cash in Hand</t>
  </si>
  <si>
    <t>Opening Balances</t>
  </si>
  <si>
    <t>Closing Balances</t>
  </si>
  <si>
    <t>Funds</t>
  </si>
  <si>
    <t>Approved by the Trustees and signed on their behalf</t>
  </si>
  <si>
    <t>Page 4</t>
  </si>
  <si>
    <t>1.  Basis of Preparation</t>
  </si>
  <si>
    <t>monies received and paid via the bank and in cash during the financial year.</t>
  </si>
  <si>
    <t>2.a</t>
  </si>
  <si>
    <t>Surplus /</t>
  </si>
  <si>
    <t>-Deficit</t>
  </si>
  <si>
    <t>Wednesday Class</t>
  </si>
  <si>
    <t>Total Charitable Activities</t>
  </si>
  <si>
    <t>2.b</t>
  </si>
  <si>
    <t>Page 5</t>
  </si>
  <si>
    <t>3.  Other Activities</t>
  </si>
  <si>
    <t>Printing, Postage &amp; Stationery</t>
  </si>
  <si>
    <t>Insurance</t>
  </si>
  <si>
    <t>Website</t>
  </si>
  <si>
    <t>4.  Governance Costs</t>
  </si>
  <si>
    <t>Total funds in bank</t>
  </si>
  <si>
    <t>Total funds available</t>
  </si>
  <si>
    <t>All funds were unrestricted</t>
  </si>
  <si>
    <t>Thursday Afternoon Class</t>
  </si>
  <si>
    <t xml:space="preserve">AGM </t>
  </si>
  <si>
    <t>Total Other Activities</t>
  </si>
  <si>
    <t>Total Governance Costs</t>
  </si>
  <si>
    <t>The Accounts have been prepared on a Receipts and Payments basis, summarising only those</t>
  </si>
  <si>
    <t>95th Anniversary Book</t>
  </si>
  <si>
    <t>Two Class Floats</t>
  </si>
  <si>
    <t>Gifts   -</t>
  </si>
  <si>
    <t>Trifle Dance</t>
  </si>
  <si>
    <t>Allana Creighton</t>
  </si>
  <si>
    <t>Charitable Activities 2024/25</t>
  </si>
  <si>
    <t>2024/25</t>
  </si>
  <si>
    <t>Centenary Ball</t>
  </si>
  <si>
    <t>Centenary Dance</t>
  </si>
  <si>
    <t>Jane Rattray Memorial Fund</t>
  </si>
  <si>
    <t>Centenary</t>
  </si>
  <si>
    <t>Year End Dance</t>
  </si>
  <si>
    <t>Branch Award</t>
  </si>
  <si>
    <t>Other</t>
  </si>
  <si>
    <t>Bank Charges</t>
  </si>
  <si>
    <t>Year end bank balances:</t>
  </si>
  <si>
    <t xml:space="preserve"> - Commercial Instant Access Account</t>
  </si>
  <si>
    <t xml:space="preserve"> - Jane Rattray Memorial Fund</t>
  </si>
  <si>
    <t>of the Branch, specifically teachers and those training to be teachers, and young people.</t>
  </si>
  <si>
    <t>Included in figures in the Receipts and Payments Account:</t>
  </si>
  <si>
    <t>Interest</t>
  </si>
  <si>
    <r>
      <rPr>
        <b/>
        <sz val="10"/>
        <rFont val="Arial"/>
        <family val="2"/>
      </rPr>
      <t>Transfer</t>
    </r>
    <r>
      <rPr>
        <sz val="10"/>
        <rFont val="Arial"/>
        <family val="2"/>
      </rPr>
      <t xml:space="preserve"> from Main Fund Community Account</t>
    </r>
  </si>
  <si>
    <t>5.  Surplus</t>
  </si>
  <si>
    <t>6.  Funds</t>
  </si>
  <si>
    <t>7. Jane Rattray Memorial Fund</t>
  </si>
  <si>
    <t>These funds are designated but unrestricted.</t>
  </si>
  <si>
    <t>Page 6</t>
  </si>
  <si>
    <t>6, 7</t>
  </si>
  <si>
    <t>2025/26</t>
  </si>
  <si>
    <t>Statement of Balances as at 30th April 2026</t>
  </si>
  <si>
    <t>For the Year to 30th April 2026</t>
  </si>
  <si>
    <t>Notes to the Accounts for the Year to 30th April 2026</t>
  </si>
  <si>
    <t>Charitable Activities 2025/26</t>
  </si>
  <si>
    <t>Centenary Finale Dance</t>
  </si>
  <si>
    <t>Centenary Highland Gateway</t>
  </si>
  <si>
    <t>Medal Tests</t>
  </si>
  <si>
    <t xml:space="preserve"> - Charity Account</t>
  </si>
  <si>
    <t>A cheque for £300 was presented to SCAA on 5th May 2026</t>
  </si>
  <si>
    <t>All of the above will show in the accounts for 2026/27</t>
  </si>
  <si>
    <t>Book 54 dances after AGM</t>
  </si>
  <si>
    <t xml:space="preserve">Meeting Room Hire </t>
  </si>
  <si>
    <t>The Surplus relating to the Charity Trifle Dance does not include donations  of £20.47, received in May 2026</t>
  </si>
  <si>
    <t>nor does it include payment for the hall.</t>
  </si>
  <si>
    <t>The Jane Rattray Memorial Fund was created  in 2024/25 to promote Scottish country dancing to members</t>
  </si>
  <si>
    <t xml:space="preserve">During the year the Fund was used to fund Medal Test Assessments for 8 dancers from Kinnoull Primary School. </t>
  </si>
  <si>
    <t>All 8 passed the Introductory level, 6 with credit and 2 with distinction</t>
  </si>
  <si>
    <t>Balance b/f</t>
  </si>
  <si>
    <t>Closing Balance</t>
  </si>
  <si>
    <t>6th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</si>
</sst>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/>
    <xf numFmtId="4" fontId="0" fillId="0" borderId="0" xfId="0" applyNumberFormat="1"/>
    <xf numFmtId="4" fontId="2" fillId="0" borderId="0" xfId="0" applyNumberFormat="1" applyFont="1"/>
    <xf numFmtId="0" fontId="3" fillId="0" borderId="0" xfId="0" applyFont="1"/>
    <xf numFmtId="2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3" fontId="0" fillId="0" borderId="0" xfId="0" applyNumberFormat="1"/>
    <xf numFmtId="0" fontId="2" fillId="0" borderId="0" xfId="0" quotePrefix="1" applyFont="1"/>
    <xf numFmtId="3" fontId="0" fillId="0" borderId="0" xfId="0" applyNumberForma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/>
    <xf numFmtId="0" fontId="0" fillId="0" borderId="0" xfId="0" quotePrefix="1"/>
    <xf numFmtId="2" fontId="2" fillId="0" borderId="0" xfId="0" applyNumberFormat="1" applyFont="1"/>
    <xf numFmtId="0" fontId="0" fillId="0" borderId="0" xfId="0" quotePrefix="1" applyAlignment="1">
      <alignment horizontal="right"/>
    </xf>
    <xf numFmtId="2" fontId="0" fillId="0" borderId="2" xfId="0" applyNumberFormat="1" applyBorder="1"/>
    <xf numFmtId="0" fontId="2" fillId="0" borderId="0" xfId="0" quotePrefix="1" applyFont="1" applyAlignment="1">
      <alignment horizontal="center"/>
    </xf>
    <xf numFmtId="2" fontId="2" fillId="0" borderId="1" xfId="0" applyNumberFormat="1" applyFont="1" applyBorder="1"/>
    <xf numFmtId="0" fontId="1" fillId="0" borderId="0" xfId="0" applyFont="1"/>
    <xf numFmtId="4" fontId="4" fillId="0" borderId="0" xfId="1" applyNumberFormat="1" applyFont="1"/>
    <xf numFmtId="15" fontId="1" fillId="0" borderId="0" xfId="0" quotePrefix="1" applyNumberFormat="1" applyFont="1"/>
    <xf numFmtId="0" fontId="0" fillId="0" borderId="0" xfId="0" applyFill="1"/>
    <xf numFmtId="2" fontId="0" fillId="0" borderId="0" xfId="0" applyNumberFormat="1" applyFill="1"/>
    <xf numFmtId="4" fontId="0" fillId="0" borderId="0" xfId="0" applyNumberFormat="1" applyFill="1"/>
    <xf numFmtId="2" fontId="0" fillId="0" borderId="0" xfId="0" applyNumberFormat="1" applyBorder="1"/>
    <xf numFmtId="0" fontId="0" fillId="0" borderId="0" xfId="0" applyBorder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3" fontId="1" fillId="0" borderId="0" xfId="0" applyNumberFormat="1" applyFont="1" applyAlignment="1">
      <alignment horizontal="right"/>
    </xf>
    <xf numFmtId="2" fontId="1" fillId="0" borderId="2" xfId="0" applyNumberFormat="1" applyFont="1" applyBorder="1"/>
    <xf numFmtId="2" fontId="2" fillId="0" borderId="3" xfId="0" applyNumberFormat="1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0"/>
  <sheetViews>
    <sheetView tabSelected="1" topLeftCell="A179" workbookViewId="0">
      <selection activeCell="G208" sqref="G208"/>
    </sheetView>
  </sheetViews>
  <sheetFormatPr defaultRowHeight="12.75" x14ac:dyDescent="0.2"/>
  <cols>
    <col min="4" max="4" width="13.42578125" customWidth="1"/>
    <col min="5" max="5" width="10.5703125" customWidth="1"/>
    <col min="6" max="6" width="9.140625" customWidth="1"/>
    <col min="7" max="7" width="10.5703125" customWidth="1"/>
    <col min="9" max="9" width="10.5703125" customWidth="1"/>
    <col min="260" max="260" width="10.42578125" customWidth="1"/>
    <col min="263" max="263" width="9.5703125" bestFit="1" customWidth="1"/>
    <col min="516" max="516" width="10.42578125" customWidth="1"/>
    <col min="519" max="519" width="9.5703125" bestFit="1" customWidth="1"/>
    <col min="772" max="772" width="10.42578125" customWidth="1"/>
    <col min="775" max="775" width="9.5703125" bestFit="1" customWidth="1"/>
    <col min="1028" max="1028" width="10.42578125" customWidth="1"/>
    <col min="1031" max="1031" width="9.5703125" bestFit="1" customWidth="1"/>
    <col min="1284" max="1284" width="10.42578125" customWidth="1"/>
    <col min="1287" max="1287" width="9.5703125" bestFit="1" customWidth="1"/>
    <col min="1540" max="1540" width="10.42578125" customWidth="1"/>
    <col min="1543" max="1543" width="9.5703125" bestFit="1" customWidth="1"/>
    <col min="1796" max="1796" width="10.42578125" customWidth="1"/>
    <col min="1799" max="1799" width="9.5703125" bestFit="1" customWidth="1"/>
    <col min="2052" max="2052" width="10.42578125" customWidth="1"/>
    <col min="2055" max="2055" width="9.5703125" bestFit="1" customWidth="1"/>
    <col min="2308" max="2308" width="10.42578125" customWidth="1"/>
    <col min="2311" max="2311" width="9.5703125" bestFit="1" customWidth="1"/>
    <col min="2564" max="2564" width="10.42578125" customWidth="1"/>
    <col min="2567" max="2567" width="9.5703125" bestFit="1" customWidth="1"/>
    <col min="2820" max="2820" width="10.42578125" customWidth="1"/>
    <col min="2823" max="2823" width="9.5703125" bestFit="1" customWidth="1"/>
    <col min="3076" max="3076" width="10.42578125" customWidth="1"/>
    <col min="3079" max="3079" width="9.5703125" bestFit="1" customWidth="1"/>
    <col min="3332" max="3332" width="10.42578125" customWidth="1"/>
    <col min="3335" max="3335" width="9.5703125" bestFit="1" customWidth="1"/>
    <col min="3588" max="3588" width="10.42578125" customWidth="1"/>
    <col min="3591" max="3591" width="9.5703125" bestFit="1" customWidth="1"/>
    <col min="3844" max="3844" width="10.42578125" customWidth="1"/>
    <col min="3847" max="3847" width="9.5703125" bestFit="1" customWidth="1"/>
    <col min="4100" max="4100" width="10.42578125" customWidth="1"/>
    <col min="4103" max="4103" width="9.5703125" bestFit="1" customWidth="1"/>
    <col min="4356" max="4356" width="10.42578125" customWidth="1"/>
    <col min="4359" max="4359" width="9.5703125" bestFit="1" customWidth="1"/>
    <col min="4612" max="4612" width="10.42578125" customWidth="1"/>
    <col min="4615" max="4615" width="9.5703125" bestFit="1" customWidth="1"/>
    <col min="4868" max="4868" width="10.42578125" customWidth="1"/>
    <col min="4871" max="4871" width="9.5703125" bestFit="1" customWidth="1"/>
    <col min="5124" max="5124" width="10.42578125" customWidth="1"/>
    <col min="5127" max="5127" width="9.5703125" bestFit="1" customWidth="1"/>
    <col min="5380" max="5380" width="10.42578125" customWidth="1"/>
    <col min="5383" max="5383" width="9.5703125" bestFit="1" customWidth="1"/>
    <col min="5636" max="5636" width="10.42578125" customWidth="1"/>
    <col min="5639" max="5639" width="9.5703125" bestFit="1" customWidth="1"/>
    <col min="5892" max="5892" width="10.42578125" customWidth="1"/>
    <col min="5895" max="5895" width="9.5703125" bestFit="1" customWidth="1"/>
    <col min="6148" max="6148" width="10.42578125" customWidth="1"/>
    <col min="6151" max="6151" width="9.5703125" bestFit="1" customWidth="1"/>
    <col min="6404" max="6404" width="10.42578125" customWidth="1"/>
    <col min="6407" max="6407" width="9.5703125" bestFit="1" customWidth="1"/>
    <col min="6660" max="6660" width="10.42578125" customWidth="1"/>
    <col min="6663" max="6663" width="9.5703125" bestFit="1" customWidth="1"/>
    <col min="6916" max="6916" width="10.42578125" customWidth="1"/>
    <col min="6919" max="6919" width="9.5703125" bestFit="1" customWidth="1"/>
    <col min="7172" max="7172" width="10.42578125" customWidth="1"/>
    <col min="7175" max="7175" width="9.5703125" bestFit="1" customWidth="1"/>
    <col min="7428" max="7428" width="10.42578125" customWidth="1"/>
    <col min="7431" max="7431" width="9.5703125" bestFit="1" customWidth="1"/>
    <col min="7684" max="7684" width="10.42578125" customWidth="1"/>
    <col min="7687" max="7687" width="9.5703125" bestFit="1" customWidth="1"/>
    <col min="7940" max="7940" width="10.42578125" customWidth="1"/>
    <col min="7943" max="7943" width="9.5703125" bestFit="1" customWidth="1"/>
    <col min="8196" max="8196" width="10.42578125" customWidth="1"/>
    <col min="8199" max="8199" width="9.5703125" bestFit="1" customWidth="1"/>
    <col min="8452" max="8452" width="10.42578125" customWidth="1"/>
    <col min="8455" max="8455" width="9.5703125" bestFit="1" customWidth="1"/>
    <col min="8708" max="8708" width="10.42578125" customWidth="1"/>
    <col min="8711" max="8711" width="9.5703125" bestFit="1" customWidth="1"/>
    <col min="8964" max="8964" width="10.42578125" customWidth="1"/>
    <col min="8967" max="8967" width="9.5703125" bestFit="1" customWidth="1"/>
    <col min="9220" max="9220" width="10.42578125" customWidth="1"/>
    <col min="9223" max="9223" width="9.5703125" bestFit="1" customWidth="1"/>
    <col min="9476" max="9476" width="10.42578125" customWidth="1"/>
    <col min="9479" max="9479" width="9.5703125" bestFit="1" customWidth="1"/>
    <col min="9732" max="9732" width="10.42578125" customWidth="1"/>
    <col min="9735" max="9735" width="9.5703125" bestFit="1" customWidth="1"/>
    <col min="9988" max="9988" width="10.42578125" customWidth="1"/>
    <col min="9991" max="9991" width="9.5703125" bestFit="1" customWidth="1"/>
    <col min="10244" max="10244" width="10.42578125" customWidth="1"/>
    <col min="10247" max="10247" width="9.5703125" bestFit="1" customWidth="1"/>
    <col min="10500" max="10500" width="10.42578125" customWidth="1"/>
    <col min="10503" max="10503" width="9.5703125" bestFit="1" customWidth="1"/>
    <col min="10756" max="10756" width="10.42578125" customWidth="1"/>
    <col min="10759" max="10759" width="9.5703125" bestFit="1" customWidth="1"/>
    <col min="11012" max="11012" width="10.42578125" customWidth="1"/>
    <col min="11015" max="11015" width="9.5703125" bestFit="1" customWidth="1"/>
    <col min="11268" max="11268" width="10.42578125" customWidth="1"/>
    <col min="11271" max="11271" width="9.5703125" bestFit="1" customWidth="1"/>
    <col min="11524" max="11524" width="10.42578125" customWidth="1"/>
    <col min="11527" max="11527" width="9.5703125" bestFit="1" customWidth="1"/>
    <col min="11780" max="11780" width="10.42578125" customWidth="1"/>
    <col min="11783" max="11783" width="9.5703125" bestFit="1" customWidth="1"/>
    <col min="12036" max="12036" width="10.42578125" customWidth="1"/>
    <col min="12039" max="12039" width="9.5703125" bestFit="1" customWidth="1"/>
    <col min="12292" max="12292" width="10.42578125" customWidth="1"/>
    <col min="12295" max="12295" width="9.5703125" bestFit="1" customWidth="1"/>
    <col min="12548" max="12548" width="10.42578125" customWidth="1"/>
    <col min="12551" max="12551" width="9.5703125" bestFit="1" customWidth="1"/>
    <col min="12804" max="12804" width="10.42578125" customWidth="1"/>
    <col min="12807" max="12807" width="9.5703125" bestFit="1" customWidth="1"/>
    <col min="13060" max="13060" width="10.42578125" customWidth="1"/>
    <col min="13063" max="13063" width="9.5703125" bestFit="1" customWidth="1"/>
    <col min="13316" max="13316" width="10.42578125" customWidth="1"/>
    <col min="13319" max="13319" width="9.5703125" bestFit="1" customWidth="1"/>
    <col min="13572" max="13572" width="10.42578125" customWidth="1"/>
    <col min="13575" max="13575" width="9.5703125" bestFit="1" customWidth="1"/>
    <col min="13828" max="13828" width="10.42578125" customWidth="1"/>
    <col min="13831" max="13831" width="9.5703125" bestFit="1" customWidth="1"/>
    <col min="14084" max="14084" width="10.42578125" customWidth="1"/>
    <col min="14087" max="14087" width="9.5703125" bestFit="1" customWidth="1"/>
    <col min="14340" max="14340" width="10.42578125" customWidth="1"/>
    <col min="14343" max="14343" width="9.5703125" bestFit="1" customWidth="1"/>
    <col min="14596" max="14596" width="10.42578125" customWidth="1"/>
    <col min="14599" max="14599" width="9.5703125" bestFit="1" customWidth="1"/>
    <col min="14852" max="14852" width="10.42578125" customWidth="1"/>
    <col min="14855" max="14855" width="9.5703125" bestFit="1" customWidth="1"/>
    <col min="15108" max="15108" width="10.42578125" customWidth="1"/>
    <col min="15111" max="15111" width="9.5703125" bestFit="1" customWidth="1"/>
    <col min="15364" max="15364" width="10.42578125" customWidth="1"/>
    <col min="15367" max="15367" width="9.5703125" bestFit="1" customWidth="1"/>
    <col min="15620" max="15620" width="10.42578125" customWidth="1"/>
    <col min="15623" max="15623" width="9.5703125" bestFit="1" customWidth="1"/>
    <col min="15876" max="15876" width="10.42578125" customWidth="1"/>
    <col min="15879" max="15879" width="9.5703125" bestFit="1" customWidth="1"/>
    <col min="16132" max="16132" width="10.42578125" customWidth="1"/>
    <col min="16135" max="16135" width="9.5703125" bestFit="1" customWidth="1"/>
  </cols>
  <sheetData>
    <row r="1" spans="1:11" x14ac:dyDescent="0.2">
      <c r="I1" s="8" t="s">
        <v>15</v>
      </c>
    </row>
    <row r="4" spans="1:11" x14ac:dyDescent="0.2">
      <c r="A4" s="1" t="s">
        <v>14</v>
      </c>
    </row>
    <row r="5" spans="1:11" x14ac:dyDescent="0.2">
      <c r="I5" s="9"/>
    </row>
    <row r="6" spans="1:11" x14ac:dyDescent="0.2">
      <c r="A6" s="1" t="s">
        <v>16</v>
      </c>
      <c r="G6" s="23"/>
      <c r="I6" s="8"/>
    </row>
    <row r="9" spans="1:11" x14ac:dyDescent="0.2">
      <c r="A9" s="1" t="s">
        <v>17</v>
      </c>
      <c r="G9" s="10"/>
      <c r="H9" s="10"/>
      <c r="I9" s="10"/>
    </row>
    <row r="10" spans="1:11" x14ac:dyDescent="0.2">
      <c r="A10" s="1" t="s">
        <v>84</v>
      </c>
      <c r="E10" s="8" t="s">
        <v>18</v>
      </c>
      <c r="F10" s="8"/>
      <c r="G10" s="6" t="s">
        <v>82</v>
      </c>
      <c r="H10" s="10"/>
      <c r="I10" s="6" t="s">
        <v>60</v>
      </c>
    </row>
    <row r="11" spans="1:11" x14ac:dyDescent="0.2">
      <c r="E11" s="11"/>
      <c r="G11" s="6" t="s">
        <v>19</v>
      </c>
      <c r="I11" s="6" t="s">
        <v>19</v>
      </c>
    </row>
    <row r="12" spans="1:11" x14ac:dyDescent="0.2">
      <c r="A12" s="1" t="s">
        <v>12</v>
      </c>
      <c r="E12" s="11"/>
    </row>
    <row r="13" spans="1:11" x14ac:dyDescent="0.2">
      <c r="A13" s="1"/>
      <c r="E13" s="11"/>
    </row>
    <row r="14" spans="1:11" x14ac:dyDescent="0.2">
      <c r="A14" s="1"/>
      <c r="B14" t="s">
        <v>21</v>
      </c>
      <c r="G14" s="5">
        <v>470</v>
      </c>
      <c r="H14" s="2"/>
      <c r="I14" s="5">
        <v>528</v>
      </c>
    </row>
    <row r="15" spans="1:11" x14ac:dyDescent="0.2">
      <c r="A15" s="1"/>
      <c r="B15" t="s">
        <v>22</v>
      </c>
      <c r="E15" s="2"/>
      <c r="G15" s="5">
        <v>2026</v>
      </c>
      <c r="H15" s="2"/>
      <c r="I15" s="5">
        <v>2049</v>
      </c>
      <c r="K15" s="5"/>
    </row>
    <row r="16" spans="1:11" x14ac:dyDescent="0.2">
      <c r="A16" s="1"/>
      <c r="B16" t="s">
        <v>23</v>
      </c>
      <c r="E16" s="11">
        <v>2</v>
      </c>
      <c r="G16" s="5">
        <v>14598</v>
      </c>
      <c r="H16" s="2"/>
      <c r="I16" s="5">
        <v>17836.150000000001</v>
      </c>
    </row>
    <row r="17" spans="1:10" x14ac:dyDescent="0.2">
      <c r="A17" s="1"/>
      <c r="B17" t="s">
        <v>4</v>
      </c>
      <c r="G17" s="26">
        <v>72.25</v>
      </c>
      <c r="H17" s="27"/>
      <c r="I17" s="26">
        <v>115.15</v>
      </c>
      <c r="J17" s="25"/>
    </row>
    <row r="18" spans="1:10" x14ac:dyDescent="0.2">
      <c r="A18" s="1"/>
      <c r="E18" s="11"/>
      <c r="H18" s="2"/>
    </row>
    <row r="19" spans="1:10" x14ac:dyDescent="0.2">
      <c r="A19" s="1"/>
      <c r="B19" s="1" t="s">
        <v>0</v>
      </c>
      <c r="E19" s="11"/>
      <c r="G19" s="17">
        <f>SUM(G14:G18)</f>
        <v>17166.25</v>
      </c>
      <c r="H19" s="2"/>
      <c r="I19" s="17">
        <f>SUM(I14:I18)</f>
        <v>20528.300000000003</v>
      </c>
    </row>
    <row r="20" spans="1:10" x14ac:dyDescent="0.2">
      <c r="A20" s="1"/>
      <c r="E20" s="11"/>
      <c r="H20" s="2"/>
    </row>
    <row r="21" spans="1:10" x14ac:dyDescent="0.2">
      <c r="A21" s="1" t="s">
        <v>13</v>
      </c>
      <c r="E21" s="11"/>
      <c r="H21" s="2"/>
    </row>
    <row r="22" spans="1:10" x14ac:dyDescent="0.2">
      <c r="A22" s="1"/>
      <c r="E22" s="11"/>
      <c r="H22" s="2"/>
    </row>
    <row r="23" spans="1:10" x14ac:dyDescent="0.2">
      <c r="A23" s="1"/>
      <c r="B23" t="s">
        <v>22</v>
      </c>
      <c r="E23" s="11"/>
      <c r="G23" s="5">
        <v>2026</v>
      </c>
      <c r="H23" s="2"/>
      <c r="I23" s="5">
        <v>2049</v>
      </c>
    </row>
    <row r="24" spans="1:10" x14ac:dyDescent="0.2">
      <c r="A24" s="1"/>
      <c r="B24" t="s">
        <v>23</v>
      </c>
      <c r="E24" s="11">
        <v>2</v>
      </c>
      <c r="G24" s="5">
        <v>12707.61</v>
      </c>
      <c r="H24" s="2"/>
      <c r="I24" s="5">
        <v>17544.61</v>
      </c>
    </row>
    <row r="25" spans="1:10" x14ac:dyDescent="0.2">
      <c r="A25" s="1"/>
      <c r="B25" t="s">
        <v>24</v>
      </c>
      <c r="E25" s="11">
        <v>3</v>
      </c>
      <c r="G25" s="5">
        <v>398.6</v>
      </c>
      <c r="H25" s="2"/>
      <c r="I25" s="5">
        <v>307.08</v>
      </c>
    </row>
    <row r="26" spans="1:10" x14ac:dyDescent="0.2">
      <c r="A26" s="1"/>
      <c r="B26" t="s">
        <v>5</v>
      </c>
      <c r="E26" s="11">
        <v>4</v>
      </c>
      <c r="G26" s="5">
        <v>324.62</v>
      </c>
      <c r="H26" s="2"/>
      <c r="I26" s="5">
        <v>235.81</v>
      </c>
    </row>
    <row r="27" spans="1:10" x14ac:dyDescent="0.2">
      <c r="A27" s="1"/>
      <c r="E27" s="11"/>
      <c r="H27" s="2"/>
    </row>
    <row r="28" spans="1:10" x14ac:dyDescent="0.2">
      <c r="A28" s="1"/>
      <c r="B28" s="1" t="s">
        <v>1</v>
      </c>
      <c r="E28" s="11"/>
      <c r="G28" s="17">
        <f>SUM(G23:G27)</f>
        <v>15456.830000000002</v>
      </c>
      <c r="H28" s="2"/>
      <c r="I28" s="17">
        <f>SUM(I23:I27)</f>
        <v>20136.500000000004</v>
      </c>
    </row>
    <row r="29" spans="1:10" x14ac:dyDescent="0.2">
      <c r="A29" s="1"/>
      <c r="E29" s="11"/>
      <c r="H29" s="2"/>
    </row>
    <row r="30" spans="1:10" x14ac:dyDescent="0.2">
      <c r="A30" s="12" t="s">
        <v>25</v>
      </c>
      <c r="E30" s="13">
        <v>5</v>
      </c>
      <c r="G30" s="21">
        <f>G19-G28</f>
        <v>1709.4199999999983</v>
      </c>
      <c r="H30" s="3"/>
      <c r="I30" s="21">
        <f>I19-I28</f>
        <v>391.79999999999927</v>
      </c>
    </row>
    <row r="31" spans="1:10" x14ac:dyDescent="0.2">
      <c r="A31" s="1"/>
      <c r="E31" s="11"/>
    </row>
    <row r="32" spans="1:10" x14ac:dyDescent="0.2">
      <c r="A32" s="1"/>
      <c r="E32" s="11"/>
    </row>
    <row r="33" spans="1:12" x14ac:dyDescent="0.2">
      <c r="A33" s="1" t="s">
        <v>83</v>
      </c>
      <c r="E33" s="14" t="s">
        <v>18</v>
      </c>
      <c r="G33" s="6" t="s">
        <v>82</v>
      </c>
      <c r="H33" s="10"/>
      <c r="I33" s="6" t="s">
        <v>60</v>
      </c>
    </row>
    <row r="34" spans="1:12" x14ac:dyDescent="0.2">
      <c r="A34" s="1"/>
      <c r="E34" s="11"/>
      <c r="G34" s="6" t="s">
        <v>19</v>
      </c>
      <c r="I34" s="10" t="s">
        <v>20</v>
      </c>
    </row>
    <row r="35" spans="1:12" x14ac:dyDescent="0.2">
      <c r="A35" s="1" t="s">
        <v>26</v>
      </c>
      <c r="E35" s="11"/>
      <c r="G35" s="7"/>
    </row>
    <row r="36" spans="1:12" x14ac:dyDescent="0.2">
      <c r="A36" s="1"/>
      <c r="E36" s="11"/>
      <c r="F36" s="25"/>
      <c r="G36" s="25"/>
      <c r="H36" s="25"/>
      <c r="I36" s="25"/>
      <c r="J36" s="25"/>
    </row>
    <row r="37" spans="1:12" x14ac:dyDescent="0.2">
      <c r="A37" s="1"/>
      <c r="B37" t="s">
        <v>27</v>
      </c>
      <c r="E37" s="11"/>
      <c r="F37" s="25"/>
      <c r="G37" s="26">
        <v>12073.86</v>
      </c>
      <c r="H37" s="25"/>
      <c r="I37" s="26">
        <v>11682.06</v>
      </c>
      <c r="J37" s="25"/>
    </row>
    <row r="38" spans="1:12" x14ac:dyDescent="0.2">
      <c r="A38" s="1"/>
      <c r="E38" s="11"/>
      <c r="F38" s="25"/>
      <c r="G38" s="25"/>
      <c r="H38" s="25"/>
      <c r="I38" s="25"/>
      <c r="J38" s="25"/>
    </row>
    <row r="39" spans="1:12" x14ac:dyDescent="0.2">
      <c r="A39" s="1"/>
      <c r="B39" t="s">
        <v>25</v>
      </c>
      <c r="E39" s="11"/>
      <c r="F39" s="25"/>
      <c r="G39" s="26">
        <f>G30</f>
        <v>1709.4199999999983</v>
      </c>
      <c r="H39" s="25"/>
      <c r="I39" s="27">
        <f>+I30</f>
        <v>391.79999999999927</v>
      </c>
      <c r="J39" s="25"/>
    </row>
    <row r="40" spans="1:12" x14ac:dyDescent="0.2">
      <c r="A40" s="1"/>
      <c r="E40" s="11"/>
      <c r="F40" s="25"/>
      <c r="G40" s="25"/>
      <c r="H40" s="25"/>
      <c r="I40" s="25"/>
      <c r="J40" s="25"/>
    </row>
    <row r="41" spans="1:12" x14ac:dyDescent="0.2">
      <c r="A41" s="1"/>
      <c r="B41" s="4" t="s">
        <v>28</v>
      </c>
      <c r="E41" s="11">
        <v>6</v>
      </c>
      <c r="F41" s="25"/>
      <c r="G41" s="26">
        <f>SUM(G37:G39)</f>
        <v>13783.279999999999</v>
      </c>
      <c r="H41" s="25"/>
      <c r="I41" s="26">
        <f>SUM(I37:I39)</f>
        <v>12073.859999999999</v>
      </c>
      <c r="J41" s="25"/>
      <c r="L41" s="5"/>
    </row>
    <row r="42" spans="1:12" x14ac:dyDescent="0.2">
      <c r="A42" s="1"/>
      <c r="B42" s="4"/>
      <c r="E42" s="11"/>
      <c r="F42" s="25"/>
      <c r="G42" s="25"/>
      <c r="H42" s="25"/>
      <c r="I42" s="26"/>
      <c r="J42" s="25"/>
    </row>
    <row r="43" spans="1:12" x14ac:dyDescent="0.2">
      <c r="A43" s="1"/>
      <c r="B43" t="s">
        <v>29</v>
      </c>
      <c r="E43" s="32" t="s">
        <v>81</v>
      </c>
      <c r="F43" s="25"/>
      <c r="G43" s="26">
        <f>+G41</f>
        <v>13783.279999999999</v>
      </c>
      <c r="H43" s="25"/>
      <c r="I43" s="26">
        <f>+I41</f>
        <v>12073.859999999999</v>
      </c>
      <c r="J43" s="25"/>
    </row>
    <row r="44" spans="1:12" x14ac:dyDescent="0.2">
      <c r="A44" s="1"/>
      <c r="E44" s="11"/>
      <c r="F44" s="25"/>
      <c r="G44" s="27"/>
      <c r="H44" s="25"/>
      <c r="I44" s="27"/>
      <c r="J44" s="25"/>
    </row>
    <row r="45" spans="1:12" x14ac:dyDescent="0.2">
      <c r="A45" s="1"/>
      <c r="E45" s="11"/>
      <c r="G45" s="2"/>
      <c r="I45" s="2"/>
    </row>
    <row r="47" spans="1:12" x14ac:dyDescent="0.2">
      <c r="A47" t="s">
        <v>30</v>
      </c>
    </row>
    <row r="52" spans="1:9" x14ac:dyDescent="0.2">
      <c r="A52" s="22" t="s">
        <v>58</v>
      </c>
      <c r="B52" s="15"/>
    </row>
    <row r="53" spans="1:9" x14ac:dyDescent="0.2">
      <c r="A53" t="s">
        <v>6</v>
      </c>
      <c r="B53" s="15"/>
    </row>
    <row r="54" spans="1:9" x14ac:dyDescent="0.2">
      <c r="B54" s="15"/>
      <c r="C54" s="16"/>
    </row>
    <row r="55" spans="1:9" x14ac:dyDescent="0.2">
      <c r="A55" s="24" t="s">
        <v>102</v>
      </c>
    </row>
    <row r="58" spans="1:9" x14ac:dyDescent="0.2">
      <c r="I58" s="8" t="s">
        <v>31</v>
      </c>
    </row>
    <row r="59" spans="1:9" x14ac:dyDescent="0.2">
      <c r="A59" s="1"/>
      <c r="I59" s="8"/>
    </row>
    <row r="60" spans="1:9" x14ac:dyDescent="0.2">
      <c r="A60" s="1"/>
      <c r="I60" s="8"/>
    </row>
    <row r="61" spans="1:9" x14ac:dyDescent="0.2">
      <c r="A61" s="1" t="s">
        <v>14</v>
      </c>
      <c r="I61" s="8"/>
    </row>
    <row r="63" spans="1:9" x14ac:dyDescent="0.2">
      <c r="A63" s="1" t="s">
        <v>85</v>
      </c>
      <c r="D63" s="1"/>
    </row>
    <row r="66" spans="1:9" x14ac:dyDescent="0.2">
      <c r="A66" s="12" t="s">
        <v>32</v>
      </c>
    </row>
    <row r="68" spans="1:9" x14ac:dyDescent="0.2">
      <c r="A68" s="22" t="s">
        <v>53</v>
      </c>
    </row>
    <row r="69" spans="1:9" x14ac:dyDescent="0.2">
      <c r="A69" t="s">
        <v>33</v>
      </c>
    </row>
    <row r="72" spans="1:9" x14ac:dyDescent="0.2">
      <c r="A72" s="12" t="s">
        <v>34</v>
      </c>
      <c r="B72" s="1" t="s">
        <v>86</v>
      </c>
      <c r="E72" s="8"/>
      <c r="F72" s="8"/>
      <c r="G72" s="8"/>
      <c r="H72" s="8"/>
      <c r="I72" s="6" t="s">
        <v>35</v>
      </c>
    </row>
    <row r="73" spans="1:9" x14ac:dyDescent="0.2">
      <c r="E73" s="6" t="s">
        <v>12</v>
      </c>
      <c r="F73" s="8"/>
      <c r="G73" s="8" t="s">
        <v>13</v>
      </c>
      <c r="H73" s="8"/>
      <c r="I73" s="20" t="s">
        <v>36</v>
      </c>
    </row>
    <row r="74" spans="1:9" x14ac:dyDescent="0.2">
      <c r="E74" s="6" t="s">
        <v>19</v>
      </c>
      <c r="G74" s="6" t="s">
        <v>19</v>
      </c>
      <c r="I74" s="6" t="s">
        <v>19</v>
      </c>
    </row>
    <row r="75" spans="1:9" x14ac:dyDescent="0.2">
      <c r="E75" s="6"/>
      <c r="G75" s="6"/>
      <c r="I75" s="6"/>
    </row>
    <row r="76" spans="1:9" x14ac:dyDescent="0.2">
      <c r="B76" s="4" t="s">
        <v>37</v>
      </c>
      <c r="E76" s="5">
        <v>2746</v>
      </c>
      <c r="G76" s="5">
        <v>1932</v>
      </c>
      <c r="I76" s="5">
        <f t="shared" ref="I76:I88" si="0">+E76-G76</f>
        <v>814</v>
      </c>
    </row>
    <row r="77" spans="1:9" x14ac:dyDescent="0.2">
      <c r="B77" s="4" t="s">
        <v>49</v>
      </c>
      <c r="E77" s="5">
        <v>1342</v>
      </c>
      <c r="G77" s="5">
        <v>1590</v>
      </c>
      <c r="I77" s="5">
        <f t="shared" si="0"/>
        <v>-248</v>
      </c>
    </row>
    <row r="78" spans="1:9" x14ac:dyDescent="0.2">
      <c r="B78" s="4" t="s">
        <v>11</v>
      </c>
      <c r="E78" s="5">
        <v>1676</v>
      </c>
      <c r="G78" s="5">
        <v>1900</v>
      </c>
      <c r="I78" s="5">
        <f t="shared" si="0"/>
        <v>-224</v>
      </c>
    </row>
    <row r="79" spans="1:9" x14ac:dyDescent="0.2">
      <c r="B79" s="22" t="s">
        <v>57</v>
      </c>
      <c r="E79" s="5">
        <v>840</v>
      </c>
      <c r="G79" s="26">
        <v>490.32</v>
      </c>
      <c r="I79" s="5">
        <f t="shared" si="0"/>
        <v>349.68</v>
      </c>
    </row>
    <row r="80" spans="1:9" x14ac:dyDescent="0.2">
      <c r="B80" s="4" t="s">
        <v>2</v>
      </c>
      <c r="E80" s="5">
        <v>2342</v>
      </c>
      <c r="G80" s="5">
        <v>1346</v>
      </c>
      <c r="I80" s="5">
        <f t="shared" si="0"/>
        <v>996</v>
      </c>
    </row>
    <row r="81" spans="1:9" x14ac:dyDescent="0.2">
      <c r="B81" s="4" t="s">
        <v>9</v>
      </c>
      <c r="E81" s="26">
        <v>4352</v>
      </c>
      <c r="G81" s="26">
        <v>4199.34</v>
      </c>
      <c r="I81" s="5">
        <f t="shared" si="0"/>
        <v>152.65999999999985</v>
      </c>
    </row>
    <row r="82" spans="1:9" x14ac:dyDescent="0.2">
      <c r="B82" s="22" t="s">
        <v>88</v>
      </c>
      <c r="E82" s="5">
        <v>117</v>
      </c>
      <c r="G82" s="5">
        <v>12</v>
      </c>
      <c r="I82" s="5">
        <f t="shared" si="0"/>
        <v>105</v>
      </c>
    </row>
    <row r="83" spans="1:9" x14ac:dyDescent="0.2">
      <c r="B83" s="22" t="s">
        <v>93</v>
      </c>
      <c r="E83" s="5">
        <v>0</v>
      </c>
      <c r="G83" s="5">
        <v>120</v>
      </c>
      <c r="I83" s="5">
        <f t="shared" si="0"/>
        <v>-120</v>
      </c>
    </row>
    <row r="84" spans="1:9" x14ac:dyDescent="0.2">
      <c r="B84" s="22" t="s">
        <v>87</v>
      </c>
      <c r="E84" s="5">
        <v>505</v>
      </c>
      <c r="G84" s="5">
        <v>498.65</v>
      </c>
      <c r="I84" s="5">
        <f t="shared" si="0"/>
        <v>6.3500000000000227</v>
      </c>
    </row>
    <row r="85" spans="1:9" x14ac:dyDescent="0.2">
      <c r="B85" s="22" t="s">
        <v>65</v>
      </c>
      <c r="E85" s="5">
        <v>440</v>
      </c>
      <c r="G85" s="5">
        <v>529.29999999999995</v>
      </c>
      <c r="I85" s="5">
        <f t="shared" si="0"/>
        <v>-89.299999999999955</v>
      </c>
    </row>
    <row r="86" spans="1:9" x14ac:dyDescent="0.2">
      <c r="B86" s="22" t="s">
        <v>63</v>
      </c>
      <c r="E86" s="5">
        <v>0</v>
      </c>
      <c r="G86" s="26">
        <v>90</v>
      </c>
      <c r="I86" s="5">
        <f t="shared" si="0"/>
        <v>-90</v>
      </c>
    </row>
    <row r="87" spans="1:9" x14ac:dyDescent="0.2">
      <c r="B87" s="22" t="s">
        <v>54</v>
      </c>
      <c r="E87" s="5">
        <v>56</v>
      </c>
      <c r="G87" s="5">
        <v>0</v>
      </c>
      <c r="I87" s="5">
        <f>+E87-G87</f>
        <v>56</v>
      </c>
    </row>
    <row r="88" spans="1:9" x14ac:dyDescent="0.2">
      <c r="B88" s="4" t="s">
        <v>10</v>
      </c>
      <c r="E88" s="5">
        <v>182</v>
      </c>
      <c r="G88" s="5">
        <v>0</v>
      </c>
      <c r="I88" s="5">
        <f t="shared" si="0"/>
        <v>182</v>
      </c>
    </row>
    <row r="90" spans="1:9" x14ac:dyDescent="0.2">
      <c r="B90" s="1" t="s">
        <v>38</v>
      </c>
      <c r="E90" s="17">
        <f>SUM(E76:E89)</f>
        <v>14598</v>
      </c>
      <c r="G90" s="17">
        <f>SUM(G76:G89)</f>
        <v>12707.609999999999</v>
      </c>
      <c r="I90" s="17">
        <f>SUM(I76:I89)</f>
        <v>1890.39</v>
      </c>
    </row>
    <row r="91" spans="1:9" x14ac:dyDescent="0.2">
      <c r="E91" s="5"/>
      <c r="G91" s="5"/>
      <c r="I91" s="5"/>
    </row>
    <row r="92" spans="1:9" x14ac:dyDescent="0.2">
      <c r="E92" s="5"/>
      <c r="G92" s="5"/>
      <c r="I92" s="5"/>
    </row>
    <row r="93" spans="1:9" x14ac:dyDescent="0.2">
      <c r="E93" s="5"/>
      <c r="G93" s="5"/>
      <c r="I93" s="5"/>
    </row>
    <row r="96" spans="1:9" x14ac:dyDescent="0.2">
      <c r="A96" s="12" t="s">
        <v>39</v>
      </c>
      <c r="B96" s="1" t="s">
        <v>59</v>
      </c>
      <c r="E96" s="8"/>
      <c r="F96" s="8"/>
      <c r="G96" s="8"/>
      <c r="H96" s="8"/>
      <c r="I96" s="6" t="s">
        <v>35</v>
      </c>
    </row>
    <row r="97" spans="2:11" x14ac:dyDescent="0.2">
      <c r="E97" s="6" t="s">
        <v>12</v>
      </c>
      <c r="F97" s="8"/>
      <c r="G97" s="8" t="s">
        <v>13</v>
      </c>
      <c r="H97" s="8"/>
      <c r="I97" s="20" t="s">
        <v>36</v>
      </c>
    </row>
    <row r="98" spans="2:11" x14ac:dyDescent="0.2">
      <c r="E98" s="6" t="s">
        <v>19</v>
      </c>
      <c r="G98" s="6" t="s">
        <v>19</v>
      </c>
      <c r="I98" s="6" t="s">
        <v>19</v>
      </c>
    </row>
    <row r="99" spans="2:11" x14ac:dyDescent="0.2">
      <c r="E99" s="6"/>
      <c r="G99" s="6"/>
      <c r="I99" s="6"/>
    </row>
    <row r="100" spans="2:11" x14ac:dyDescent="0.2">
      <c r="B100" s="4" t="s">
        <v>37</v>
      </c>
      <c r="D100" s="25"/>
      <c r="E100" s="26">
        <v>2238</v>
      </c>
      <c r="F100" s="25"/>
      <c r="G100" s="26">
        <v>1872</v>
      </c>
      <c r="H100" s="25"/>
      <c r="I100" s="26">
        <f t="shared" ref="I100:I111" si="1">+E100-G100</f>
        <v>366</v>
      </c>
      <c r="J100" s="25"/>
      <c r="K100" s="25"/>
    </row>
    <row r="101" spans="2:11" x14ac:dyDescent="0.2">
      <c r="B101" s="4" t="s">
        <v>49</v>
      </c>
      <c r="D101" s="25"/>
      <c r="E101" s="26">
        <v>1617</v>
      </c>
      <c r="F101" s="25"/>
      <c r="G101" s="26">
        <v>1794</v>
      </c>
      <c r="H101" s="25"/>
      <c r="I101" s="26">
        <f t="shared" si="1"/>
        <v>-177</v>
      </c>
      <c r="J101" s="25"/>
      <c r="K101" s="25"/>
    </row>
    <row r="102" spans="2:11" x14ac:dyDescent="0.2">
      <c r="B102" s="4" t="s">
        <v>11</v>
      </c>
      <c r="D102" s="25"/>
      <c r="E102" s="26">
        <v>1848</v>
      </c>
      <c r="F102" s="25"/>
      <c r="G102" s="26">
        <v>1872</v>
      </c>
      <c r="H102" s="25"/>
      <c r="I102" s="26">
        <f t="shared" si="1"/>
        <v>-24</v>
      </c>
      <c r="J102" s="25"/>
      <c r="K102" s="25"/>
    </row>
    <row r="103" spans="2:11" x14ac:dyDescent="0.2">
      <c r="B103" s="22" t="s">
        <v>57</v>
      </c>
      <c r="D103" s="25"/>
      <c r="E103" s="26">
        <v>0</v>
      </c>
      <c r="F103" s="25"/>
      <c r="G103" s="26">
        <v>566</v>
      </c>
      <c r="H103" s="25"/>
      <c r="I103" s="26">
        <f t="shared" si="1"/>
        <v>-566</v>
      </c>
      <c r="J103" s="25"/>
      <c r="K103" s="25"/>
    </row>
    <row r="104" spans="2:11" x14ac:dyDescent="0.2">
      <c r="B104" s="4" t="s">
        <v>2</v>
      </c>
      <c r="D104" s="25"/>
      <c r="E104" s="26">
        <v>2192</v>
      </c>
      <c r="F104" s="25"/>
      <c r="G104" s="26">
        <v>1278.8599999999999</v>
      </c>
      <c r="H104" s="25"/>
      <c r="I104" s="26">
        <f t="shared" si="1"/>
        <v>913.1400000000001</v>
      </c>
      <c r="J104" s="25"/>
      <c r="K104" s="25"/>
    </row>
    <row r="105" spans="2:11" x14ac:dyDescent="0.2">
      <c r="B105" s="4" t="s">
        <v>9</v>
      </c>
      <c r="D105" s="25"/>
      <c r="E105" s="26">
        <v>4256.1499999999996</v>
      </c>
      <c r="F105" s="25"/>
      <c r="G105" s="26">
        <v>3825.89</v>
      </c>
      <c r="H105" s="25"/>
      <c r="I105" s="26">
        <f t="shared" si="1"/>
        <v>430.25999999999976</v>
      </c>
      <c r="J105" s="25"/>
      <c r="K105" s="25"/>
    </row>
    <row r="106" spans="2:11" x14ac:dyDescent="0.2">
      <c r="B106" s="22" t="s">
        <v>64</v>
      </c>
      <c r="D106" s="25"/>
      <c r="E106" s="26">
        <v>0</v>
      </c>
      <c r="F106" s="25"/>
      <c r="G106" s="26">
        <v>436.48</v>
      </c>
      <c r="H106" s="25"/>
      <c r="I106" s="26">
        <f t="shared" si="1"/>
        <v>-436.48</v>
      </c>
      <c r="J106" s="25"/>
      <c r="K106" s="25"/>
    </row>
    <row r="107" spans="2:11" x14ac:dyDescent="0.2">
      <c r="B107" s="22" t="s">
        <v>61</v>
      </c>
      <c r="D107" s="25"/>
      <c r="E107" s="26">
        <v>4365</v>
      </c>
      <c r="F107" s="25"/>
      <c r="G107" s="26">
        <v>4863.6899999999996</v>
      </c>
      <c r="H107" s="25"/>
      <c r="I107" s="26">
        <f t="shared" si="1"/>
        <v>-498.6899999999996</v>
      </c>
      <c r="J107" s="25"/>
      <c r="K107" s="25"/>
    </row>
    <row r="108" spans="2:11" x14ac:dyDescent="0.2">
      <c r="B108" s="22" t="s">
        <v>62</v>
      </c>
      <c r="D108" s="25"/>
      <c r="E108" s="26">
        <v>555</v>
      </c>
      <c r="F108" s="25"/>
      <c r="G108" s="26">
        <v>506.5</v>
      </c>
      <c r="H108" s="25"/>
      <c r="I108" s="26">
        <f t="shared" si="1"/>
        <v>48.5</v>
      </c>
      <c r="J108" s="25"/>
      <c r="K108" s="25"/>
    </row>
    <row r="109" spans="2:11" x14ac:dyDescent="0.2">
      <c r="B109" s="22" t="s">
        <v>65</v>
      </c>
      <c r="D109" s="25"/>
      <c r="E109" s="26">
        <v>570</v>
      </c>
      <c r="F109" s="25"/>
      <c r="G109" s="26">
        <v>529.19000000000005</v>
      </c>
      <c r="H109" s="25"/>
      <c r="I109" s="26">
        <f t="shared" si="1"/>
        <v>40.809999999999945</v>
      </c>
      <c r="J109" s="25"/>
      <c r="K109" s="25"/>
    </row>
    <row r="110" spans="2:11" x14ac:dyDescent="0.2">
      <c r="B110" s="22" t="s">
        <v>63</v>
      </c>
      <c r="D110" s="25"/>
      <c r="E110" s="26">
        <v>190</v>
      </c>
      <c r="F110" s="25"/>
      <c r="G110" s="26">
        <v>0</v>
      </c>
      <c r="H110" s="25"/>
      <c r="I110" s="26">
        <f t="shared" si="1"/>
        <v>190</v>
      </c>
      <c r="J110" s="25"/>
      <c r="K110" s="25"/>
    </row>
    <row r="111" spans="2:11" x14ac:dyDescent="0.2">
      <c r="B111" s="22" t="s">
        <v>54</v>
      </c>
      <c r="D111" s="25"/>
      <c r="E111" s="26">
        <v>5</v>
      </c>
      <c r="F111" s="25"/>
      <c r="G111" s="26">
        <v>0</v>
      </c>
      <c r="H111" s="25"/>
      <c r="I111" s="26">
        <f t="shared" si="1"/>
        <v>5</v>
      </c>
      <c r="J111" s="25"/>
      <c r="K111" s="25"/>
    </row>
    <row r="113" spans="1:9" x14ac:dyDescent="0.2">
      <c r="B113" s="1" t="s">
        <v>38</v>
      </c>
      <c r="E113" s="17">
        <f>SUM(E100:E112)</f>
        <v>17836.150000000001</v>
      </c>
      <c r="G113" s="17">
        <f>SUM(G100:G112)</f>
        <v>17544.609999999997</v>
      </c>
      <c r="I113" s="17">
        <f>SUM(I100:I112)</f>
        <v>291.54000000000019</v>
      </c>
    </row>
    <row r="114" spans="1:9" x14ac:dyDescent="0.2">
      <c r="B114" s="1"/>
      <c r="E114" s="2"/>
      <c r="F114" s="2"/>
      <c r="G114" s="2"/>
      <c r="H114" s="2"/>
      <c r="I114" s="2"/>
    </row>
    <row r="115" spans="1:9" x14ac:dyDescent="0.2">
      <c r="B115" s="1"/>
      <c r="E115" s="2"/>
      <c r="F115" s="2"/>
      <c r="G115" s="2"/>
      <c r="H115" s="2"/>
      <c r="I115" s="2"/>
    </row>
    <row r="116" spans="1:9" x14ac:dyDescent="0.2">
      <c r="B116" s="1"/>
      <c r="E116" s="2"/>
      <c r="F116" s="2"/>
      <c r="G116" s="2"/>
      <c r="H116" s="2"/>
      <c r="I116" s="2"/>
    </row>
    <row r="117" spans="1:9" x14ac:dyDescent="0.2">
      <c r="B117" s="1"/>
      <c r="E117" s="2"/>
      <c r="F117" s="2"/>
      <c r="G117" s="2"/>
      <c r="H117" s="2"/>
      <c r="I117" s="8" t="s">
        <v>40</v>
      </c>
    </row>
    <row r="118" spans="1:9" x14ac:dyDescent="0.2">
      <c r="B118" s="1"/>
      <c r="E118" s="2"/>
      <c r="F118" s="2"/>
      <c r="G118" s="2"/>
      <c r="H118" s="2"/>
      <c r="I118" s="8"/>
    </row>
    <row r="119" spans="1:9" x14ac:dyDescent="0.2">
      <c r="B119" s="1"/>
      <c r="E119" s="2"/>
      <c r="F119" s="2"/>
      <c r="G119" s="2"/>
      <c r="H119" s="2"/>
      <c r="I119" s="2"/>
    </row>
    <row r="120" spans="1:9" x14ac:dyDescent="0.2">
      <c r="A120" s="1" t="s">
        <v>14</v>
      </c>
    </row>
    <row r="122" spans="1:9" x14ac:dyDescent="0.2">
      <c r="A122" s="1" t="s">
        <v>85</v>
      </c>
      <c r="D122" s="1"/>
    </row>
    <row r="125" spans="1:9" x14ac:dyDescent="0.2">
      <c r="A125" s="1" t="s">
        <v>41</v>
      </c>
      <c r="C125" s="8"/>
      <c r="D125" s="8"/>
      <c r="E125" s="8"/>
      <c r="F125" s="8"/>
      <c r="G125" s="6" t="s">
        <v>82</v>
      </c>
      <c r="H125" s="10"/>
      <c r="I125" s="6" t="s">
        <v>60</v>
      </c>
    </row>
    <row r="126" spans="1:9" x14ac:dyDescent="0.2">
      <c r="C126" s="10"/>
      <c r="E126" s="10"/>
      <c r="G126" s="6" t="s">
        <v>19</v>
      </c>
      <c r="I126" s="6" t="s">
        <v>19</v>
      </c>
    </row>
    <row r="127" spans="1:9" x14ac:dyDescent="0.2">
      <c r="H127" s="2"/>
    </row>
    <row r="128" spans="1:9" x14ac:dyDescent="0.2">
      <c r="B128" t="s">
        <v>3</v>
      </c>
      <c r="G128" s="5">
        <v>38.1</v>
      </c>
      <c r="H128" s="2"/>
      <c r="I128" s="5">
        <v>40.4</v>
      </c>
    </row>
    <row r="129" spans="1:9" x14ac:dyDescent="0.2">
      <c r="B129" t="s">
        <v>42</v>
      </c>
      <c r="E129" s="18"/>
      <c r="G129" s="5">
        <v>87.5</v>
      </c>
      <c r="H129" s="2"/>
      <c r="I129" s="5">
        <v>87.58</v>
      </c>
    </row>
    <row r="130" spans="1:9" x14ac:dyDescent="0.2">
      <c r="B130" t="s">
        <v>43</v>
      </c>
      <c r="C130" s="18"/>
      <c r="E130" s="18"/>
      <c r="G130" s="5">
        <v>123</v>
      </c>
      <c r="H130" s="2"/>
      <c r="I130" s="5">
        <v>123</v>
      </c>
    </row>
    <row r="131" spans="1:9" x14ac:dyDescent="0.2">
      <c r="B131" t="s">
        <v>44</v>
      </c>
      <c r="E131" s="18"/>
      <c r="G131" s="5">
        <v>150</v>
      </c>
      <c r="H131" s="2"/>
      <c r="I131" s="5">
        <v>0</v>
      </c>
    </row>
    <row r="132" spans="1:9" x14ac:dyDescent="0.2">
      <c r="B132" s="22" t="s">
        <v>56</v>
      </c>
      <c r="C132" s="22" t="s">
        <v>66</v>
      </c>
      <c r="E132" s="18"/>
      <c r="G132" s="5">
        <v>0</v>
      </c>
      <c r="H132" s="2"/>
      <c r="I132" s="5">
        <v>56.1</v>
      </c>
    </row>
    <row r="133" spans="1:9" x14ac:dyDescent="0.2">
      <c r="C133" s="18"/>
      <c r="E133" s="18"/>
      <c r="G133" s="5"/>
      <c r="H133" s="2"/>
      <c r="I133" s="5"/>
    </row>
    <row r="134" spans="1:9" x14ac:dyDescent="0.2">
      <c r="B134" s="1" t="s">
        <v>51</v>
      </c>
      <c r="E134" s="18"/>
      <c r="G134" s="17">
        <f>SUM(G128:G133)</f>
        <v>398.6</v>
      </c>
      <c r="H134" s="2"/>
      <c r="I134" s="17">
        <f>SUM(I128:I133)</f>
        <v>307.08</v>
      </c>
    </row>
    <row r="136" spans="1:9" x14ac:dyDescent="0.2">
      <c r="C136" s="18"/>
    </row>
    <row r="138" spans="1:9" x14ac:dyDescent="0.2">
      <c r="A138" s="1" t="s">
        <v>45</v>
      </c>
      <c r="C138" s="8"/>
      <c r="D138" s="8"/>
      <c r="E138" s="8"/>
      <c r="F138" s="8"/>
      <c r="G138" s="6" t="s">
        <v>82</v>
      </c>
      <c r="H138" s="10"/>
      <c r="I138" s="6" t="s">
        <v>60</v>
      </c>
    </row>
    <row r="139" spans="1:9" x14ac:dyDescent="0.2">
      <c r="C139" s="10"/>
      <c r="E139" s="10"/>
      <c r="G139" s="6" t="s">
        <v>19</v>
      </c>
      <c r="I139" s="6" t="s">
        <v>19</v>
      </c>
    </row>
    <row r="140" spans="1:9" x14ac:dyDescent="0.2">
      <c r="C140" s="10"/>
      <c r="E140" s="10"/>
      <c r="G140" s="6"/>
      <c r="I140" s="6"/>
    </row>
    <row r="141" spans="1:9" x14ac:dyDescent="0.2">
      <c r="B141" s="22" t="s">
        <v>94</v>
      </c>
      <c r="G141" s="5">
        <v>168</v>
      </c>
      <c r="H141" s="2"/>
      <c r="I141" s="5">
        <v>168</v>
      </c>
    </row>
    <row r="142" spans="1:9" x14ac:dyDescent="0.2">
      <c r="B142" t="s">
        <v>50</v>
      </c>
      <c r="G142" s="5">
        <v>89</v>
      </c>
      <c r="I142" s="5">
        <v>26.3</v>
      </c>
    </row>
    <row r="143" spans="1:9" x14ac:dyDescent="0.2">
      <c r="B143" s="22" t="s">
        <v>68</v>
      </c>
      <c r="C143" s="10"/>
      <c r="E143" s="10"/>
      <c r="G143" s="5">
        <v>23.3</v>
      </c>
      <c r="I143" s="5">
        <v>19.760000000000002</v>
      </c>
    </row>
    <row r="144" spans="1:9" x14ac:dyDescent="0.2">
      <c r="B144" s="22" t="s">
        <v>67</v>
      </c>
      <c r="C144" s="10"/>
      <c r="E144" s="10"/>
      <c r="G144" s="5">
        <v>44.32</v>
      </c>
      <c r="I144" s="5">
        <v>21.75</v>
      </c>
    </row>
    <row r="146" spans="1:11" x14ac:dyDescent="0.2">
      <c r="B146" s="1" t="s">
        <v>52</v>
      </c>
      <c r="C146" s="18"/>
      <c r="E146" s="18"/>
      <c r="G146" s="17">
        <f>SUM(G141:G145)</f>
        <v>324.62</v>
      </c>
      <c r="H146" s="2"/>
      <c r="I146" s="17">
        <f>SUM(I141:I145)</f>
        <v>235.81</v>
      </c>
    </row>
    <row r="149" spans="1:11" x14ac:dyDescent="0.2">
      <c r="A149" s="12" t="s">
        <v>76</v>
      </c>
    </row>
    <row r="151" spans="1:11" x14ac:dyDescent="0.2">
      <c r="B151" s="31" t="s">
        <v>95</v>
      </c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x14ac:dyDescent="0.2">
      <c r="B152" s="31" t="s">
        <v>96</v>
      </c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x14ac:dyDescent="0.2">
      <c r="B153" s="31" t="s">
        <v>91</v>
      </c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x14ac:dyDescent="0.2">
      <c r="B154" s="31" t="s">
        <v>92</v>
      </c>
      <c r="C154" s="25"/>
      <c r="D154" s="25"/>
      <c r="E154" s="25"/>
      <c r="F154" s="25"/>
      <c r="G154" s="25"/>
      <c r="H154" s="25"/>
      <c r="I154" s="25"/>
      <c r="J154" s="25"/>
      <c r="K154" s="25"/>
    </row>
    <row r="156" spans="1:11" x14ac:dyDescent="0.2">
      <c r="A156" s="12" t="s">
        <v>77</v>
      </c>
      <c r="G156" s="6" t="s">
        <v>82</v>
      </c>
      <c r="H156" s="10"/>
      <c r="I156" s="6" t="s">
        <v>60</v>
      </c>
    </row>
    <row r="157" spans="1:11" x14ac:dyDescent="0.2">
      <c r="B157" s="4" t="s">
        <v>7</v>
      </c>
      <c r="E157" s="6"/>
      <c r="G157" s="6" t="s">
        <v>19</v>
      </c>
      <c r="I157" s="6" t="s">
        <v>19</v>
      </c>
    </row>
    <row r="158" spans="1:11" x14ac:dyDescent="0.2">
      <c r="B158" s="22" t="s">
        <v>69</v>
      </c>
      <c r="E158" s="6"/>
      <c r="G158" s="6"/>
      <c r="I158" s="6"/>
    </row>
    <row r="159" spans="1:11" x14ac:dyDescent="0.2">
      <c r="C159" s="31" t="s">
        <v>90</v>
      </c>
      <c r="D159" s="25"/>
      <c r="E159" s="30"/>
      <c r="G159" s="9">
        <v>2445.62</v>
      </c>
      <c r="I159" s="9">
        <v>237.73</v>
      </c>
    </row>
    <row r="160" spans="1:11" x14ac:dyDescent="0.2">
      <c r="C160" s="31" t="s">
        <v>70</v>
      </c>
      <c r="D160" s="25"/>
      <c r="E160" s="27"/>
      <c r="G160" s="28">
        <v>11000</v>
      </c>
      <c r="H160" s="29"/>
      <c r="I160" s="28">
        <v>11500</v>
      </c>
    </row>
    <row r="161" spans="1:9" x14ac:dyDescent="0.2">
      <c r="C161" s="31" t="s">
        <v>71</v>
      </c>
      <c r="D161" s="25"/>
      <c r="E161" s="27"/>
      <c r="G161" s="19">
        <v>302.66000000000003</v>
      </c>
      <c r="I161" s="19">
        <v>290.81</v>
      </c>
    </row>
    <row r="162" spans="1:9" ht="6.75" customHeight="1" x14ac:dyDescent="0.2"/>
    <row r="163" spans="1:9" x14ac:dyDescent="0.2">
      <c r="B163" s="4" t="s">
        <v>46</v>
      </c>
      <c r="E163" s="5"/>
      <c r="G163" s="5">
        <f>SUM(G159:G162)</f>
        <v>13748.279999999999</v>
      </c>
      <c r="I163" s="5">
        <f>SUM(I159:I162)</f>
        <v>12028.539999999999</v>
      </c>
    </row>
    <row r="164" spans="1:9" ht="17.25" customHeight="1" x14ac:dyDescent="0.2">
      <c r="B164" s="4" t="s">
        <v>8</v>
      </c>
      <c r="E164" s="5"/>
      <c r="G164" s="5">
        <v>0</v>
      </c>
      <c r="I164" s="5">
        <v>10.32</v>
      </c>
    </row>
    <row r="165" spans="1:9" x14ac:dyDescent="0.2">
      <c r="B165" s="22" t="s">
        <v>55</v>
      </c>
      <c r="E165" s="5"/>
      <c r="G165" s="5">
        <v>35</v>
      </c>
      <c r="I165" s="5">
        <v>35</v>
      </c>
    </row>
    <row r="167" spans="1:9" x14ac:dyDescent="0.2">
      <c r="B167" s="1" t="s">
        <v>47</v>
      </c>
      <c r="E167" s="3"/>
      <c r="G167" s="17">
        <f>SUM(G163:G166)</f>
        <v>13783.279999999999</v>
      </c>
      <c r="I167" s="17">
        <f>SUM(I163:I166)</f>
        <v>12073.859999999999</v>
      </c>
    </row>
    <row r="169" spans="1:9" x14ac:dyDescent="0.2">
      <c r="B169" s="4" t="s">
        <v>48</v>
      </c>
    </row>
    <row r="170" spans="1:9" x14ac:dyDescent="0.2">
      <c r="B170" s="4"/>
      <c r="E170" s="2"/>
    </row>
    <row r="172" spans="1:9" x14ac:dyDescent="0.2">
      <c r="B172" s="1"/>
      <c r="E172" s="2"/>
      <c r="F172" s="2"/>
      <c r="G172" s="2"/>
      <c r="H172" s="2"/>
      <c r="I172" s="8" t="s">
        <v>80</v>
      </c>
    </row>
    <row r="173" spans="1:9" x14ac:dyDescent="0.2">
      <c r="B173" s="1"/>
      <c r="E173" s="2"/>
      <c r="F173" s="2"/>
      <c r="G173" s="2"/>
      <c r="H173" s="2"/>
      <c r="I173" s="8"/>
    </row>
    <row r="174" spans="1:9" x14ac:dyDescent="0.2">
      <c r="B174" s="1"/>
      <c r="E174" s="2"/>
      <c r="F174" s="2"/>
      <c r="G174" s="2"/>
      <c r="H174" s="2"/>
      <c r="I174" s="2"/>
    </row>
    <row r="175" spans="1:9" x14ac:dyDescent="0.2">
      <c r="A175" s="1" t="s">
        <v>14</v>
      </c>
    </row>
    <row r="177" spans="1:9" x14ac:dyDescent="0.2">
      <c r="A177" s="1" t="s">
        <v>85</v>
      </c>
      <c r="D177" s="1"/>
    </row>
    <row r="178" spans="1:9" x14ac:dyDescent="0.2">
      <c r="A178" s="1"/>
      <c r="D178" s="1"/>
    </row>
    <row r="179" spans="1:9" x14ac:dyDescent="0.2">
      <c r="A179" s="1"/>
      <c r="D179" s="1"/>
    </row>
    <row r="181" spans="1:9" x14ac:dyDescent="0.2">
      <c r="A181" s="1" t="s">
        <v>78</v>
      </c>
    </row>
    <row r="183" spans="1:9" x14ac:dyDescent="0.2">
      <c r="A183" t="s">
        <v>97</v>
      </c>
    </row>
    <row r="184" spans="1:9" x14ac:dyDescent="0.2">
      <c r="A184" t="s">
        <v>72</v>
      </c>
    </row>
    <row r="186" spans="1:9" x14ac:dyDescent="0.2">
      <c r="A186" t="s">
        <v>98</v>
      </c>
    </row>
    <row r="187" spans="1:9" x14ac:dyDescent="0.2">
      <c r="A187" t="s">
        <v>99</v>
      </c>
    </row>
    <row r="189" spans="1:9" x14ac:dyDescent="0.2">
      <c r="A189" t="s">
        <v>73</v>
      </c>
      <c r="G189" s="6" t="s">
        <v>82</v>
      </c>
      <c r="I189" s="6" t="s">
        <v>60</v>
      </c>
    </row>
    <row r="190" spans="1:9" x14ac:dyDescent="0.2">
      <c r="G190" s="6" t="s">
        <v>19</v>
      </c>
      <c r="I190" s="6" t="s">
        <v>19</v>
      </c>
    </row>
    <row r="191" spans="1:9" x14ac:dyDescent="0.2">
      <c r="B191" s="1" t="s">
        <v>12</v>
      </c>
      <c r="G191" s="5"/>
      <c r="I191" s="5"/>
    </row>
    <row r="192" spans="1:9" x14ac:dyDescent="0.2">
      <c r="C192" t="s">
        <v>10</v>
      </c>
      <c r="G192" s="5">
        <v>0</v>
      </c>
      <c r="I192" s="5">
        <v>190</v>
      </c>
    </row>
    <row r="193" spans="2:9" ht="15" customHeight="1" x14ac:dyDescent="0.2">
      <c r="C193" t="s">
        <v>74</v>
      </c>
      <c r="G193" s="5">
        <v>1.85</v>
      </c>
      <c r="I193" s="26">
        <v>0.81</v>
      </c>
    </row>
    <row r="194" spans="2:9" ht="9" customHeight="1" x14ac:dyDescent="0.2">
      <c r="G194" s="19"/>
      <c r="I194" s="19"/>
    </row>
    <row r="195" spans="2:9" x14ac:dyDescent="0.2">
      <c r="G195" s="5">
        <f>SUM(G192:G194)</f>
        <v>1.85</v>
      </c>
      <c r="I195" s="5">
        <f>SUM(I192:I194)</f>
        <v>190.81</v>
      </c>
    </row>
    <row r="196" spans="2:9" x14ac:dyDescent="0.2">
      <c r="B196" s="22" t="s">
        <v>75</v>
      </c>
      <c r="G196" s="5">
        <v>100</v>
      </c>
      <c r="I196" s="5">
        <v>100</v>
      </c>
    </row>
    <row r="197" spans="2:9" ht="11.25" customHeight="1" x14ac:dyDescent="0.2">
      <c r="G197" s="19"/>
      <c r="I197" s="19"/>
    </row>
    <row r="198" spans="2:9" x14ac:dyDescent="0.2">
      <c r="B198" s="22"/>
      <c r="G198" s="17">
        <f>SUM(G195:G197)</f>
        <v>101.85</v>
      </c>
      <c r="I198" s="17">
        <f>SUM(I195:I197)</f>
        <v>290.81</v>
      </c>
    </row>
    <row r="200" spans="2:9" x14ac:dyDescent="0.2">
      <c r="B200" s="1" t="s">
        <v>13</v>
      </c>
    </row>
    <row r="201" spans="2:9" x14ac:dyDescent="0.2">
      <c r="C201" s="22" t="s">
        <v>89</v>
      </c>
      <c r="G201" s="19">
        <v>90</v>
      </c>
      <c r="I201" s="19">
        <v>0</v>
      </c>
    </row>
    <row r="202" spans="2:9" x14ac:dyDescent="0.2">
      <c r="G202" s="5"/>
    </row>
    <row r="203" spans="2:9" x14ac:dyDescent="0.2">
      <c r="B203" s="22"/>
      <c r="G203" s="17">
        <f>G198-G201</f>
        <v>11.849999999999994</v>
      </c>
      <c r="I203" s="17">
        <f>I198-I201</f>
        <v>290.81</v>
      </c>
    </row>
    <row r="204" spans="2:9" x14ac:dyDescent="0.2">
      <c r="B204" s="22"/>
      <c r="G204" s="17"/>
      <c r="I204" s="17"/>
    </row>
    <row r="205" spans="2:9" x14ac:dyDescent="0.2">
      <c r="B205" s="1" t="s">
        <v>100</v>
      </c>
      <c r="G205" s="33">
        <v>290.81</v>
      </c>
      <c r="I205" s="33">
        <v>0</v>
      </c>
    </row>
    <row r="206" spans="2:9" x14ac:dyDescent="0.2">
      <c r="B206" s="22"/>
      <c r="G206" s="17"/>
      <c r="I206" s="17"/>
    </row>
    <row r="207" spans="2:9" ht="13.5" thickBot="1" x14ac:dyDescent="0.25">
      <c r="B207" s="1" t="s">
        <v>101</v>
      </c>
      <c r="G207" s="34">
        <f>SUM(G203:G206)</f>
        <v>302.65999999999997</v>
      </c>
      <c r="I207" s="34">
        <f>SUM(I203:I206)</f>
        <v>290.81</v>
      </c>
    </row>
    <row r="208" spans="2:9" ht="13.5" thickTop="1" x14ac:dyDescent="0.2">
      <c r="B208" s="1"/>
      <c r="G208" s="17"/>
      <c r="I208" s="17"/>
    </row>
    <row r="209" spans="1:7" x14ac:dyDescent="0.2">
      <c r="G209" s="5"/>
    </row>
    <row r="210" spans="1:7" x14ac:dyDescent="0.2">
      <c r="A210" s="22" t="s">
        <v>79</v>
      </c>
    </row>
  </sheetData>
  <pageMargins left="0.7" right="0.7" top="0.75" bottom="0.75" header="0.3" footer="0.3"/>
  <pageSetup paperSize="9" scale="81" fitToHeight="0" orientation="portrait" horizontalDpi="4294967293" r:id="rId1"/>
  <rowBreaks count="3" manualBreakCount="3">
    <brk id="56" max="16383" man="1"/>
    <brk id="115" max="16383" man="1"/>
    <brk id="17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A99FABF7-1830-4385-8644-28DF53DDC5F7}"/>
</file>

<file path=customXml/itemProps2.xml><?xml version="1.0" encoding="utf-8"?>
<ds:datastoreItem xmlns:ds="http://schemas.openxmlformats.org/officeDocument/2006/customXml" ds:itemID="{C8C3F72A-9159-4C50-9EC2-FE865F38424B}"/>
</file>

<file path=customXml/itemProps3.xml><?xml version="1.0" encoding="utf-8"?>
<ds:datastoreItem xmlns:ds="http://schemas.openxmlformats.org/officeDocument/2006/customXml" ds:itemID="{CB13D98E-A0A0-4EC2-B536-0A0285A140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2025-2026 Accounts Pages 3-5</vt:lpstr>
    </vt:vector>
  </TitlesOfParts>
  <Company>VL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Lord</dc:creator>
  <cp:lastModifiedBy>Allana Creighton</cp:lastModifiedBy>
  <cp:lastPrinted>2026-06-04T09:35:38Z</cp:lastPrinted>
  <dcterms:created xsi:type="dcterms:W3CDTF">2009-02-15T17:05:50Z</dcterms:created>
  <dcterms:modified xsi:type="dcterms:W3CDTF">2026-08-06T08:34:10Z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