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edwar\Desktop\Grand Folder\Parent Folder\Charity\Annual Returns 2026\"/>
    </mc:Choice>
  </mc:AlternateContent>
  <xr:revisionPtr revIDLastSave="0" documentId="8_{93F964B1-12D6-4C36-BE74-35D9CB26B749}" xr6:coauthVersionLast="47" xr6:coauthVersionMax="47" xr10:uidLastSave="{00000000-0000-0000-0000-000000000000}"/>
  <bookViews>
    <workbookView xWindow="-120" yWindow="-120" windowWidth="29040" windowHeight="15720" tabRatio="840" activeTab="5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39" i="7" l="1"/>
  <c r="K40" i="7" s="1"/>
  <c r="K14" i="5"/>
  <c r="B49" i="2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7"/>
  <c r="J27" i="2"/>
  <c r="K46" i="7" l="1"/>
  <c r="K47" i="7" s="1"/>
  <c r="J43" i="2"/>
  <c r="K24" i="6"/>
  <c r="K48" i="6" s="1"/>
  <c r="K52" i="6" s="1"/>
  <c r="K46" i="6"/>
  <c r="K47" i="6" s="1"/>
  <c r="J50" i="2"/>
  <c r="D51" i="2"/>
  <c r="D55" i="2" s="1"/>
  <c r="H10" i="3" s="1"/>
  <c r="J28" i="2"/>
  <c r="J29" i="2" s="1"/>
  <c r="K25" i="7"/>
  <c r="B55" i="2"/>
  <c r="J51" i="2"/>
  <c r="J55" i="2" s="1"/>
  <c r="N10" i="3" s="1"/>
  <c r="K48" i="7" l="1"/>
  <c r="K52" i="7" s="1"/>
  <c r="K25" i="6"/>
  <c r="K53" i="6"/>
  <c r="F10" i="3"/>
  <c r="J56" i="2"/>
  <c r="K53" i="7"/>
</calcChain>
</file>

<file path=xl/sharedStrings.xml><?xml version="1.0" encoding="utf-8"?>
<sst xmlns="http://schemas.openxmlformats.org/spreadsheetml/2006/main" count="288" uniqueCount="145">
  <si>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</si>
  <si>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</si>
  <si>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</si>
  <si>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</si>
  <si>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</si>
  <si>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</si>
  <si>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</si>
  <si>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</si>
  <si>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</si>
  <si>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</si>
  <si>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</si>
  <si>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</si>
  <si>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</si>
  <si>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</si>
  <si>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</si>
  <si>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</si>
  <si>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</si>
  <si>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</si>
  <si>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</si>
  <si>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</si>
  <si>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</si>
  <si>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</si>
  <si>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</si>
  <si>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</si>
  <si>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</si>
  <si>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</si>
  <si>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</si>
  <si>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</si>
  <si>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</si>
  <si>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</si>
  <si>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</si>
  <si>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</si>
  <si>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</si>
  <si>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</si>
  <si>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</si>
  <si>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</si>
  <si>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</si>
  <si>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</si>
  <si>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</si>
  <si>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</si>
  <si>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</si>
  <si>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</si>
  <si>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</si>
  <si>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</si>
  <si>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</si>
  <si>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</si>
  <si>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</si>
  <si>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</si>
  <si>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</si>
  <si>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</si>
  <si>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</si>
  <si>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</si>
  <si>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</si>
  <si>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</si>
  <si>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</si>
  <si>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</si>
  <si>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</si>
  <si>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</si>
  <si>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</si>
  <si>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</si>
  <si>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</si>
  <si>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</si>
  <si>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</si>
  <si>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</si>
  <si>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</si>
  <si>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</si>
  <si>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</si>
  <si>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</si>
  <si>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</si>
  <si>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</si>
  <si>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</si>
  <si>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</si>
  <si>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</si>
  <si>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</si>
  <si>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</si>
  <si>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</si>
  <si>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</si>
  <si>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</si>
  <si>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</si>
  <si>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</si>
  <si>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</si>
  <si>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</si>
  <si>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</si>
  <si>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</si>
  <si>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</si>
  <si>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</si>
  <si>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</si>
  <si>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</si>
  <si>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</si>
  <si>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</si>
  <si>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</si>
  <si>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</si>
  <si>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</si>
  <si>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</si>
  <si>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</si>
  <si>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</si>
  <si>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</si>
  <si>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</si>
  <si>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</si>
  <si>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</si>
  <si>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</si>
  <si>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</si>
  <si>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</si>
  <si>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</si>
  <si>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</si>
  <si>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</si>
  <si>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</si>
  <si>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</si>
  <si>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</si>
  <si>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</si>
  <si>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</si>
  <si>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</si>
  <si>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</si>
  <si>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</si>
  <si>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</si>
  <si>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</si>
  <si>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</si>
  <si>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</si>
  <si>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</si>
  <si>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</si>
  <si>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</si>
  <si>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</si>
  <si>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</si>
  <si>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</si>
  <si>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</si>
  <si>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</si>
  <si>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</si>
  <si>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</si>
  <si>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</si>
  <si>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</si>
  <si>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</si>
  <si>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</si>
  <si>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</si>
  <si>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</si>
  <si>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</si>
  <si>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North East Black Ethnic Minorities</t>
  </si>
  <si>
    <t>SC051756</t>
  </si>
  <si>
    <t>x</t>
  </si>
  <si>
    <t xml:space="preserve">Fund received were to support isolation, mental health and community projects </t>
  </si>
  <si>
    <t>Isolation and Mental Health</t>
  </si>
  <si>
    <t>HIF Fund</t>
  </si>
  <si>
    <t xml:space="preserve">Community gathering </t>
  </si>
  <si>
    <t>Arnold Clark</t>
  </si>
  <si>
    <t xml:space="preserve">Funds received were to support isolation, mental health and community projects. </t>
  </si>
  <si>
    <t xml:space="preserve">Other (Event Ticket)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</si>
</sst>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10" fillId="0" borderId="0" xfId="0" applyFont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01	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06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05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9" zoomScale="75" zoomScaleNormal="85" zoomScaleSheetLayoutView="80" workbookViewId="0">
      <selection activeCell="B34" sqref="B34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230" t="s">
        <v>136</v>
      </c>
      <c r="M2" s="69"/>
    </row>
    <row r="3" spans="1:13" ht="24" customHeight="1" x14ac:dyDescent="0.2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.25" x14ac:dyDescent="0.3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2">
        <v>225</v>
      </c>
      <c r="C12" s="193"/>
      <c r="D12" s="192"/>
      <c r="E12" s="193"/>
      <c r="F12" s="192"/>
      <c r="G12" s="193"/>
      <c r="H12" s="192"/>
      <c r="I12" s="193"/>
      <c r="J12" s="194">
        <f>H12+D12+B12+F12</f>
        <v>225</v>
      </c>
      <c r="K12" s="195"/>
      <c r="L12" s="192"/>
    </row>
    <row r="13" spans="1:13" ht="20.100000000000001" customHeight="1" x14ac:dyDescent="0.25">
      <c r="A13" s="85" t="s">
        <v>21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00000000000001" customHeight="1" x14ac:dyDescent="0.25">
      <c r="A14" s="85" t="s">
        <v>22</v>
      </c>
      <c r="B14" s="192">
        <v>5860</v>
      </c>
      <c r="C14" s="193"/>
      <c r="D14" s="192"/>
      <c r="E14" s="193"/>
      <c r="F14" s="192"/>
      <c r="G14" s="193"/>
      <c r="H14" s="192"/>
      <c r="I14" s="193"/>
      <c r="J14" s="194">
        <f t="shared" si="0"/>
        <v>5860</v>
      </c>
      <c r="K14" s="195"/>
      <c r="L14" s="192"/>
    </row>
    <row r="15" spans="1:13" ht="20.100000000000001" customHeight="1" x14ac:dyDescent="0.25">
      <c r="A15" s="85" t="s">
        <v>23</v>
      </c>
      <c r="B15" s="192"/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192"/>
    </row>
    <row r="16" spans="1:13" ht="20.100000000000001" customHeight="1" x14ac:dyDescent="0.25">
      <c r="A16" s="85" t="s">
        <v>24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9.25" x14ac:dyDescent="0.25">
      <c r="A17" s="85" t="s">
        <v>25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00000000000001" customHeight="1" x14ac:dyDescent="0.25">
      <c r="A18" s="85" t="s">
        <v>67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9.25" x14ac:dyDescent="0.25">
      <c r="A19" s="85" t="s">
        <v>68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00000000000001" customHeight="1" x14ac:dyDescent="0.25">
      <c r="A20" s="85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3">
      <c r="A21" s="9" t="s">
        <v>85</v>
      </c>
      <c r="B21" s="196">
        <f>SUM(B12:B20)</f>
        <v>6085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6085</v>
      </c>
      <c r="K21" s="195"/>
      <c r="L21" s="196">
        <f>SUM(L12:L20)</f>
        <v>0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65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5" t="s">
        <v>27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">
      <c r="A26" s="9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8" t="str">
        <f>IF(B26+D26+F26+H26-J26=0," ","error")</f>
        <v xml:space="preserve"> </v>
      </c>
      <c r="K27" s="195"/>
      <c r="L27" s="178"/>
    </row>
    <row r="28" spans="1:12" ht="20.100000000000001" customHeight="1" thickBot="1" x14ac:dyDescent="0.3">
      <c r="A28" s="9" t="s">
        <v>11</v>
      </c>
      <c r="B28" s="203">
        <f>B26+B21</f>
        <v>6085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6085</v>
      </c>
      <c r="K28" s="195"/>
      <c r="L28" s="203">
        <f>L26+L21</f>
        <v>0</v>
      </c>
    </row>
    <row r="29" spans="1:12" ht="16.5" customHeight="1" thickTop="1" x14ac:dyDescent="0.2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6" t="s">
        <v>28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8"/>
      <c r="L31" s="192"/>
    </row>
    <row r="32" spans="1:12" ht="20.100000000000001" customHeight="1" x14ac:dyDescent="0.25">
      <c r="A32" s="86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8"/>
      <c r="L32" s="192"/>
    </row>
    <row r="33" spans="1:12" ht="20.100000000000001" customHeight="1" x14ac:dyDescent="0.25">
      <c r="A33" s="86" t="s">
        <v>29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8"/>
      <c r="L33" s="192"/>
    </row>
    <row r="34" spans="1:12" ht="28.5" x14ac:dyDescent="0.25">
      <c r="A34" s="86" t="s">
        <v>30</v>
      </c>
      <c r="B34" s="192">
        <v>2236.65</v>
      </c>
      <c r="C34" s="200"/>
      <c r="D34" s="192"/>
      <c r="E34" s="193"/>
      <c r="F34" s="192"/>
      <c r="G34" s="193"/>
      <c r="H34" s="192"/>
      <c r="I34" s="193"/>
      <c r="J34" s="194">
        <f t="shared" si="1"/>
        <v>2236.65</v>
      </c>
      <c r="K34" s="178"/>
      <c r="L34" s="192"/>
    </row>
    <row r="35" spans="1:12" ht="20.100000000000001" customHeight="1" x14ac:dyDescent="0.25">
      <c r="A35" s="86" t="s">
        <v>31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8"/>
      <c r="L35" s="192"/>
    </row>
    <row r="36" spans="1:12" ht="20.100000000000001" customHeight="1" x14ac:dyDescent="0.25">
      <c r="A36" s="86" t="s">
        <v>32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8"/>
      <c r="L36" s="192"/>
    </row>
    <row r="37" spans="1:12" ht="20.100000000000001" customHeight="1" x14ac:dyDescent="0.25">
      <c r="A37" s="87" t="s">
        <v>33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8"/>
      <c r="L37" s="192"/>
    </row>
    <row r="38" spans="1:12" ht="20.100000000000001" customHeight="1" x14ac:dyDescent="0.25">
      <c r="A38" s="87" t="s">
        <v>34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8"/>
      <c r="L38" s="192"/>
    </row>
    <row r="39" spans="1:12" ht="20.100000000000001" customHeight="1" x14ac:dyDescent="0.25">
      <c r="A39" s="87" t="s">
        <v>35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8"/>
      <c r="L39" s="192"/>
    </row>
    <row r="40" spans="1:12" ht="20.100000000000001" customHeight="1" x14ac:dyDescent="0.25">
      <c r="A40" s="87" t="s">
        <v>126</v>
      </c>
      <c r="B40" s="192">
        <v>66</v>
      </c>
      <c r="C40" s="200"/>
      <c r="D40" s="192"/>
      <c r="E40" s="193"/>
      <c r="F40" s="192"/>
      <c r="G40" s="193"/>
      <c r="H40" s="192"/>
      <c r="I40" s="193"/>
      <c r="J40" s="194">
        <f t="shared" si="1"/>
        <v>66</v>
      </c>
      <c r="K40" s="178"/>
      <c r="L40" s="192"/>
    </row>
    <row r="41" spans="1:12" ht="20.100000000000001" customHeight="1" thickBot="1" x14ac:dyDescent="0.3">
      <c r="A41" s="86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8"/>
      <c r="L41" s="207"/>
    </row>
    <row r="42" spans="1:12" ht="20.100000000000001" customHeight="1" thickTop="1" thickBot="1" x14ac:dyDescent="0.3">
      <c r="A42" s="13" t="s">
        <v>87</v>
      </c>
      <c r="B42" s="196">
        <f>SUM(B31:B41)</f>
        <v>2302.65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2302.65</v>
      </c>
      <c r="K42" s="178"/>
      <c r="L42" s="196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66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8"/>
      <c r="L45" s="192"/>
    </row>
    <row r="46" spans="1:12" ht="20.100000000000001" customHeight="1" thickBot="1" x14ac:dyDescent="0.3">
      <c r="A46" s="86" t="s">
        <v>37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8"/>
      <c r="L46" s="207"/>
    </row>
    <row r="47" spans="1:12" ht="20.100000000000001" customHeight="1" thickTop="1" thickBot="1" x14ac:dyDescent="0.3">
      <c r="A47" s="13" t="s">
        <v>88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8"/>
      <c r="L47" s="196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2302.65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2302.65</v>
      </c>
      <c r="K49" s="195"/>
      <c r="L49" s="209">
        <f>+L47+L42</f>
        <v>0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3782.35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3782.35</v>
      </c>
      <c r="K51" s="135"/>
      <c r="L51" s="145">
        <f>+L28-L49</f>
        <v>0</v>
      </c>
      <c r="M51" s="89"/>
    </row>
    <row r="52" spans="1:13" ht="14.25" customHeight="1" thickBot="1" x14ac:dyDescent="0.3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5"/>
      <c r="L52" s="217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6"/>
      <c r="C54" s="88"/>
      <c r="D54" s="216"/>
      <c r="E54" s="88"/>
      <c r="F54" s="143"/>
      <c r="G54" s="88"/>
      <c r="H54" s="216"/>
      <c r="I54" s="88"/>
      <c r="J54" s="218"/>
      <c r="K54" s="135"/>
      <c r="L54" s="216"/>
    </row>
    <row r="55" spans="1:13" ht="29.25" customHeight="1" thickTop="1" thickBot="1" x14ac:dyDescent="0.3">
      <c r="A55" s="13" t="s">
        <v>41</v>
      </c>
      <c r="B55" s="142">
        <f>+B51+B53</f>
        <v>3782.35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3782.35</v>
      </c>
      <c r="K55" s="135"/>
      <c r="L55" s="142">
        <f>+L51+L53</f>
        <v>0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S5" sqref="S5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8" t="str">
        <f>'R&amp;P Accounts'!B2</f>
        <v>North East Black Ethnic Minorities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SC051756</v>
      </c>
      <c r="O1" s="248"/>
      <c r="P1" s="248"/>
    </row>
    <row r="2" spans="1:16" s="46" customFormat="1" ht="26.25" customHeight="1" x14ac:dyDescent="0.2">
      <c r="A2" s="80" t="s">
        <v>123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69" t="s">
        <v>9</v>
      </c>
      <c r="B5" s="253" t="s">
        <v>39</v>
      </c>
      <c r="C5" s="253"/>
      <c r="D5" s="253"/>
      <c r="E5" s="23"/>
      <c r="F5" s="147"/>
      <c r="G5" s="148"/>
      <c r="H5" s="147">
        <v>245</v>
      </c>
      <c r="I5" s="148"/>
      <c r="J5" s="147"/>
      <c r="K5" s="148"/>
      <c r="L5" s="147"/>
      <c r="M5" s="148"/>
      <c r="N5" s="149">
        <f>F5+H5+J5+L5</f>
        <v>245</v>
      </c>
      <c r="O5" s="148"/>
      <c r="P5" s="147"/>
    </row>
    <row r="6" spans="1:16" ht="30" customHeight="1" x14ac:dyDescent="0.2">
      <c r="A6" s="270"/>
      <c r="B6" s="253" t="s">
        <v>40</v>
      </c>
      <c r="C6" s="253"/>
      <c r="D6" s="253"/>
      <c r="E6" s="23"/>
      <c r="F6" s="147"/>
      <c r="G6" s="148"/>
      <c r="H6" s="147"/>
      <c r="I6" s="148"/>
      <c r="J6" s="147"/>
      <c r="K6" s="148"/>
      <c r="L6" s="147"/>
      <c r="M6" s="148"/>
      <c r="N6" s="149">
        <f>F6+H6+J6+L6</f>
        <v>0</v>
      </c>
      <c r="O6" s="148"/>
      <c r="P6" s="147"/>
    </row>
    <row r="7" spans="1:16" ht="26.25" customHeight="1" x14ac:dyDescent="0.2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72" t="s">
        <v>38</v>
      </c>
      <c r="C9" s="272"/>
      <c r="D9" s="272"/>
      <c r="E9" s="41"/>
      <c r="F9" s="153">
        <f>SUM(F5:F8)</f>
        <v>0</v>
      </c>
      <c r="G9" s="136"/>
      <c r="H9" s="153">
        <f>SUM(H5:H8)</f>
        <v>245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245</v>
      </c>
      <c r="O9" s="249"/>
      <c r="P9" s="153">
        <f>SUM(P5:P8)</f>
        <v>0</v>
      </c>
    </row>
    <row r="10" spans="1:16" ht="26.25" customHeight="1" thickTop="1" x14ac:dyDescent="0.2">
      <c r="B10" s="273" t="s">
        <v>77</v>
      </c>
      <c r="C10" s="273"/>
      <c r="D10" s="273"/>
      <c r="E10" s="22"/>
      <c r="F10" s="137">
        <f>F6-'R&amp;P Accounts'!B55</f>
        <v>-3782.35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-3782.35</v>
      </c>
      <c r="O10" s="249"/>
      <c r="P10" s="137">
        <f>P6-'R&amp;P Accounts'!L55</f>
        <v>0</v>
      </c>
    </row>
    <row r="11" spans="1:16" x14ac:dyDescent="0.2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25">
      <c r="B12" s="257" t="s">
        <v>19</v>
      </c>
      <c r="C12" s="257"/>
      <c r="D12" s="257"/>
      <c r="E12" s="20"/>
      <c r="G12" s="250"/>
      <c r="H12" s="5"/>
      <c r="I12" s="250"/>
      <c r="J12" s="254" t="s">
        <v>14</v>
      </c>
      <c r="K12" s="254"/>
      <c r="L12" s="254"/>
      <c r="M12" s="250"/>
      <c r="N12" s="5" t="s">
        <v>45</v>
      </c>
      <c r="O12" s="250"/>
      <c r="P12" s="5" t="s">
        <v>10</v>
      </c>
    </row>
    <row r="13" spans="1:16" s="61" customFormat="1" x14ac:dyDescent="0.2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69" t="s">
        <v>42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.100000000000001" customHeight="1" x14ac:dyDescent="0.2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00000000000001" customHeight="1" x14ac:dyDescent="0.2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00000000000001" customHeight="1" x14ac:dyDescent="0.2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00000000000001" customHeight="1" thickBot="1" x14ac:dyDescent="0.25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7" t="s">
        <v>19</v>
      </c>
      <c r="C21" s="257"/>
      <c r="D21" s="257"/>
      <c r="E21" s="21"/>
      <c r="G21" s="12"/>
      <c r="H21" s="254" t="s">
        <v>14</v>
      </c>
      <c r="I21" s="254"/>
      <c r="J21" s="254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69" t="s">
        <v>43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25">
      <c r="B34" s="257" t="s">
        <v>19</v>
      </c>
      <c r="C34" s="257"/>
      <c r="D34" s="257"/>
      <c r="E34" s="263"/>
      <c r="G34" s="263"/>
      <c r="H34" s="17"/>
      <c r="I34" s="250"/>
      <c r="J34" s="254" t="s">
        <v>15</v>
      </c>
      <c r="K34" s="254"/>
      <c r="L34" s="254"/>
      <c r="M34" s="250"/>
      <c r="N34" s="5" t="s">
        <v>55</v>
      </c>
      <c r="O34" s="264"/>
      <c r="P34" s="5" t="s">
        <v>10</v>
      </c>
    </row>
    <row r="35" spans="1:16" s="61" customFormat="1" x14ac:dyDescent="0.2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69" t="s">
        <v>44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00000000000001" customHeight="1" x14ac:dyDescent="0.2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00000000000001" customHeight="1" x14ac:dyDescent="0.2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00000000000001" customHeight="1" x14ac:dyDescent="0.2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00000000000001" customHeight="1" thickBot="1" x14ac:dyDescent="0.25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0"/>
      <c r="O40" s="135"/>
      <c r="P40" s="210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1">
        <f>SUM(N36:N40)</f>
        <v>0</v>
      </c>
      <c r="O41" s="135"/>
      <c r="P41" s="211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7" t="s">
        <v>19</v>
      </c>
      <c r="C43" s="257"/>
      <c r="D43" s="257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56</v>
      </c>
      <c r="O43" s="12"/>
      <c r="P43" s="5" t="s">
        <v>10</v>
      </c>
    </row>
    <row r="44" spans="1:16" s="61" customFormat="1" x14ac:dyDescent="0.2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69" t="s">
        <v>69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00000000000001" customHeight="1" x14ac:dyDescent="0.2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00000000000001" customHeight="1" thickBot="1" x14ac:dyDescent="0.25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55" t="s">
        <v>133</v>
      </c>
      <c r="C50" s="255"/>
      <c r="D50" s="255"/>
      <c r="E50" s="255"/>
      <c r="F50" s="255"/>
      <c r="G50" s="74"/>
      <c r="H50" s="256" t="s">
        <v>16</v>
      </c>
      <c r="I50" s="256"/>
      <c r="J50" s="256"/>
      <c r="K50" s="256"/>
      <c r="L50" s="256"/>
      <c r="M50" s="75"/>
      <c r="N50" s="75"/>
      <c r="O50" s="76"/>
      <c r="P50" s="77" t="s">
        <v>17</v>
      </c>
    </row>
    <row r="51" spans="1:16" ht="33.75" customHeight="1" x14ac:dyDescent="0.2">
      <c r="A51" s="51"/>
      <c r="B51" s="281"/>
      <c r="C51" s="282"/>
      <c r="D51" s="282"/>
      <c r="E51" s="282"/>
      <c r="F51" s="283"/>
      <c r="G51" s="65"/>
      <c r="H51" s="281"/>
      <c r="I51" s="282"/>
      <c r="J51" s="282"/>
      <c r="K51" s="282"/>
      <c r="L51" s="282"/>
      <c r="M51" s="282"/>
      <c r="N51" s="283"/>
      <c r="P51" s="78"/>
    </row>
    <row r="52" spans="1:16" ht="33.75" customHeight="1" x14ac:dyDescent="0.2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4.25" x14ac:dyDescent="0.2">
      <c r="F53" s="65"/>
      <c r="G53" s="65"/>
    </row>
    <row r="54" spans="1:16" x14ac:dyDescent="0.2">
      <c r="B54" s="229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5" sqref="B5:K9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8" t="str">
        <f>'R&amp;P Accounts'!B2</f>
        <v>North East Black Ethnic Minorities</v>
      </c>
      <c r="C1" s="248"/>
      <c r="D1" s="248"/>
      <c r="E1" s="248"/>
      <c r="F1" s="248"/>
      <c r="G1" s="248"/>
      <c r="H1" s="248"/>
      <c r="I1" s="248"/>
      <c r="J1" s="248"/>
      <c r="K1" s="324" t="str">
        <f>'R&amp;P Accounts'!L2</f>
        <v>SC051756</v>
      </c>
      <c r="L1" s="32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112</v>
      </c>
      <c r="B5" s="326" t="s">
        <v>138</v>
      </c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8" t="s">
        <v>58</v>
      </c>
      <c r="B12" s="310" t="s">
        <v>139</v>
      </c>
      <c r="C12" s="311"/>
      <c r="D12" s="311"/>
      <c r="E12" s="311"/>
      <c r="F12" s="312"/>
      <c r="G12" s="18"/>
      <c r="H12" s="187" t="s">
        <v>140</v>
      </c>
      <c r="I12" s="188"/>
      <c r="J12" s="189">
        <v>1</v>
      </c>
      <c r="K12" s="190">
        <v>4860</v>
      </c>
    </row>
    <row r="13" spans="1:12" ht="20.100000000000001" customHeight="1" x14ac:dyDescent="0.25">
      <c r="A13" s="309"/>
      <c r="B13" s="310" t="s">
        <v>141</v>
      </c>
      <c r="C13" s="311"/>
      <c r="D13" s="311"/>
      <c r="E13" s="311"/>
      <c r="F13" s="312"/>
      <c r="G13" s="18"/>
      <c r="H13" s="187" t="s">
        <v>142</v>
      </c>
      <c r="I13" s="188"/>
      <c r="J13" s="189">
        <v>1</v>
      </c>
      <c r="K13" s="190">
        <v>1000</v>
      </c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7"/>
      <c r="I14" s="188"/>
      <c r="J14" s="189"/>
      <c r="K14" s="190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7"/>
      <c r="I15" s="188"/>
      <c r="J15" s="189"/>
      <c r="K15" s="190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7"/>
      <c r="I16" s="188"/>
      <c r="J16" s="189"/>
      <c r="K16" s="191"/>
    </row>
    <row r="17" spans="1:11" ht="20.25" customHeight="1" x14ac:dyDescent="0.25">
      <c r="A17" s="12"/>
      <c r="B17" s="317" t="s">
        <v>83</v>
      </c>
      <c r="C17" s="317"/>
      <c r="D17" s="317"/>
      <c r="E17" s="317"/>
      <c r="F17" s="317"/>
      <c r="G17" s="317"/>
      <c r="H17" s="317"/>
      <c r="I17" s="317"/>
      <c r="J17" s="317"/>
      <c r="K17" s="212">
        <f>SUM(K12:K16)</f>
        <v>5860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59</v>
      </c>
      <c r="B19" s="318" t="s">
        <v>116</v>
      </c>
      <c r="C19" s="319"/>
      <c r="D19" s="319"/>
      <c r="E19" s="319"/>
      <c r="F19" s="319"/>
      <c r="G19" s="319"/>
      <c r="H19" s="319"/>
      <c r="I19" s="319"/>
      <c r="J19" s="320"/>
      <c r="K19" s="293" t="s">
        <v>137</v>
      </c>
    </row>
    <row r="20" spans="1:11" ht="17.25" customHeight="1" x14ac:dyDescent="0.2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2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">
      <c r="A29" s="60" t="s">
        <v>61</v>
      </c>
      <c r="B29" s="318" t="s">
        <v>117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2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2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>
        <v>0</v>
      </c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316" t="s">
        <v>51</v>
      </c>
      <c r="C39" s="316"/>
      <c r="D39" s="316"/>
      <c r="E39" s="12"/>
      <c r="F39" s="316" t="s">
        <v>57</v>
      </c>
      <c r="G39" s="316"/>
      <c r="H39" s="316"/>
      <c r="I39" s="12"/>
      <c r="J39" s="17" t="s">
        <v>52</v>
      </c>
      <c r="K39" s="17" t="s">
        <v>53</v>
      </c>
    </row>
    <row r="40" spans="1:11" ht="20.100000000000001" customHeight="1" x14ac:dyDescent="0.2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0" zoomScale="80" workbookViewId="0">
      <selection activeCell="S19" sqref="S19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 t="str">
        <f>'R&amp;P Accounts'!B2</f>
        <v>North East Black Ethnic Minorities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SC051756</v>
      </c>
      <c r="N1" s="324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92">
        <v>225</v>
      </c>
      <c r="D10" s="120"/>
      <c r="E10" s="119"/>
      <c r="F10" s="120"/>
      <c r="G10" s="119"/>
      <c r="H10" s="123"/>
      <c r="I10" s="119"/>
      <c r="J10" s="123"/>
      <c r="K10" s="119">
        <f>SUM(C10:I10)</f>
        <v>225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3"/>
      <c r="M13" s="124"/>
    </row>
    <row r="14" spans="1:14" ht="20.25" customHeight="1" thickBot="1" x14ac:dyDescent="0.25">
      <c r="A14" s="95" t="s">
        <v>83</v>
      </c>
      <c r="B14" s="95"/>
      <c r="C14" s="122">
        <f>SUM(C10:C13)</f>
        <v>225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225</v>
      </c>
      <c r="L14" s="213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92">
        <v>5860</v>
      </c>
      <c r="F21" s="120"/>
      <c r="G21" s="120"/>
      <c r="H21" s="123"/>
      <c r="I21" s="120"/>
      <c r="J21" s="123"/>
      <c r="K21" s="119">
        <f>SUM(C21:I21)</f>
        <v>5860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25">
      <c r="A25" s="95" t="s">
        <v>83</v>
      </c>
      <c r="B25" s="95"/>
      <c r="C25" s="122">
        <f>SUM(C21:C24)</f>
        <v>0</v>
      </c>
      <c r="D25" s="120"/>
      <c r="E25" s="122">
        <f>SUM(E21:E24)</f>
        <v>5860</v>
      </c>
      <c r="F25" s="120"/>
      <c r="G25" s="215"/>
      <c r="H25" s="215"/>
      <c r="I25" s="215"/>
      <c r="J25" s="120"/>
      <c r="K25" s="122">
        <f>SUM(K21:K24)</f>
        <v>5860</v>
      </c>
      <c r="L25" s="339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4" t="str">
        <f>IF('R&amp;P Accounts'!B14-'Additional notes (1)  '!C25=0,0,"reference error")</f>
        <v>reference error</v>
      </c>
      <c r="D27" s="214"/>
      <c r="E27" s="214" t="str">
        <f>IF('R&amp;P Accounts'!D14-'Additional notes (1)  '!E25=0,0,"reference error")</f>
        <v>reference error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5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25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9" zoomScale="80" workbookViewId="0">
      <selection activeCell="S15" sqref="S15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 t="str">
        <f>'R&amp;P Accounts'!B2</f>
        <v>North East Black Ethnic Minorities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SC051756</v>
      </c>
      <c r="N1" s="32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5.75" x14ac:dyDescent="0.2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>
        <v>225</v>
      </c>
      <c r="D9" s="156"/>
      <c r="E9" s="155"/>
      <c r="F9" s="167"/>
      <c r="G9" s="155"/>
      <c r="H9" s="156"/>
      <c r="I9" s="155"/>
      <c r="J9" s="167"/>
      <c r="K9" s="155">
        <f t="shared" ref="K9:K16" si="0">SUM(C9:I9)</f>
        <v>225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95</v>
      </c>
      <c r="B17" s="97"/>
      <c r="C17" s="173">
        <f>SUM(C9:C16)</f>
        <v>225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225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6.5" thickBot="1" x14ac:dyDescent="0.3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96</v>
      </c>
      <c r="B24" s="1"/>
      <c r="C24" s="166">
        <f>C17+C22</f>
        <v>225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225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9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4" ht="15" x14ac:dyDescent="0.25">
      <c r="A37" s="86" t="s">
        <v>144</v>
      </c>
      <c r="B37" s="1"/>
      <c r="C37" s="162">
        <v>66</v>
      </c>
      <c r="D37" s="160"/>
      <c r="E37" s="162"/>
      <c r="F37" s="160"/>
      <c r="G37" s="162"/>
      <c r="H37" s="160"/>
      <c r="I37" s="162"/>
      <c r="J37" s="160"/>
      <c r="K37" s="224">
        <f t="shared" si="1"/>
        <v>66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66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66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0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0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66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66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0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159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159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ht="18.75" customHeight="1" thickBot="1" x14ac:dyDescent="0.3">
      <c r="A50" s="97" t="s">
        <v>125</v>
      </c>
      <c r="B50" s="1"/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159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159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75" x14ac:dyDescent="0.25">
      <c r="A55" s="182" t="s">
        <v>111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abSelected="1" zoomScale="80" workbookViewId="0">
      <selection activeCell="S48" sqref="S48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 t="str">
        <f>'R&amp;P Accounts'!B2</f>
        <v>North East Black Ethnic Minorities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SC051756</v>
      </c>
      <c r="N1" s="32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5"/>
      <c r="M9" s="224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92">
        <v>2236.65</v>
      </c>
      <c r="D11" s="120"/>
      <c r="E11" s="119"/>
      <c r="F11" s="120"/>
      <c r="G11" s="119"/>
      <c r="H11" s="123"/>
      <c r="I11" s="119"/>
      <c r="J11" s="123"/>
      <c r="K11" s="224">
        <f t="shared" si="0"/>
        <v>2236.65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4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5"/>
      <c r="D16" s="160"/>
      <c r="E16" s="225"/>
      <c r="F16" s="160"/>
      <c r="G16" s="225"/>
      <c r="H16" s="160"/>
      <c r="I16" s="225"/>
      <c r="J16" s="160"/>
      <c r="K16" s="224">
        <f t="shared" si="0"/>
        <v>0</v>
      </c>
      <c r="L16" s="178"/>
      <c r="M16" s="179"/>
    </row>
    <row r="17" spans="1:13" ht="18" customHeight="1" thickBot="1" x14ac:dyDescent="0.3">
      <c r="A17" s="109" t="s">
        <v>95</v>
      </c>
      <c r="B17" s="97"/>
      <c r="C17" s="226">
        <f>SUM(C9:C16)</f>
        <v>2236.65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2236.65</v>
      </c>
      <c r="L17" s="227"/>
      <c r="M17" s="226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 t="str">
        <f>IF(K17='R&amp;P Accounts'!D21,0,"cross ref error")</f>
        <v>cross ref error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8" customHeight="1" thickBot="1" x14ac:dyDescent="0.3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96</v>
      </c>
      <c r="C24" s="166">
        <f>C17+C22</f>
        <v>2236.65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2236.65</v>
      </c>
      <c r="L24" s="160"/>
      <c r="M24" s="166">
        <f>M17+M22</f>
        <v>0</v>
      </c>
    </row>
    <row r="25" spans="1:13" ht="19.5" customHeight="1" x14ac:dyDescent="0.2">
      <c r="C25" s="1"/>
      <c r="K25" s="220" t="str">
        <f>IF(K24='R&amp;P Accounts'!D28,0,"cross ref error")</f>
        <v>cross ref error</v>
      </c>
    </row>
    <row r="26" spans="1:13" ht="19.5" customHeight="1" x14ac:dyDescent="0.2">
      <c r="C26" s="1"/>
    </row>
    <row r="27" spans="1:13" ht="19.5" customHeight="1" x14ac:dyDescent="0.2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0">
        <f>IF(K39='R&amp;P Accounts'!D42,0,"cross ref error")</f>
        <v>0</v>
      </c>
    </row>
    <row r="41" spans="1:13" ht="30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0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2236.65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2236.65</v>
      </c>
      <c r="L48" s="158"/>
      <c r="M48" s="157">
        <f>+M24-M46</f>
        <v>0</v>
      </c>
    </row>
    <row r="49" spans="1:13" ht="14.25" customHeight="1" thickBot="1" x14ac:dyDescent="0.3">
      <c r="A49" s="40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s="133" customFormat="1" ht="17.25" customHeight="1" thickBot="1" x14ac:dyDescent="0.3">
      <c r="A50" s="97" t="s">
        <v>125</v>
      </c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2236.65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2236.65</v>
      </c>
      <c r="L52" s="158"/>
      <c r="M52" s="157">
        <f>M48+M50</f>
        <v>0</v>
      </c>
    </row>
    <row r="53" spans="1:13" x14ac:dyDescent="0.2">
      <c r="K53" s="220" t="str">
        <f>IF(K52='R&amp;P Accounts'!D55,0,"cross ref error")</f>
        <v>cross ref error</v>
      </c>
    </row>
    <row r="55" spans="1:13" ht="15.75" x14ac:dyDescent="0.25">
      <c r="A55" s="182" t="s">
        <v>111</v>
      </c>
    </row>
    <row r="56" spans="1:13" x14ac:dyDescent="0.2">
      <c r="A56" s="351" t="s">
        <v>143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A7CA90B-D87F-42AB-833F-66315771AD7A}"/>
</file>

<file path=customXml/itemProps2.xml><?xml version="1.0" encoding="utf-8"?>
<ds:datastoreItem xmlns:ds="http://schemas.openxmlformats.org/officeDocument/2006/customXml" ds:itemID="{4A0EBD8A-E235-40F8-9479-36509F7AD1E5}"/>
</file>

<file path=customXml/itemProps3.xml><?xml version="1.0" encoding="utf-8"?>
<ds:datastoreItem xmlns:ds="http://schemas.openxmlformats.org/officeDocument/2006/customXml" ds:itemID="{804995EA-1A55-4EB6-AEAA-E2914D9F2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Edward Obi</cp:lastModifiedBy>
  <cp:lastPrinted>2025-02-19T10:12:55Z</cp:lastPrinted>
  <dcterms:created xsi:type="dcterms:W3CDTF">2007-04-10T16:51:52Z</dcterms:created>
  <dcterms:modified xsi:type="dcterms:W3CDTF">2026-03-30T12:47:36Z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