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michaelbamikole/Desktop/"/>
    </mc:Choice>
  </mc:AlternateContent>
  <xr:revisionPtr revIDLastSave="0" documentId="13_ncr:1_{87E59334-F77A-1641-BE2C-B75012147D05}" xr6:coauthVersionLast="47" xr6:coauthVersionMax="47" xr10:uidLastSave="{00000000-0000-0000-0000-000000000000}"/>
  <bookViews>
    <workbookView xWindow="2420" yWindow="268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'!$A$1:$M$85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balances'!$A$1:$P$54</definedName>
    <definedName name="_xlnm.Print_Titles" localSheetId="0">'R&amp;P Accounts'!$1:$10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C66" i="5"/>
  <c r="B12" i="2"/>
  <c r="K76" i="5"/>
  <c r="K75" i="5"/>
  <c r="K74" i="5"/>
  <c r="K78" i="5" l="1"/>
  <c r="K77" i="5"/>
  <c r="K80" i="5"/>
  <c r="K79" i="5"/>
  <c r="K60" i="5" l="1"/>
  <c r="K48" i="5"/>
  <c r="K49" i="5"/>
  <c r="K50" i="5"/>
  <c r="K51" i="5"/>
  <c r="K52" i="5"/>
  <c r="K53" i="5"/>
  <c r="K54" i="5"/>
  <c r="K55" i="5"/>
  <c r="K56" i="5"/>
  <c r="K57" i="5"/>
  <c r="K58" i="5"/>
  <c r="K59" i="5"/>
  <c r="K61" i="5"/>
  <c r="K62" i="5"/>
  <c r="B21" i="2" l="1"/>
  <c r="K73" i="5"/>
  <c r="K70" i="5"/>
  <c r="K71" i="5"/>
  <c r="K72" i="5"/>
  <c r="K42" i="7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81" i="5"/>
  <c r="K69" i="5"/>
  <c r="K68" i="5"/>
  <c r="K67" i="5"/>
  <c r="K66" i="5"/>
  <c r="K65" i="5"/>
  <c r="K64" i="5"/>
  <c r="K63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46" i="7" s="1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46" i="7" s="1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I17" i="6"/>
  <c r="I24" i="6" s="1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C46" i="6" s="1"/>
  <c r="M1" i="6"/>
  <c r="C1" i="6"/>
  <c r="M82" i="5"/>
  <c r="M84" i="5" s="1"/>
  <c r="I82" i="5"/>
  <c r="I84" i="5" s="1"/>
  <c r="G82" i="5"/>
  <c r="G84" i="5" s="1"/>
  <c r="E82" i="5"/>
  <c r="E84" i="5" s="1"/>
  <c r="C82" i="5"/>
  <c r="C84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9" i="3"/>
  <c r="P49" i="3"/>
  <c r="P42" i="3"/>
  <c r="N42" i="3"/>
  <c r="P33" i="3"/>
  <c r="N33" i="3"/>
  <c r="L33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L49" i="2" l="1"/>
  <c r="L28" i="2"/>
  <c r="D28" i="2"/>
  <c r="C16" i="5"/>
  <c r="J12" i="2"/>
  <c r="K40" i="5"/>
  <c r="K42" i="5" s="1"/>
  <c r="K14" i="5"/>
  <c r="K17" i="6"/>
  <c r="K18" i="6" s="1"/>
  <c r="C24" i="7"/>
  <c r="E24" i="7"/>
  <c r="G24" i="7"/>
  <c r="G48" i="7" s="1"/>
  <c r="G52" i="7" s="1"/>
  <c r="I24" i="7"/>
  <c r="M24" i="7"/>
  <c r="K22" i="7"/>
  <c r="F49" i="2"/>
  <c r="E24" i="6"/>
  <c r="K17" i="7"/>
  <c r="K18" i="7" s="1"/>
  <c r="F28" i="2"/>
  <c r="J26" i="2"/>
  <c r="B49" i="2"/>
  <c r="N9" i="3"/>
  <c r="G46" i="6"/>
  <c r="G48" i="6" s="1"/>
  <c r="G52" i="6" s="1"/>
  <c r="M46" i="6"/>
  <c r="K39" i="7"/>
  <c r="K40" i="7" s="1"/>
  <c r="J48" i="2"/>
  <c r="J21" i="2"/>
  <c r="J22" i="2" s="1"/>
  <c r="K82" i="5"/>
  <c r="K84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K44" i="6"/>
  <c r="B28" i="2"/>
  <c r="F51" i="2"/>
  <c r="F55" i="2" s="1"/>
  <c r="J10" i="3" s="1"/>
  <c r="K46" i="7"/>
  <c r="K45" i="7"/>
  <c r="E48" i="6"/>
  <c r="E52" i="6" s="1"/>
  <c r="C48" i="6"/>
  <c r="C52" i="6" s="1"/>
  <c r="M48" i="6"/>
  <c r="M52" i="6" s="1"/>
  <c r="C48" i="7"/>
  <c r="C52" i="7" s="1"/>
  <c r="E48" i="7"/>
  <c r="E52" i="7" s="1"/>
  <c r="I48" i="7"/>
  <c r="I52" i="7" s="1"/>
  <c r="M48" i="7"/>
  <c r="M52" i="7" s="1"/>
  <c r="H51" i="2"/>
  <c r="H55" i="2" s="1"/>
  <c r="L10" i="3" s="1"/>
  <c r="K24" i="6"/>
  <c r="K24" i="7"/>
  <c r="J27" i="2"/>
  <c r="L51" i="2" l="1"/>
  <c r="L55" i="2" s="1"/>
  <c r="P10" i="3" s="1"/>
  <c r="K47" i="7"/>
  <c r="K16" i="5"/>
  <c r="B51" i="2"/>
  <c r="B55" i="2" s="1"/>
  <c r="J49" i="2"/>
  <c r="J50" i="2" s="1"/>
  <c r="K46" i="6"/>
  <c r="K47" i="6" s="1"/>
  <c r="K45" i="6"/>
  <c r="D51" i="2"/>
  <c r="D55" i="2" s="1"/>
  <c r="H10" i="3" s="1"/>
  <c r="J28" i="2"/>
  <c r="J29" i="2" s="1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<sst xmlns="http://schemas.openxmlformats.org/spreadsheetml/2006/main" count="334" uniqueCount="187">
  <si>
    <t xml:space="preserve">Enter charity name below </t>
  </si>
  <si>
    <t xml:space="preserve">Enter SC No. below   </t>
  </si>
  <si>
    <t>REMNANT CHRISTIAN NETWORK SCIO</t>
  </si>
  <si>
    <t>SC050354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</si>
  <si>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</si>
  <si>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</si>
  <si>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</si>
  <si>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</si>
  <si>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</si>
  <si>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</si>
  <si>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</si>
  <si>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</si>
  <si>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</si>
  <si>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</si>
  <si>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</si>
  <si>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</si>
  <si>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</si>
  <si>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</si>
  <si>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</si>
  <si>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</si>
  <si>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</si>
  <si>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</si>
  <si>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</si>
  <si>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</si>
  <si>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</si>
  <si>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</si>
  <si>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</si>
  <si>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</si>
  <si>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</si>
  <si>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</si>
  <si>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</si>
  <si>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</si>
  <si>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</si>
  <si>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</si>
  <si>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</si>
  <si>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</si>
  <si>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</si>
  <si>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</si>
  <si>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</si>
  <si>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</si>
  <si>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</si>
  <si>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</si>
  <si>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</si>
  <si>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</si>
  <si>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</si>
  <si>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</si>
  <si>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</si>
  <si>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</si>
  <si>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</si>
  <si>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</si>
  <si>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</si>
  <si>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</si>
  <si>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</si>
  <si>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</si>
  <si>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</si>
  <si>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</si>
  <si>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</si>
  <si>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</si>
  <si>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</si>
  <si>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</si>
  <si>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</si>
  <si>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</si>
  <si>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</si>
  <si>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</si>
  <si>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</si>
  <si>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</si>
  <si>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</si>
  <si>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</si>
  <si>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</si>
  <si>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</si>
  <si>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</si>
  <si>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</si>
  <si>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</si>
  <si>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</si>
  <si>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Computers</t>
  </si>
  <si>
    <t>Camera adaptors and memory cards</t>
  </si>
  <si>
    <t>Mobile phone</t>
  </si>
  <si>
    <t>Piper</t>
  </si>
  <si>
    <t xml:space="preserve">Camera case </t>
  </si>
  <si>
    <t>Broadcast equipment</t>
  </si>
  <si>
    <t>Fixtures &amp; Fittings - Lights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</si>
  <si>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</si>
  <si>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</si>
  <si>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</si>
  <si>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</si>
  <si>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</si>
  <si>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</si>
  <si>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</si>
  <si>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</si>
  <si>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</si>
  <si>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</si>
  <si>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</si>
  <si>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</si>
  <si>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</si>
  <si>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</si>
  <si>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</si>
  <si>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</si>
  <si>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</si>
  <si>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</si>
  <si>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</si>
  <si>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</si>
  <si>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</si>
  <si>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</si>
  <si>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</si>
  <si>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</si>
  <si>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</si>
  <si>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</si>
  <si>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</si>
  <si>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</si>
  <si>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</si>
  <si>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</si>
  <si>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</si>
  <si>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</si>
  <si>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</si>
  <si>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</si>
  <si>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</si>
  <si>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</si>
  <si>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</si>
  <si>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</si>
  <si>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Accountancy fees</t>
  </si>
  <si>
    <t>Repair &amp; maintenance</t>
  </si>
  <si>
    <t>Motor expenses</t>
  </si>
  <si>
    <t>Accommodation &amp; meals</t>
  </si>
  <si>
    <t>Professional fees</t>
  </si>
  <si>
    <t>Postage</t>
  </si>
  <si>
    <t>Books &amp; journals</t>
  </si>
  <si>
    <t>Bank charges</t>
  </si>
  <si>
    <t>Staff welfare</t>
  </si>
  <si>
    <t>Wages</t>
  </si>
  <si>
    <t>Training</t>
  </si>
  <si>
    <t>Security</t>
  </si>
  <si>
    <t>Events</t>
  </si>
  <si>
    <t>Advertising</t>
  </si>
  <si>
    <t>Equipment hire</t>
  </si>
  <si>
    <t>Legal expenses</t>
  </si>
  <si>
    <t>Rent</t>
  </si>
  <si>
    <t>Computer software</t>
  </si>
  <si>
    <t>Stationery &amp; printing</t>
  </si>
  <si>
    <t>Travel</t>
  </si>
  <si>
    <t>Uniforms</t>
  </si>
  <si>
    <t>Equipments</t>
  </si>
  <si>
    <t>Website cost</t>
  </si>
  <si>
    <t>General expenses</t>
  </si>
  <si>
    <t>Venue hire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</si>
  <si>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</si>
  <si>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</si>
  <si>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</si>
  <si>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</si>
  <si>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</si>
  <si>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</si>
  <si>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</si>
  <si>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</si>
  <si>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</si>
  <si>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</si>
  <si>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</si>
  <si>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</si>
  <si>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</si>
  <si>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</si>
  <si>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</si>
  <si>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</si>
  <si>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</si>
  <si>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</si>
  <si>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</si>
  <si>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</si>
  <si>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</si>
  <si>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</si>
  <si>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</si>
  <si>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</si>
  <si>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</si>
  <si>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Office cost</t>
  </si>
  <si>
    <t>Telephone</t>
  </si>
  <si>
    <t>Leasing payments</t>
  </si>
  <si>
    <t>Employer NIC</t>
  </si>
  <si>
    <t>Pensions</t>
  </si>
  <si>
    <t>Land &amp; Buildings</t>
  </si>
  <si>
    <t>Other donations</t>
  </si>
  <si>
    <t>Loans</t>
  </si>
  <si>
    <t>Trading receipts</t>
  </si>
  <si>
    <t>Interest income</t>
  </si>
  <si>
    <t>Gift aid</t>
  </si>
  <si>
    <t>Insurance</t>
  </si>
  <si>
    <t>Subscriptions</t>
  </si>
  <si>
    <t>Consultancy fees</t>
  </si>
  <si>
    <t>Church office container</t>
  </si>
  <si>
    <t>Other equipment</t>
  </si>
  <si>
    <t>Building Project donation</t>
  </si>
  <si>
    <t>Dr Michael Bamikole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</si>
</sst>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6" fillId="0" borderId="0" xfId="0" applyNumberFormat="1" applyFont="1" applyAlignment="1" applyProtection="1">
      <alignment wrapText="1"/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0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4" fontId="0" fillId="0" borderId="5" xfId="0" applyNumberFormat="1" applyBorder="1"/>
    <xf numFmtId="164" fontId="3" fillId="0" borderId="6" xfId="0" applyNumberFormat="1" applyFont="1" applyBorder="1" applyAlignment="1" applyProtection="1">
      <alignment horizontal="right" vertical="top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1" applyNumberFormat="1" applyFont="1" applyBorder="1" applyProtection="1">
      <protection locked="0"/>
    </xf>
    <xf numFmtId="164" fontId="1" fillId="0" borderId="0" xfId="0" applyNumberFormat="1" applyFont="1" applyAlignment="1" applyProtection="1">
      <alignment vertical="top"/>
      <protection locked="0"/>
    </xf>
    <xf numFmtId="165" fontId="1" fillId="0" borderId="0" xfId="0" applyNumberFormat="1" applyFont="1" applyProtection="1">
      <protection locked="0"/>
    </xf>
    <xf numFmtId="165" fontId="1" fillId="0" borderId="0" xfId="0" applyNumberFormat="1" applyFont="1" applyAlignment="1" applyProtection="1">
      <alignment vertical="top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" fillId="0" borderId="0" xfId="1" applyNumberFormat="1" applyFont="1" applyBorder="1" applyAlignment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August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July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254000</xdr:colOff>
      <xdr:row>51</xdr:row>
      <xdr:rowOff>33866</xdr:rowOff>
    </xdr:from>
    <xdr:to>
      <xdr:col>3</xdr:col>
      <xdr:colOff>690756</xdr:colOff>
      <xdr:row>52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C9E60B-2E0C-291B-9022-82D2E5CD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13732933"/>
          <a:ext cx="724623" cy="491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35" sqref="B35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29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38"/>
      <c r="B1" s="242" t="s">
        <v>0</v>
      </c>
      <c r="C1" s="242"/>
      <c r="D1" s="242"/>
      <c r="E1" s="242"/>
      <c r="F1" s="242"/>
      <c r="G1" s="242"/>
      <c r="H1" s="242"/>
      <c r="I1" s="242"/>
      <c r="J1" s="242"/>
      <c r="K1" s="223"/>
      <c r="L1" s="178" t="s">
        <v>1</v>
      </c>
      <c r="M1" s="224"/>
    </row>
    <row r="2" spans="1:13" ht="30.75" customHeight="1" x14ac:dyDescent="0.15">
      <c r="A2" s="238"/>
      <c r="B2" s="243" t="s">
        <v>2</v>
      </c>
      <c r="C2" s="243"/>
      <c r="D2" s="243"/>
      <c r="E2" s="243"/>
      <c r="F2" s="243"/>
      <c r="G2" s="243"/>
      <c r="H2" s="243"/>
      <c r="I2" s="243"/>
      <c r="J2" s="243"/>
      <c r="K2" s="223"/>
      <c r="L2" s="179" t="s">
        <v>3</v>
      </c>
      <c r="M2" s="65"/>
    </row>
    <row r="3" spans="1:13" ht="24" customHeight="1" x14ac:dyDescent="0.15">
      <c r="A3" s="238"/>
      <c r="B3" s="239" t="s">
        <v>4</v>
      </c>
      <c r="C3" s="240"/>
      <c r="D3" s="240"/>
      <c r="E3" s="240"/>
      <c r="F3" s="240"/>
      <c r="G3" s="240"/>
      <c r="H3" s="240"/>
      <c r="I3" s="240"/>
      <c r="J3" s="241"/>
      <c r="K3" s="223"/>
      <c r="L3" s="177"/>
      <c r="M3" s="223"/>
    </row>
    <row r="4" spans="1:13" ht="14.25" customHeight="1" x14ac:dyDescent="0.15">
      <c r="A4" s="238"/>
      <c r="B4" s="244" t="s">
        <v>5</v>
      </c>
      <c r="C4" s="246"/>
      <c r="D4" s="247" t="s">
        <v>6</v>
      </c>
      <c r="E4" s="248"/>
      <c r="F4" s="249"/>
      <c r="G4" s="250" t="s">
        <v>7</v>
      </c>
      <c r="H4" s="247" t="s">
        <v>8</v>
      </c>
      <c r="I4" s="248"/>
      <c r="J4" s="249"/>
      <c r="K4" s="223"/>
      <c r="L4" s="177"/>
      <c r="M4" s="223"/>
    </row>
    <row r="5" spans="1:13" ht="16.5" customHeight="1" x14ac:dyDescent="0.15">
      <c r="A5" s="238"/>
      <c r="B5" s="244"/>
      <c r="C5" s="246"/>
      <c r="D5" s="253"/>
      <c r="E5" s="253"/>
      <c r="F5" s="253"/>
      <c r="G5" s="250"/>
      <c r="H5" s="254"/>
      <c r="I5" s="254"/>
      <c r="J5" s="254"/>
      <c r="K5" s="223"/>
      <c r="L5" s="177"/>
      <c r="M5" s="223"/>
    </row>
    <row r="6" spans="1:13" ht="21" customHeight="1" x14ac:dyDescent="0.15">
      <c r="A6" s="238"/>
      <c r="B6" s="245"/>
      <c r="C6" s="246"/>
      <c r="D6" s="251"/>
      <c r="E6" s="251"/>
      <c r="F6" s="251"/>
      <c r="G6" s="250"/>
      <c r="H6" s="252"/>
      <c r="I6" s="252"/>
      <c r="J6" s="252"/>
      <c r="K6" s="223"/>
      <c r="L6" s="177"/>
      <c r="M6" s="223"/>
    </row>
    <row r="8" spans="1:13" ht="20" x14ac:dyDescent="0.2">
      <c r="A8" s="45" t="s">
        <v>9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25"/>
      <c r="M8" s="223"/>
    </row>
    <row r="9" spans="1:13" ht="45" x14ac:dyDescent="0.15">
      <c r="A9" s="46"/>
      <c r="B9" s="30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  <c r="M9" s="223"/>
    </row>
    <row r="10" spans="1:13" ht="24" customHeight="1" x14ac:dyDescent="0.15">
      <c r="A10" s="4"/>
      <c r="B10" s="31" t="s">
        <v>16</v>
      </c>
      <c r="C10" s="6"/>
      <c r="D10" s="31" t="s">
        <v>16</v>
      </c>
      <c r="E10" s="31"/>
      <c r="F10" s="31" t="s">
        <v>16</v>
      </c>
      <c r="G10" s="31"/>
      <c r="H10" s="31" t="s">
        <v>16</v>
      </c>
      <c r="I10" s="31"/>
      <c r="J10" s="31" t="s">
        <v>16</v>
      </c>
      <c r="K10" s="31"/>
      <c r="L10" s="31" t="s">
        <v>16</v>
      </c>
      <c r="M10" s="223"/>
    </row>
    <row r="11" spans="1:13" ht="20" customHeight="1" x14ac:dyDescent="0.15">
      <c r="A11" s="26" t="s">
        <v>17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23"/>
      <c r="M11" s="223"/>
    </row>
    <row r="12" spans="1:13" ht="20" customHeight="1" x14ac:dyDescent="0.15">
      <c r="A12" s="79" t="s">
        <v>18</v>
      </c>
      <c r="B12" s="185">
        <f>161698+2878</f>
        <v>164576</v>
      </c>
      <c r="C12" s="186"/>
      <c r="D12" s="185">
        <v>13124</v>
      </c>
      <c r="E12" s="186"/>
      <c r="F12" s="185"/>
      <c r="G12" s="186"/>
      <c r="H12" s="185"/>
      <c r="I12" s="186"/>
      <c r="J12" s="187">
        <f>H12+D12+B12+F12</f>
        <v>177700</v>
      </c>
      <c r="K12" s="188"/>
      <c r="L12" s="185">
        <v>188401</v>
      </c>
      <c r="M12" s="223"/>
    </row>
    <row r="13" spans="1:13" ht="20" customHeight="1" x14ac:dyDescent="0.15">
      <c r="A13" s="79" t="s">
        <v>19</v>
      </c>
      <c r="B13" s="185"/>
      <c r="C13" s="186"/>
      <c r="D13" s="185"/>
      <c r="E13" s="186"/>
      <c r="F13" s="185"/>
      <c r="G13" s="186"/>
      <c r="H13" s="185"/>
      <c r="I13" s="186"/>
      <c r="J13" s="187">
        <f t="shared" ref="J13:J21" si="0">H13+D13+B13+F13</f>
        <v>0</v>
      </c>
      <c r="K13" s="188"/>
      <c r="L13" s="185"/>
      <c r="M13" s="223"/>
    </row>
    <row r="14" spans="1:13" ht="20" customHeight="1" x14ac:dyDescent="0.15">
      <c r="A14" s="79" t="s">
        <v>20</v>
      </c>
      <c r="B14" s="185"/>
      <c r="C14" s="186"/>
      <c r="D14" s="185"/>
      <c r="E14" s="186"/>
      <c r="F14" s="185"/>
      <c r="G14" s="186"/>
      <c r="H14" s="185"/>
      <c r="I14" s="186"/>
      <c r="J14" s="187">
        <f t="shared" si="0"/>
        <v>0</v>
      </c>
      <c r="K14" s="188"/>
      <c r="L14" s="185"/>
      <c r="M14" s="223"/>
    </row>
    <row r="15" spans="1:13" ht="20" customHeight="1" x14ac:dyDescent="0.15">
      <c r="A15" s="79" t="s">
        <v>21</v>
      </c>
      <c r="B15" s="185"/>
      <c r="C15" s="186"/>
      <c r="D15" s="185"/>
      <c r="E15" s="186"/>
      <c r="F15" s="185"/>
      <c r="G15" s="186"/>
      <c r="H15" s="185"/>
      <c r="I15" s="186"/>
      <c r="J15" s="187">
        <f t="shared" si="0"/>
        <v>0</v>
      </c>
      <c r="K15" s="188"/>
      <c r="L15" s="185"/>
      <c r="M15" s="223"/>
    </row>
    <row r="16" spans="1:13" ht="20" customHeight="1" x14ac:dyDescent="0.15">
      <c r="A16" s="79" t="s">
        <v>22</v>
      </c>
      <c r="B16" s="185">
        <v>350</v>
      </c>
      <c r="C16" s="186"/>
      <c r="D16" s="185"/>
      <c r="E16" s="186"/>
      <c r="F16" s="185"/>
      <c r="G16" s="186"/>
      <c r="H16" s="185"/>
      <c r="I16" s="186"/>
      <c r="J16" s="187">
        <f t="shared" si="0"/>
        <v>350</v>
      </c>
      <c r="K16" s="188"/>
      <c r="L16" s="185">
        <v>30</v>
      </c>
      <c r="M16" s="223"/>
    </row>
    <row r="17" spans="1:12" ht="30" x14ac:dyDescent="0.15">
      <c r="A17" s="79" t="s">
        <v>23</v>
      </c>
      <c r="B17" s="185">
        <v>70</v>
      </c>
      <c r="C17" s="186"/>
      <c r="D17" s="185"/>
      <c r="E17" s="186"/>
      <c r="F17" s="185"/>
      <c r="G17" s="186"/>
      <c r="H17" s="185"/>
      <c r="I17" s="186"/>
      <c r="J17" s="187">
        <f t="shared" si="0"/>
        <v>70</v>
      </c>
      <c r="K17" s="188"/>
      <c r="L17" s="185">
        <v>65</v>
      </c>
    </row>
    <row r="18" spans="1:12" ht="20" customHeight="1" x14ac:dyDescent="0.15">
      <c r="A18" s="79" t="s">
        <v>24</v>
      </c>
      <c r="B18" s="185"/>
      <c r="C18" s="186"/>
      <c r="D18" s="185"/>
      <c r="E18" s="186"/>
      <c r="F18" s="185"/>
      <c r="G18" s="186"/>
      <c r="H18" s="185"/>
      <c r="I18" s="186"/>
      <c r="J18" s="187">
        <f t="shared" si="0"/>
        <v>0</v>
      </c>
      <c r="K18" s="188"/>
      <c r="L18" s="185"/>
    </row>
    <row r="19" spans="1:12" ht="30" x14ac:dyDescent="0.15">
      <c r="A19" s="79" t="s">
        <v>25</v>
      </c>
      <c r="B19" s="185">
        <v>30213</v>
      </c>
      <c r="C19" s="186"/>
      <c r="D19" s="185"/>
      <c r="E19" s="186"/>
      <c r="F19" s="185"/>
      <c r="G19" s="186"/>
      <c r="H19" s="185"/>
      <c r="I19" s="186"/>
      <c r="J19" s="187">
        <f t="shared" si="0"/>
        <v>30213</v>
      </c>
      <c r="K19" s="188"/>
      <c r="L19" s="185">
        <v>66013</v>
      </c>
    </row>
    <row r="20" spans="1:12" ht="20" customHeight="1" x14ac:dyDescent="0.15">
      <c r="A20" s="79"/>
      <c r="B20" s="185"/>
      <c r="C20" s="186"/>
      <c r="D20" s="185"/>
      <c r="E20" s="186"/>
      <c r="F20" s="185"/>
      <c r="G20" s="186"/>
      <c r="H20" s="185"/>
      <c r="I20" s="186"/>
      <c r="J20" s="187">
        <f t="shared" si="0"/>
        <v>0</v>
      </c>
      <c r="K20" s="188"/>
      <c r="L20" s="185"/>
    </row>
    <row r="21" spans="1:12" ht="17.25" customHeight="1" thickBot="1" x14ac:dyDescent="0.25">
      <c r="A21" s="9" t="s">
        <v>26</v>
      </c>
      <c r="B21" s="189">
        <f>SUM(B12:B20)</f>
        <v>195209</v>
      </c>
      <c r="C21" s="190"/>
      <c r="D21" s="189">
        <f>SUM(D12:D20)</f>
        <v>13124</v>
      </c>
      <c r="E21" s="186"/>
      <c r="F21" s="189">
        <f>SUM(F12:F20)</f>
        <v>0</v>
      </c>
      <c r="G21" s="186"/>
      <c r="H21" s="189">
        <f>SUM(H12:H20)</f>
        <v>0</v>
      </c>
      <c r="I21" s="186"/>
      <c r="J21" s="191">
        <f t="shared" si="0"/>
        <v>208333</v>
      </c>
      <c r="K21" s="188"/>
      <c r="L21" s="189">
        <f>SUM(L12:L20)</f>
        <v>254509</v>
      </c>
    </row>
    <row r="22" spans="1:12" ht="16.5" customHeight="1" thickTop="1" x14ac:dyDescent="0.1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26"/>
    </row>
    <row r="23" spans="1:12" ht="30" x14ac:dyDescent="0.15">
      <c r="A23" s="63" t="s">
        <v>27</v>
      </c>
      <c r="B23" s="192"/>
      <c r="C23" s="8"/>
      <c r="D23" s="8"/>
      <c r="E23" s="8"/>
      <c r="F23" s="8"/>
      <c r="G23" s="8"/>
      <c r="H23" s="8"/>
      <c r="I23" s="8"/>
      <c r="J23" s="8"/>
      <c r="K23" s="8"/>
      <c r="L23" s="223"/>
    </row>
    <row r="24" spans="1:12" ht="20" customHeight="1" x14ac:dyDescent="0.15">
      <c r="A24" s="79" t="s">
        <v>28</v>
      </c>
      <c r="B24" s="185"/>
      <c r="C24" s="186"/>
      <c r="D24" s="185"/>
      <c r="E24" s="186"/>
      <c r="F24" s="185"/>
      <c r="G24" s="186"/>
      <c r="H24" s="185"/>
      <c r="I24" s="186"/>
      <c r="J24" s="187">
        <f>H24+D24+B24+F24</f>
        <v>0</v>
      </c>
      <c r="K24" s="188"/>
      <c r="L24" s="185"/>
    </row>
    <row r="25" spans="1:12" ht="20" customHeight="1" x14ac:dyDescent="0.15">
      <c r="A25" s="79" t="s">
        <v>29</v>
      </c>
      <c r="B25" s="185"/>
      <c r="C25" s="186"/>
      <c r="D25" s="185"/>
      <c r="E25" s="186"/>
      <c r="F25" s="185"/>
      <c r="G25" s="186"/>
      <c r="H25" s="185"/>
      <c r="I25" s="186"/>
      <c r="J25" s="187">
        <f>H25+D25+B25+F25</f>
        <v>0</v>
      </c>
      <c r="K25" s="188"/>
      <c r="L25" s="185"/>
    </row>
    <row r="26" spans="1:12" ht="17.25" customHeight="1" thickBot="1" x14ac:dyDescent="0.25">
      <c r="A26" s="9" t="s">
        <v>30</v>
      </c>
      <c r="B26" s="189">
        <f>SUM(B24:B25)</f>
        <v>0</v>
      </c>
      <c r="C26" s="190"/>
      <c r="D26" s="189">
        <f>SUM(D24:D25)</f>
        <v>0</v>
      </c>
      <c r="E26" s="186"/>
      <c r="F26" s="189">
        <f>SUM(F24:F25)</f>
        <v>0</v>
      </c>
      <c r="G26" s="186"/>
      <c r="H26" s="189">
        <f>SUM(H24:H25)</f>
        <v>0</v>
      </c>
      <c r="I26" s="186"/>
      <c r="J26" s="189">
        <f>SUM(J24:J25)</f>
        <v>0</v>
      </c>
      <c r="K26" s="188"/>
      <c r="L26" s="189">
        <f>SUM(L24:L25)</f>
        <v>0</v>
      </c>
    </row>
    <row r="27" spans="1:12" ht="8.25" customHeight="1" thickTop="1" x14ac:dyDescent="0.15">
      <c r="A27" s="25"/>
      <c r="B27" s="193"/>
      <c r="C27" s="194"/>
      <c r="D27" s="193"/>
      <c r="E27" s="194"/>
      <c r="F27" s="193"/>
      <c r="G27" s="194"/>
      <c r="H27" s="193"/>
      <c r="I27" s="195"/>
      <c r="J27" s="171" t="str">
        <f>IF(B26+D26+F26+H26-J26=0," ","error")</f>
        <v xml:space="preserve"> </v>
      </c>
      <c r="K27" s="188"/>
      <c r="L27" s="171"/>
    </row>
    <row r="28" spans="1:12" ht="20" customHeight="1" thickBot="1" x14ac:dyDescent="0.25">
      <c r="A28" s="9" t="s">
        <v>31</v>
      </c>
      <c r="B28" s="196">
        <f>B26+B21</f>
        <v>195209</v>
      </c>
      <c r="C28" s="195"/>
      <c r="D28" s="196">
        <f>D26+D21</f>
        <v>13124</v>
      </c>
      <c r="E28" s="195"/>
      <c r="F28" s="196">
        <f>F26+F21</f>
        <v>0</v>
      </c>
      <c r="G28" s="195"/>
      <c r="H28" s="196">
        <f>H26+H21</f>
        <v>0</v>
      </c>
      <c r="I28" s="195"/>
      <c r="J28" s="196">
        <f>J26+J21</f>
        <v>208333</v>
      </c>
      <c r="K28" s="188"/>
      <c r="L28" s="196">
        <f>L26+L21</f>
        <v>254509</v>
      </c>
    </row>
    <row r="29" spans="1:12" ht="16.5" customHeight="1" thickTop="1" x14ac:dyDescent="0.15">
      <c r="A29" s="223"/>
      <c r="B29" s="227"/>
      <c r="C29" s="226"/>
      <c r="D29" s="226"/>
      <c r="E29" s="226"/>
      <c r="F29" s="226"/>
      <c r="G29" s="226"/>
      <c r="H29" s="226"/>
      <c r="I29" s="226"/>
      <c r="J29" s="51" t="str">
        <f>IF(B28+D28+H28-J28=0," ","error")</f>
        <v xml:space="preserve"> </v>
      </c>
      <c r="K29" s="226"/>
      <c r="L29" s="226"/>
    </row>
    <row r="30" spans="1:12" ht="18" customHeight="1" x14ac:dyDescent="0.15">
      <c r="A30" s="27" t="s">
        <v>32</v>
      </c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1:12" ht="20" customHeight="1" x14ac:dyDescent="0.15">
      <c r="A31" s="80" t="s">
        <v>33</v>
      </c>
      <c r="B31" s="185">
        <v>417</v>
      </c>
      <c r="C31" s="193"/>
      <c r="D31" s="185"/>
      <c r="E31" s="186"/>
      <c r="F31" s="185"/>
      <c r="G31" s="186"/>
      <c r="H31" s="185"/>
      <c r="I31" s="186"/>
      <c r="J31" s="187">
        <f>H31+D31+B31+F31</f>
        <v>417</v>
      </c>
      <c r="K31" s="171"/>
      <c r="L31" s="185"/>
    </row>
    <row r="32" spans="1:12" ht="20" customHeight="1" x14ac:dyDescent="0.15">
      <c r="A32" s="80" t="s">
        <v>34</v>
      </c>
      <c r="B32" s="185"/>
      <c r="C32" s="193"/>
      <c r="D32" s="185"/>
      <c r="E32" s="186"/>
      <c r="F32" s="185"/>
      <c r="G32" s="186"/>
      <c r="H32" s="185"/>
      <c r="I32" s="186"/>
      <c r="J32" s="187">
        <f t="shared" ref="J32:J41" si="1">H32+D32+B32+F32</f>
        <v>0</v>
      </c>
      <c r="K32" s="171"/>
      <c r="L32" s="185"/>
    </row>
    <row r="33" spans="1:12" ht="20" customHeight="1" x14ac:dyDescent="0.15">
      <c r="A33" s="80" t="s">
        <v>35</v>
      </c>
      <c r="B33" s="185"/>
      <c r="C33" s="193"/>
      <c r="D33" s="185"/>
      <c r="E33" s="186"/>
      <c r="F33" s="185"/>
      <c r="G33" s="186"/>
      <c r="H33" s="185"/>
      <c r="I33" s="186"/>
      <c r="J33" s="187">
        <f t="shared" si="1"/>
        <v>0</v>
      </c>
      <c r="K33" s="171"/>
      <c r="L33" s="185"/>
    </row>
    <row r="34" spans="1:12" ht="30" x14ac:dyDescent="0.15">
      <c r="A34" s="80" t="s">
        <v>36</v>
      </c>
      <c r="B34" s="185">
        <f>61876-D34</f>
        <v>47277</v>
      </c>
      <c r="C34" s="193"/>
      <c r="D34" s="185">
        <v>14599</v>
      </c>
      <c r="E34" s="186"/>
      <c r="F34" s="185"/>
      <c r="G34" s="186"/>
      <c r="H34" s="185"/>
      <c r="I34" s="186"/>
      <c r="J34" s="187">
        <f t="shared" si="1"/>
        <v>61876</v>
      </c>
      <c r="K34" s="171"/>
      <c r="L34" s="185">
        <v>59467</v>
      </c>
    </row>
    <row r="35" spans="1:12" ht="20" customHeight="1" x14ac:dyDescent="0.15">
      <c r="A35" s="80" t="s">
        <v>37</v>
      </c>
      <c r="B35" s="185">
        <v>12844</v>
      </c>
      <c r="C35" s="193"/>
      <c r="D35" s="185"/>
      <c r="E35" s="186"/>
      <c r="F35" s="185"/>
      <c r="G35" s="186"/>
      <c r="H35" s="185"/>
      <c r="I35" s="186"/>
      <c r="J35" s="187">
        <f t="shared" si="1"/>
        <v>12844</v>
      </c>
      <c r="K35" s="171"/>
      <c r="L35" s="185">
        <v>3550</v>
      </c>
    </row>
    <row r="36" spans="1:12" ht="20" customHeight="1" x14ac:dyDescent="0.15">
      <c r="A36" s="80" t="s">
        <v>38</v>
      </c>
      <c r="B36" s="185"/>
      <c r="C36" s="193"/>
      <c r="D36" s="185"/>
      <c r="E36" s="186"/>
      <c r="F36" s="185"/>
      <c r="G36" s="186"/>
      <c r="H36" s="185"/>
      <c r="I36" s="186"/>
      <c r="J36" s="187">
        <f t="shared" si="1"/>
        <v>0</v>
      </c>
      <c r="K36" s="171"/>
      <c r="L36" s="185"/>
    </row>
    <row r="37" spans="1:12" ht="20" customHeight="1" x14ac:dyDescent="0.15">
      <c r="A37" s="81" t="s">
        <v>39</v>
      </c>
      <c r="B37" s="185"/>
      <c r="C37" s="193"/>
      <c r="D37" s="185"/>
      <c r="E37" s="186"/>
      <c r="F37" s="185"/>
      <c r="G37" s="186"/>
      <c r="H37" s="185"/>
      <c r="I37" s="186"/>
      <c r="J37" s="187">
        <f t="shared" si="1"/>
        <v>0</v>
      </c>
      <c r="K37" s="171"/>
      <c r="L37" s="185"/>
    </row>
    <row r="38" spans="1:12" ht="20" customHeight="1" x14ac:dyDescent="0.15">
      <c r="A38" s="81" t="s">
        <v>40</v>
      </c>
      <c r="B38" s="185">
        <v>1440</v>
      </c>
      <c r="C38" s="193"/>
      <c r="D38" s="185"/>
      <c r="E38" s="186"/>
      <c r="F38" s="185"/>
      <c r="G38" s="186"/>
      <c r="H38" s="185"/>
      <c r="I38" s="186"/>
      <c r="J38" s="187">
        <f t="shared" si="1"/>
        <v>1440</v>
      </c>
      <c r="K38" s="171"/>
      <c r="L38" s="185">
        <v>2160</v>
      </c>
    </row>
    <row r="39" spans="1:12" ht="20" customHeight="1" x14ac:dyDescent="0.15">
      <c r="A39" s="81" t="s">
        <v>41</v>
      </c>
      <c r="B39" s="185"/>
      <c r="C39" s="193"/>
      <c r="D39" s="185"/>
      <c r="E39" s="186"/>
      <c r="F39" s="185"/>
      <c r="G39" s="186"/>
      <c r="H39" s="185"/>
      <c r="I39" s="186"/>
      <c r="J39" s="187">
        <f t="shared" si="1"/>
        <v>0</v>
      </c>
      <c r="K39" s="171"/>
      <c r="L39" s="185">
        <v>801</v>
      </c>
    </row>
    <row r="40" spans="1:12" ht="20" customHeight="1" x14ac:dyDescent="0.15">
      <c r="A40" s="81" t="s">
        <v>42</v>
      </c>
      <c r="B40" s="185"/>
      <c r="C40" s="193"/>
      <c r="D40" s="185"/>
      <c r="E40" s="186"/>
      <c r="F40" s="185"/>
      <c r="G40" s="186"/>
      <c r="H40" s="185"/>
      <c r="I40" s="186"/>
      <c r="J40" s="187">
        <f t="shared" si="1"/>
        <v>0</v>
      </c>
      <c r="K40" s="171"/>
      <c r="L40" s="185">
        <v>448</v>
      </c>
    </row>
    <row r="41" spans="1:12" ht="20" customHeight="1" thickBot="1" x14ac:dyDescent="0.2">
      <c r="A41" s="80"/>
      <c r="B41" s="199"/>
      <c r="C41" s="193"/>
      <c r="D41" s="199"/>
      <c r="E41" s="186"/>
      <c r="F41" s="199"/>
      <c r="G41" s="186"/>
      <c r="H41" s="199"/>
      <c r="I41" s="186"/>
      <c r="J41" s="187">
        <f t="shared" si="1"/>
        <v>0</v>
      </c>
      <c r="K41" s="171"/>
      <c r="L41" s="199"/>
    </row>
    <row r="42" spans="1:12" ht="20" customHeight="1" thickTop="1" thickBot="1" x14ac:dyDescent="0.2">
      <c r="A42" s="13" t="s">
        <v>43</v>
      </c>
      <c r="B42" s="189">
        <f>SUM(B31:B41)</f>
        <v>61978</v>
      </c>
      <c r="C42" s="200"/>
      <c r="D42" s="189">
        <f>SUM(D31:D41)</f>
        <v>14599</v>
      </c>
      <c r="E42" s="186"/>
      <c r="F42" s="189">
        <f>SUM(F31:F41)</f>
        <v>0</v>
      </c>
      <c r="G42" s="186"/>
      <c r="H42" s="189">
        <f>SUM(H31:H41)</f>
        <v>0</v>
      </c>
      <c r="I42" s="186"/>
      <c r="J42" s="189">
        <f>SUM(J31:J41)</f>
        <v>76577</v>
      </c>
      <c r="K42" s="171"/>
      <c r="L42" s="189">
        <f>SUM(L31:L41)</f>
        <v>66426</v>
      </c>
    </row>
    <row r="43" spans="1:12" s="14" customFormat="1" ht="17.25" customHeight="1" thickTop="1" x14ac:dyDescent="0.15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30" x14ac:dyDescent="0.15">
      <c r="A44" s="63" t="s">
        <v>44</v>
      </c>
      <c r="B44" s="192"/>
      <c r="C44" s="8"/>
      <c r="D44" s="8"/>
      <c r="E44" s="8"/>
      <c r="F44" s="8"/>
      <c r="G44" s="8"/>
      <c r="H44" s="8"/>
      <c r="I44" s="8"/>
      <c r="J44" s="8"/>
      <c r="K44" s="8"/>
      <c r="L44" s="223"/>
    </row>
    <row r="45" spans="1:12" ht="20" customHeight="1" x14ac:dyDescent="0.15">
      <c r="A45" s="80" t="s">
        <v>45</v>
      </c>
      <c r="B45" s="185">
        <v>9718</v>
      </c>
      <c r="C45" s="193"/>
      <c r="D45" s="185">
        <v>0</v>
      </c>
      <c r="E45" s="186"/>
      <c r="F45" s="185"/>
      <c r="G45" s="186"/>
      <c r="H45" s="185"/>
      <c r="I45" s="186"/>
      <c r="J45" s="187">
        <f>H45+D45+F45+B45</f>
        <v>9718</v>
      </c>
      <c r="K45" s="171"/>
      <c r="L45" s="185">
        <v>234077</v>
      </c>
    </row>
    <row r="46" spans="1:12" ht="20" customHeight="1" thickBot="1" x14ac:dyDescent="0.2">
      <c r="A46" s="80" t="s">
        <v>46</v>
      </c>
      <c r="B46" s="199"/>
      <c r="C46" s="193"/>
      <c r="D46" s="199"/>
      <c r="E46" s="186"/>
      <c r="F46" s="199"/>
      <c r="G46" s="186"/>
      <c r="H46" s="199"/>
      <c r="I46" s="186"/>
      <c r="J46" s="187">
        <f>H46+D46+F46+B46</f>
        <v>0</v>
      </c>
      <c r="K46" s="171"/>
      <c r="L46" s="199"/>
    </row>
    <row r="47" spans="1:12" ht="20" customHeight="1" thickTop="1" thickBot="1" x14ac:dyDescent="0.2">
      <c r="A47" s="13" t="s">
        <v>47</v>
      </c>
      <c r="B47" s="189">
        <f>SUM(B45:B46)</f>
        <v>9718</v>
      </c>
      <c r="C47" s="200"/>
      <c r="D47" s="189">
        <f>SUM(D45:D46)</f>
        <v>0</v>
      </c>
      <c r="E47" s="186"/>
      <c r="F47" s="189">
        <f>SUM(F45:F46)</f>
        <v>0</v>
      </c>
      <c r="G47" s="186"/>
      <c r="H47" s="189">
        <f>SUM(H45:H46)</f>
        <v>0</v>
      </c>
      <c r="I47" s="186"/>
      <c r="J47" s="189">
        <f>SUM(J45:J46)</f>
        <v>9718</v>
      </c>
      <c r="K47" s="171"/>
      <c r="L47" s="189">
        <f>SUM(L45:L46)</f>
        <v>234077</v>
      </c>
    </row>
    <row r="48" spans="1:12" ht="13.5" customHeight="1" thickTop="1" thickBot="1" x14ac:dyDescent="0.2">
      <c r="A48" s="223"/>
      <c r="B48" s="35"/>
      <c r="C48" s="226"/>
      <c r="D48" s="35"/>
      <c r="E48" s="226"/>
      <c r="F48" s="226"/>
      <c r="G48" s="226"/>
      <c r="H48" s="35"/>
      <c r="I48" s="226"/>
      <c r="J48" s="51" t="str">
        <f>IF(B47+D47+F47+H47-J47=0," ","error")</f>
        <v xml:space="preserve"> </v>
      </c>
      <c r="K48" s="226"/>
      <c r="L48" s="226"/>
    </row>
    <row r="49" spans="1:13" s="15" customFormat="1" ht="20" customHeight="1" thickTop="1" thickBot="1" x14ac:dyDescent="0.2">
      <c r="A49" s="38" t="s">
        <v>48</v>
      </c>
      <c r="B49" s="201">
        <f>+B47+B42</f>
        <v>71696</v>
      </c>
      <c r="C49" s="188"/>
      <c r="D49" s="201">
        <f>+D47+D42</f>
        <v>14599</v>
      </c>
      <c r="E49" s="188"/>
      <c r="F49" s="201">
        <f>+F47+F42</f>
        <v>0</v>
      </c>
      <c r="G49" s="188"/>
      <c r="H49" s="201">
        <f>+H47+H42</f>
        <v>0</v>
      </c>
      <c r="I49" s="188"/>
      <c r="J49" s="201">
        <f>+J47+J42</f>
        <v>86295</v>
      </c>
      <c r="K49" s="188"/>
      <c r="L49" s="201">
        <f>+L47+L42</f>
        <v>300503</v>
      </c>
      <c r="M49" s="228"/>
    </row>
    <row r="50" spans="1:13" ht="15" thickTop="1" thickBot="1" x14ac:dyDescent="0.2">
      <c r="A50" s="223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26"/>
      <c r="M50" s="223"/>
    </row>
    <row r="51" spans="1:13" ht="20" customHeight="1" thickTop="1" thickBot="1" x14ac:dyDescent="0.2">
      <c r="A51" s="39" t="s">
        <v>49</v>
      </c>
      <c r="B51" s="138">
        <f>+B28-B49</f>
        <v>123513</v>
      </c>
      <c r="C51" s="82"/>
      <c r="D51" s="138">
        <f>+D28-D49</f>
        <v>-1475</v>
      </c>
      <c r="E51" s="82"/>
      <c r="F51" s="138">
        <f>+F28-F49</f>
        <v>0</v>
      </c>
      <c r="G51" s="82"/>
      <c r="H51" s="138">
        <f>+H28-H49</f>
        <v>0</v>
      </c>
      <c r="I51" s="82"/>
      <c r="J51" s="139">
        <f>IF((B51+D51+F51+H51)=(+J28-J49),H51+F51+D51+B51,"Cross Add Error")</f>
        <v>122038</v>
      </c>
      <c r="K51" s="128"/>
      <c r="L51" s="138">
        <f>+L28-L49</f>
        <v>-45994</v>
      </c>
      <c r="M51" s="83"/>
    </row>
    <row r="52" spans="1:13" ht="14.25" customHeight="1" thickBot="1" x14ac:dyDescent="0.2">
      <c r="A52" s="39"/>
      <c r="B52" s="209"/>
      <c r="C52" s="82"/>
      <c r="D52" s="209"/>
      <c r="E52" s="82"/>
      <c r="F52" s="209"/>
      <c r="G52" s="82"/>
      <c r="H52" s="209"/>
      <c r="I52" s="82"/>
      <c r="J52" s="209"/>
      <c r="K52" s="128"/>
      <c r="L52" s="209"/>
      <c r="M52" s="83"/>
    </row>
    <row r="53" spans="1:13" ht="19.5" customHeight="1" thickTop="1" thickBot="1" x14ac:dyDescent="0.2">
      <c r="A53" s="91" t="s">
        <v>50</v>
      </c>
      <c r="B53" s="150">
        <v>0</v>
      </c>
      <c r="C53" s="82"/>
      <c r="D53" s="150">
        <v>0</v>
      </c>
      <c r="E53" s="82"/>
      <c r="F53" s="150"/>
      <c r="G53" s="82"/>
      <c r="H53" s="150"/>
      <c r="I53" s="82"/>
      <c r="J53" s="137">
        <f>IF(H53+F53+D53+B53=0,0,"Transfer error")</f>
        <v>0</v>
      </c>
      <c r="K53" s="128"/>
      <c r="L53" s="150"/>
      <c r="M53" s="223"/>
    </row>
    <row r="54" spans="1:13" ht="14.25" customHeight="1" thickTop="1" thickBot="1" x14ac:dyDescent="0.2">
      <c r="A54" s="11"/>
      <c r="B54" s="208"/>
      <c r="C54" s="82"/>
      <c r="D54" s="208"/>
      <c r="E54" s="82"/>
      <c r="F54" s="136"/>
      <c r="G54" s="82"/>
      <c r="H54" s="208"/>
      <c r="I54" s="82"/>
      <c r="J54" s="210"/>
      <c r="K54" s="128"/>
      <c r="L54" s="208"/>
      <c r="M54" s="223"/>
    </row>
    <row r="55" spans="1:13" ht="29.25" customHeight="1" thickTop="1" thickBot="1" x14ac:dyDescent="0.2">
      <c r="A55" s="13" t="s">
        <v>51</v>
      </c>
      <c r="B55" s="135">
        <f>+B51+B53</f>
        <v>123513</v>
      </c>
      <c r="C55" s="82"/>
      <c r="D55" s="135">
        <f>+D51+D53</f>
        <v>-1475</v>
      </c>
      <c r="E55" s="82"/>
      <c r="F55" s="135">
        <f>+F51+F53</f>
        <v>0</v>
      </c>
      <c r="G55" s="82"/>
      <c r="H55" s="135">
        <f>+H51+H53</f>
        <v>0</v>
      </c>
      <c r="I55" s="82"/>
      <c r="J55" s="135">
        <f>+J51+J53</f>
        <v>122038</v>
      </c>
      <c r="K55" s="128"/>
      <c r="L55" s="135">
        <f>+L51+L53</f>
        <v>-45994</v>
      </c>
      <c r="M55" s="223"/>
    </row>
    <row r="56" spans="1:13" ht="14" thickTop="1" x14ac:dyDescent="0.15">
      <c r="A56" s="223"/>
      <c r="B56" s="229"/>
      <c r="C56" s="223"/>
      <c r="D56" s="223"/>
      <c r="E56" s="223"/>
      <c r="F56" s="223"/>
      <c r="G56" s="223"/>
      <c r="H56" s="223"/>
      <c r="I56" s="223"/>
      <c r="J56" s="51" t="str">
        <f>IF(B55+D55+H55-J55=0," ","error")</f>
        <v xml:space="preserve"> </v>
      </c>
      <c r="K56" s="223"/>
      <c r="L56" s="223"/>
      <c r="M56" s="223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45" activePane="bottomLeft" state="frozen"/>
      <selection activeCell="D45" sqref="D45"/>
      <selection pane="bottomLeft" activeCell="D65" sqref="D65"/>
    </sheetView>
  </sheetViews>
  <sheetFormatPr baseColWidth="10" defaultColWidth="9.1640625" defaultRowHeight="13" x14ac:dyDescent="0.15"/>
  <cols>
    <col min="1" max="1" width="28.83203125" style="1" customWidth="1"/>
    <col min="2" max="2" width="19" style="29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A1" s="223"/>
      <c r="B1" s="255" t="str">
        <f>'R&amp;P Accounts'!B2</f>
        <v>REMNANT CHRISTIAN NETWORK SCIO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23"/>
      <c r="N1" s="255" t="str">
        <f>'R&amp;P Accounts'!L2</f>
        <v>SC050354</v>
      </c>
      <c r="O1" s="255"/>
      <c r="P1" s="255"/>
    </row>
    <row r="2" spans="1:16" s="44" customFormat="1" ht="26.25" customHeight="1" x14ac:dyDescent="0.15">
      <c r="A2" s="75" t="s">
        <v>52</v>
      </c>
      <c r="B2" s="42"/>
      <c r="C2" s="41"/>
      <c r="D2" s="41"/>
      <c r="E2" s="41"/>
      <c r="F2" s="281"/>
      <c r="G2" s="281"/>
      <c r="H2" s="281"/>
      <c r="I2" s="43"/>
      <c r="J2" s="43"/>
      <c r="K2" s="43"/>
      <c r="L2" s="230"/>
      <c r="M2" s="43"/>
      <c r="N2" s="230"/>
      <c r="O2" s="43"/>
      <c r="P2" s="230"/>
    </row>
    <row r="3" spans="1:16" ht="40.5" customHeight="1" x14ac:dyDescent="0.15">
      <c r="A3" s="48" t="s">
        <v>53</v>
      </c>
      <c r="B3" s="258" t="s">
        <v>54</v>
      </c>
      <c r="C3" s="258"/>
      <c r="D3" s="258"/>
      <c r="E3" s="18"/>
      <c r="F3" s="68" t="s">
        <v>55</v>
      </c>
      <c r="G3" s="228"/>
      <c r="H3" s="68" t="s">
        <v>56</v>
      </c>
      <c r="I3" s="231"/>
      <c r="J3" s="68" t="s">
        <v>12</v>
      </c>
      <c r="K3" s="231"/>
      <c r="L3" s="68" t="s">
        <v>57</v>
      </c>
      <c r="M3" s="231"/>
      <c r="N3" s="68" t="s">
        <v>58</v>
      </c>
      <c r="O3" s="231"/>
      <c r="P3" s="68" t="s">
        <v>59</v>
      </c>
    </row>
    <row r="4" spans="1:16" x14ac:dyDescent="0.15">
      <c r="A4" s="223"/>
      <c r="B4" s="259"/>
      <c r="C4" s="259"/>
      <c r="D4" s="259"/>
      <c r="E4" s="64"/>
      <c r="F4" s="17" t="s">
        <v>16</v>
      </c>
      <c r="G4" s="223"/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 x14ac:dyDescent="0.15">
      <c r="A5" s="276" t="s">
        <v>60</v>
      </c>
      <c r="B5" s="260" t="s">
        <v>61</v>
      </c>
      <c r="C5" s="260"/>
      <c r="D5" s="260"/>
      <c r="E5" s="23"/>
      <c r="F5" s="140">
        <v>10479</v>
      </c>
      <c r="G5" s="141"/>
      <c r="H5" s="140">
        <v>1475</v>
      </c>
      <c r="I5" s="141"/>
      <c r="J5" s="140"/>
      <c r="K5" s="141"/>
      <c r="L5" s="140"/>
      <c r="M5" s="141"/>
      <c r="N5" s="142">
        <f>F5+H5+J5+L5</f>
        <v>11954</v>
      </c>
      <c r="O5" s="141"/>
      <c r="P5" s="140">
        <v>34948</v>
      </c>
    </row>
    <row r="6" spans="1:16" ht="30" customHeight="1" x14ac:dyDescent="0.15">
      <c r="A6" s="277"/>
      <c r="B6" s="260" t="s">
        <v>62</v>
      </c>
      <c r="C6" s="260"/>
      <c r="D6" s="260"/>
      <c r="E6" s="23"/>
      <c r="F6" s="140">
        <v>123513</v>
      </c>
      <c r="G6" s="141"/>
      <c r="H6" s="140">
        <v>-1475</v>
      </c>
      <c r="I6" s="141"/>
      <c r="J6" s="140"/>
      <c r="K6" s="141"/>
      <c r="L6" s="140"/>
      <c r="M6" s="141"/>
      <c r="N6" s="142">
        <f>F6+H6+J6+L6</f>
        <v>122038</v>
      </c>
      <c r="O6" s="141"/>
      <c r="P6" s="140">
        <v>-45994</v>
      </c>
    </row>
    <row r="7" spans="1:16" ht="26.25" customHeight="1" x14ac:dyDescent="0.15">
      <c r="A7" s="277"/>
      <c r="B7" s="282" t="s">
        <v>176</v>
      </c>
      <c r="C7" s="283"/>
      <c r="D7" s="284"/>
      <c r="E7" s="23"/>
      <c r="F7" s="143">
        <v>-23000</v>
      </c>
      <c r="G7" s="141"/>
      <c r="H7" s="143"/>
      <c r="I7" s="141"/>
      <c r="J7" s="143"/>
      <c r="K7" s="141"/>
      <c r="L7" s="143"/>
      <c r="M7" s="141"/>
      <c r="N7" s="142">
        <f>F7+H7+J7+L7</f>
        <v>-23000</v>
      </c>
      <c r="O7" s="141"/>
      <c r="P7" s="143">
        <v>23000</v>
      </c>
    </row>
    <row r="8" spans="1:16" ht="26.25" customHeight="1" thickBot="1" x14ac:dyDescent="0.2">
      <c r="A8" s="277"/>
      <c r="B8" s="260"/>
      <c r="C8" s="260"/>
      <c r="D8" s="260"/>
      <c r="E8" s="23"/>
      <c r="F8" s="144"/>
      <c r="G8" s="141"/>
      <c r="H8" s="144"/>
      <c r="I8" s="141"/>
      <c r="J8" s="144"/>
      <c r="K8" s="141"/>
      <c r="L8" s="144"/>
      <c r="M8" s="141"/>
      <c r="N8" s="145">
        <f>F8+H8+J8+L8</f>
        <v>0</v>
      </c>
      <c r="O8" s="141"/>
      <c r="P8" s="144"/>
    </row>
    <row r="9" spans="1:16" ht="30" customHeight="1" thickTop="1" thickBot="1" x14ac:dyDescent="0.2">
      <c r="A9" s="223"/>
      <c r="B9" s="279" t="s">
        <v>63</v>
      </c>
      <c r="C9" s="279"/>
      <c r="D9" s="279"/>
      <c r="E9" s="40"/>
      <c r="F9" s="146">
        <f>SUM(F5:F8)</f>
        <v>110992</v>
      </c>
      <c r="G9" s="129"/>
      <c r="H9" s="146">
        <f>SUM(H5:H8)</f>
        <v>0</v>
      </c>
      <c r="I9" s="95"/>
      <c r="J9" s="146">
        <f>SUM(J5:J8)</f>
        <v>0</v>
      </c>
      <c r="K9" s="95"/>
      <c r="L9" s="146">
        <f>SUM(L5:L8)</f>
        <v>0</v>
      </c>
      <c r="M9" s="256"/>
      <c r="N9" s="147">
        <f>F9+H9+J9+L9</f>
        <v>110992</v>
      </c>
      <c r="O9" s="256"/>
      <c r="P9" s="146">
        <f>SUM(P5:P8)</f>
        <v>11954</v>
      </c>
    </row>
    <row r="10" spans="1:16" ht="26.25" customHeight="1" thickTop="1" x14ac:dyDescent="0.15">
      <c r="A10" s="223"/>
      <c r="B10" s="280" t="s">
        <v>64</v>
      </c>
      <c r="C10" s="280"/>
      <c r="D10" s="280"/>
      <c r="E10" s="22"/>
      <c r="F10" s="130">
        <f>F6-'R&amp;P Accounts'!B55</f>
        <v>0</v>
      </c>
      <c r="G10" s="95"/>
      <c r="H10" s="130">
        <f>H6-'R&amp;P Accounts'!D55</f>
        <v>0</v>
      </c>
      <c r="I10" s="95"/>
      <c r="J10" s="130">
        <f>J6-'R&amp;P Accounts'!F55</f>
        <v>0</v>
      </c>
      <c r="K10" s="95"/>
      <c r="L10" s="130">
        <f>L6-'R&amp;P Accounts'!H55</f>
        <v>0</v>
      </c>
      <c r="M10" s="256"/>
      <c r="N10" s="130">
        <f>N6-'R&amp;P Accounts'!J55</f>
        <v>0</v>
      </c>
      <c r="O10" s="256"/>
      <c r="P10" s="130">
        <f>P6-'R&amp;P Accounts'!L55</f>
        <v>0</v>
      </c>
    </row>
    <row r="11" spans="1:16" x14ac:dyDescent="0.15">
      <c r="A11" s="223"/>
      <c r="B11" s="272"/>
      <c r="C11" s="272"/>
      <c r="D11" s="272"/>
      <c r="E11" s="19"/>
      <c r="F11" s="223"/>
      <c r="G11" s="257"/>
      <c r="H11" s="223"/>
      <c r="I11" s="257"/>
      <c r="J11" s="12"/>
      <c r="K11" s="12"/>
      <c r="L11" s="223"/>
      <c r="M11" s="257"/>
      <c r="N11" s="223"/>
      <c r="O11" s="257"/>
      <c r="P11" s="223"/>
    </row>
    <row r="12" spans="1:16" ht="30.75" customHeight="1" x14ac:dyDescent="0.15">
      <c r="A12" s="223"/>
      <c r="B12" s="264" t="s">
        <v>65</v>
      </c>
      <c r="C12" s="264"/>
      <c r="D12" s="264"/>
      <c r="E12" s="20"/>
      <c r="F12" s="223"/>
      <c r="G12" s="257"/>
      <c r="H12" s="5"/>
      <c r="I12" s="257"/>
      <c r="J12" s="261" t="s">
        <v>66</v>
      </c>
      <c r="K12" s="261"/>
      <c r="L12" s="261"/>
      <c r="M12" s="257"/>
      <c r="N12" s="5" t="s">
        <v>67</v>
      </c>
      <c r="O12" s="257"/>
      <c r="P12" s="5" t="s">
        <v>68</v>
      </c>
    </row>
    <row r="13" spans="1:16" s="57" customFormat="1" x14ac:dyDescent="0.15">
      <c r="B13" s="265"/>
      <c r="C13" s="265"/>
      <c r="D13" s="265"/>
      <c r="E13" s="58"/>
      <c r="F13" s="59"/>
      <c r="H13" s="59"/>
      <c r="I13" s="60"/>
      <c r="J13" s="60"/>
      <c r="K13" s="60"/>
      <c r="M13" s="60"/>
      <c r="N13" s="17" t="s">
        <v>16</v>
      </c>
      <c r="O13" s="12"/>
      <c r="P13" s="17" t="s">
        <v>16</v>
      </c>
    </row>
    <row r="14" spans="1:16" ht="20" customHeight="1" x14ac:dyDescent="0.15">
      <c r="A14" s="276" t="s">
        <v>69</v>
      </c>
      <c r="B14" s="266"/>
      <c r="C14" s="266"/>
      <c r="D14" s="266"/>
      <c r="E14" s="24"/>
      <c r="F14" s="223"/>
      <c r="G14" s="257"/>
      <c r="H14" s="223"/>
      <c r="I14" s="12"/>
      <c r="J14" s="288"/>
      <c r="K14" s="289"/>
      <c r="L14" s="290"/>
      <c r="M14" s="18"/>
      <c r="N14" s="131"/>
      <c r="O14" s="95"/>
      <c r="P14" s="131"/>
    </row>
    <row r="15" spans="1:16" ht="20" customHeight="1" x14ac:dyDescent="0.15">
      <c r="A15" s="277"/>
      <c r="B15" s="266"/>
      <c r="C15" s="266"/>
      <c r="D15" s="266"/>
      <c r="E15" s="24"/>
      <c r="F15" s="223"/>
      <c r="G15" s="257"/>
      <c r="H15" s="5"/>
      <c r="I15" s="12"/>
      <c r="J15" s="288"/>
      <c r="K15" s="289"/>
      <c r="L15" s="290"/>
      <c r="M15" s="18"/>
      <c r="N15" s="131"/>
      <c r="O15" s="95"/>
      <c r="P15" s="131"/>
    </row>
    <row r="16" spans="1:16" ht="20" customHeight="1" x14ac:dyDescent="0.15">
      <c r="A16" s="277"/>
      <c r="B16" s="266"/>
      <c r="C16" s="266"/>
      <c r="D16" s="266"/>
      <c r="E16" s="24"/>
      <c r="F16" s="12"/>
      <c r="G16" s="12"/>
      <c r="H16" s="55"/>
      <c r="I16" s="12"/>
      <c r="J16" s="288"/>
      <c r="K16" s="289"/>
      <c r="L16" s="290"/>
      <c r="M16" s="18"/>
      <c r="N16" s="131"/>
      <c r="O16" s="95"/>
      <c r="P16" s="131"/>
    </row>
    <row r="17" spans="1:16" ht="20" customHeight="1" x14ac:dyDescent="0.15">
      <c r="A17" s="277"/>
      <c r="B17" s="266"/>
      <c r="C17" s="266"/>
      <c r="D17" s="266"/>
      <c r="E17" s="24"/>
      <c r="F17" s="12"/>
      <c r="G17" s="12"/>
      <c r="H17" s="55"/>
      <c r="I17" s="12"/>
      <c r="J17" s="288"/>
      <c r="K17" s="289"/>
      <c r="L17" s="290"/>
      <c r="M17" s="18"/>
      <c r="N17" s="131"/>
      <c r="O17" s="95"/>
      <c r="P17" s="131"/>
    </row>
    <row r="18" spans="1:16" ht="20" customHeight="1" thickBot="1" x14ac:dyDescent="0.2">
      <c r="A18" s="277"/>
      <c r="B18" s="266"/>
      <c r="C18" s="266"/>
      <c r="D18" s="266"/>
      <c r="E18" s="24"/>
      <c r="F18" s="12"/>
      <c r="G18" s="12"/>
      <c r="H18" s="55"/>
      <c r="I18" s="12"/>
      <c r="J18" s="288"/>
      <c r="K18" s="289"/>
      <c r="L18" s="290"/>
      <c r="M18" s="18"/>
      <c r="N18" s="132"/>
      <c r="O18" s="95"/>
      <c r="P18" s="132"/>
    </row>
    <row r="19" spans="1:16" ht="20" customHeight="1" thickBot="1" x14ac:dyDescent="0.2">
      <c r="A19" s="66"/>
      <c r="B19" s="67"/>
      <c r="C19" s="67"/>
      <c r="D19" s="67"/>
      <c r="E19" s="24"/>
      <c r="F19" s="12"/>
      <c r="G19" s="12"/>
      <c r="H19" s="55"/>
      <c r="I19" s="12"/>
      <c r="J19" s="223"/>
      <c r="K19" s="12"/>
      <c r="L19" s="77" t="s">
        <v>70</v>
      </c>
      <c r="M19" s="18"/>
      <c r="N19" s="133">
        <f>SUM(N14:N18)</f>
        <v>0</v>
      </c>
      <c r="O19" s="95"/>
      <c r="P19" s="133">
        <f>SUM(P14:P18)</f>
        <v>0</v>
      </c>
    </row>
    <row r="20" spans="1:16" x14ac:dyDescent="0.15">
      <c r="A20" s="223"/>
      <c r="B20" s="278"/>
      <c r="C20" s="278"/>
      <c r="D20" s="278"/>
      <c r="E20" s="12"/>
      <c r="F20" s="223"/>
      <c r="G20" s="12"/>
      <c r="H20" s="223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A21" s="223"/>
      <c r="B21" s="264" t="s">
        <v>65</v>
      </c>
      <c r="C21" s="264"/>
      <c r="D21" s="264"/>
      <c r="E21" s="21"/>
      <c r="F21" s="223"/>
      <c r="G21" s="12"/>
      <c r="H21" s="261" t="s">
        <v>66</v>
      </c>
      <c r="I21" s="261"/>
      <c r="J21" s="261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57" customFormat="1" x14ac:dyDescent="0.15">
      <c r="B22" s="265"/>
      <c r="C22" s="265"/>
      <c r="D22" s="265"/>
      <c r="E22" s="58"/>
      <c r="I22" s="60"/>
      <c r="J22" s="59"/>
      <c r="K22" s="60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" customHeight="1" x14ac:dyDescent="0.15">
      <c r="A23" s="276" t="s">
        <v>73</v>
      </c>
      <c r="B23" s="266" t="s">
        <v>74</v>
      </c>
      <c r="C23" s="266"/>
      <c r="D23" s="266"/>
      <c r="E23" s="24"/>
      <c r="F23" s="223"/>
      <c r="G23" s="12"/>
      <c r="H23" s="273"/>
      <c r="I23" s="274"/>
      <c r="J23" s="275"/>
      <c r="K23" s="18"/>
      <c r="L23" s="131"/>
      <c r="M23" s="95"/>
      <c r="N23" s="131"/>
      <c r="O23" s="95"/>
      <c r="P23" s="131"/>
    </row>
    <row r="24" spans="1:16" ht="20" customHeight="1" x14ac:dyDescent="0.15">
      <c r="A24" s="277"/>
      <c r="B24" s="266" t="s">
        <v>75</v>
      </c>
      <c r="C24" s="266"/>
      <c r="D24" s="266"/>
      <c r="E24" s="24"/>
      <c r="F24" s="223"/>
      <c r="G24" s="12"/>
      <c r="H24" s="273"/>
      <c r="I24" s="274"/>
      <c r="J24" s="275"/>
      <c r="K24" s="18"/>
      <c r="L24" s="131"/>
      <c r="M24" s="95"/>
      <c r="N24" s="131"/>
      <c r="O24" s="95"/>
      <c r="P24" s="131"/>
    </row>
    <row r="25" spans="1:16" ht="20" customHeight="1" x14ac:dyDescent="0.15">
      <c r="A25" s="277"/>
      <c r="B25" s="266" t="s">
        <v>76</v>
      </c>
      <c r="C25" s="266"/>
      <c r="D25" s="266"/>
      <c r="E25" s="24"/>
      <c r="F25" s="223"/>
      <c r="G25" s="12"/>
      <c r="H25" s="273"/>
      <c r="I25" s="274"/>
      <c r="J25" s="275"/>
      <c r="K25" s="18"/>
      <c r="L25" s="131"/>
      <c r="M25" s="95"/>
      <c r="N25" s="131"/>
      <c r="O25" s="95"/>
      <c r="P25" s="131"/>
    </row>
    <row r="26" spans="1:16" ht="20" customHeight="1" x14ac:dyDescent="0.15">
      <c r="A26" s="277"/>
      <c r="B26" s="266" t="s">
        <v>77</v>
      </c>
      <c r="C26" s="266"/>
      <c r="D26" s="266"/>
      <c r="E26" s="24"/>
      <c r="F26" s="223"/>
      <c r="G26" s="12"/>
      <c r="H26" s="273"/>
      <c r="I26" s="274"/>
      <c r="J26" s="275"/>
      <c r="K26" s="18"/>
      <c r="L26" s="131"/>
      <c r="M26" s="95"/>
      <c r="N26" s="131"/>
      <c r="O26" s="95"/>
      <c r="P26" s="131"/>
    </row>
    <row r="27" spans="1:16" ht="20" customHeight="1" x14ac:dyDescent="0.15">
      <c r="A27" s="277"/>
      <c r="B27" s="266" t="s">
        <v>183</v>
      </c>
      <c r="C27" s="266"/>
      <c r="D27" s="266"/>
      <c r="E27" s="24"/>
      <c r="F27" s="223"/>
      <c r="G27" s="12"/>
      <c r="H27" s="273"/>
      <c r="I27" s="274"/>
      <c r="J27" s="275"/>
      <c r="K27" s="18"/>
      <c r="L27" s="131">
        <v>4000</v>
      </c>
      <c r="M27" s="95"/>
      <c r="N27" s="131"/>
      <c r="O27" s="95"/>
      <c r="P27" s="131"/>
    </row>
    <row r="28" spans="1:16" ht="20" customHeight="1" x14ac:dyDescent="0.15">
      <c r="A28" s="277"/>
      <c r="B28" s="266" t="s">
        <v>78</v>
      </c>
      <c r="C28" s="266"/>
      <c r="D28" s="266"/>
      <c r="E28" s="24"/>
      <c r="F28" s="223"/>
      <c r="G28" s="12"/>
      <c r="H28" s="273"/>
      <c r="I28" s="274"/>
      <c r="J28" s="275"/>
      <c r="K28" s="18"/>
      <c r="L28" s="131"/>
      <c r="M28" s="95"/>
      <c r="N28" s="131"/>
      <c r="O28" s="95"/>
      <c r="P28" s="131"/>
    </row>
    <row r="29" spans="1:16" ht="20" customHeight="1" x14ac:dyDescent="0.15">
      <c r="A29" s="277"/>
      <c r="B29" s="266" t="s">
        <v>79</v>
      </c>
      <c r="C29" s="266"/>
      <c r="D29" s="266"/>
      <c r="E29" s="24"/>
      <c r="F29" s="223"/>
      <c r="G29" s="12"/>
      <c r="H29" s="273"/>
      <c r="I29" s="274"/>
      <c r="J29" s="275"/>
      <c r="K29" s="18"/>
      <c r="L29" s="131">
        <v>2900</v>
      </c>
      <c r="M29" s="95"/>
      <c r="N29" s="131"/>
      <c r="O29" s="95"/>
      <c r="P29" s="131">
        <v>11518</v>
      </c>
    </row>
    <row r="30" spans="1:16" ht="20" customHeight="1" x14ac:dyDescent="0.15">
      <c r="A30" s="277"/>
      <c r="B30" s="266" t="s">
        <v>184</v>
      </c>
      <c r="C30" s="266"/>
      <c r="D30" s="266"/>
      <c r="E30" s="24"/>
      <c r="F30" s="223"/>
      <c r="G30" s="12"/>
      <c r="H30" s="273"/>
      <c r="I30" s="274"/>
      <c r="J30" s="275"/>
      <c r="K30" s="18"/>
      <c r="L30" s="131">
        <v>2818</v>
      </c>
      <c r="M30" s="95"/>
      <c r="N30" s="131"/>
      <c r="O30" s="95"/>
      <c r="P30" s="131"/>
    </row>
    <row r="31" spans="1:16" ht="20" customHeight="1" x14ac:dyDescent="0.15">
      <c r="A31" s="277"/>
      <c r="B31" s="285" t="s">
        <v>174</v>
      </c>
      <c r="C31" s="286"/>
      <c r="D31" s="287"/>
      <c r="E31" s="24"/>
      <c r="F31" s="223"/>
      <c r="G31" s="12"/>
      <c r="H31" s="220"/>
      <c r="I31" s="221"/>
      <c r="J31" s="222"/>
      <c r="K31" s="18"/>
      <c r="L31" s="132"/>
      <c r="M31" s="95"/>
      <c r="N31" s="132"/>
      <c r="O31" s="95"/>
      <c r="P31" s="132">
        <v>222559</v>
      </c>
    </row>
    <row r="32" spans="1:16" ht="20" customHeight="1" thickBot="1" x14ac:dyDescent="0.2">
      <c r="A32" s="277"/>
      <c r="B32" s="266" t="s">
        <v>80</v>
      </c>
      <c r="C32" s="266"/>
      <c r="D32" s="266"/>
      <c r="E32" s="24"/>
      <c r="F32" s="223"/>
      <c r="G32" s="12"/>
      <c r="H32" s="273"/>
      <c r="I32" s="274"/>
      <c r="J32" s="275"/>
      <c r="K32" s="18"/>
      <c r="L32" s="132"/>
      <c r="M32" s="95"/>
      <c r="N32" s="132"/>
      <c r="O32" s="95"/>
      <c r="P32" s="132"/>
    </row>
    <row r="33" spans="1:16" ht="20" customHeight="1" thickBot="1" x14ac:dyDescent="0.2">
      <c r="A33" s="66"/>
      <c r="B33" s="67"/>
      <c r="C33" s="67"/>
      <c r="D33" s="67"/>
      <c r="E33" s="24"/>
      <c r="F33" s="223"/>
      <c r="G33" s="12"/>
      <c r="H33" s="223"/>
      <c r="I33" s="12"/>
      <c r="J33" s="68" t="s">
        <v>81</v>
      </c>
      <c r="K33" s="12"/>
      <c r="L33" s="133">
        <f>SUM(L23:L32)</f>
        <v>9718</v>
      </c>
      <c r="M33" s="95"/>
      <c r="N33" s="133">
        <f>SUM(N23:N32)</f>
        <v>0</v>
      </c>
      <c r="O33" s="95"/>
      <c r="P33" s="133">
        <f>SUM(P23:P32)</f>
        <v>234077</v>
      </c>
    </row>
    <row r="34" spans="1:16" ht="10.5" customHeight="1" x14ac:dyDescent="0.15">
      <c r="A34" s="223"/>
      <c r="B34" s="272"/>
      <c r="C34" s="272"/>
      <c r="D34" s="272"/>
      <c r="E34" s="270"/>
      <c r="F34" s="223"/>
      <c r="G34" s="270"/>
      <c r="H34" s="17"/>
      <c r="I34" s="257"/>
      <c r="J34" s="12"/>
      <c r="K34" s="12"/>
      <c r="L34" s="62"/>
      <c r="M34" s="257"/>
      <c r="N34" s="62"/>
      <c r="O34" s="271"/>
      <c r="P34" s="62"/>
    </row>
    <row r="35" spans="1:16" ht="19.5" customHeight="1" x14ac:dyDescent="0.15">
      <c r="A35" s="223"/>
      <c r="B35" s="264" t="s">
        <v>65</v>
      </c>
      <c r="C35" s="264"/>
      <c r="D35" s="264"/>
      <c r="E35" s="270"/>
      <c r="F35" s="223"/>
      <c r="G35" s="270"/>
      <c r="H35" s="17"/>
      <c r="I35" s="257"/>
      <c r="J35" s="261" t="s">
        <v>82</v>
      </c>
      <c r="K35" s="261"/>
      <c r="L35" s="261"/>
      <c r="M35" s="257"/>
      <c r="N35" s="5" t="s">
        <v>83</v>
      </c>
      <c r="O35" s="271"/>
      <c r="P35" s="5" t="s">
        <v>68</v>
      </c>
    </row>
    <row r="36" spans="1:16" s="57" customFormat="1" x14ac:dyDescent="0.15">
      <c r="B36" s="265"/>
      <c r="C36" s="265"/>
      <c r="D36" s="265"/>
      <c r="E36" s="58"/>
      <c r="F36" s="223"/>
      <c r="H36" s="59"/>
      <c r="I36" s="60"/>
      <c r="J36" s="60"/>
      <c r="K36" s="60"/>
      <c r="M36" s="60"/>
      <c r="N36" s="17" t="s">
        <v>16</v>
      </c>
      <c r="O36" s="12"/>
      <c r="P36" s="17" t="s">
        <v>16</v>
      </c>
    </row>
    <row r="37" spans="1:16" ht="20" customHeight="1" x14ac:dyDescent="0.15">
      <c r="A37" s="276" t="s">
        <v>84</v>
      </c>
      <c r="B37" s="266" t="s">
        <v>176</v>
      </c>
      <c r="C37" s="266"/>
      <c r="D37" s="266"/>
      <c r="E37" s="24"/>
      <c r="F37" s="223"/>
      <c r="G37" s="12"/>
      <c r="H37" s="17"/>
      <c r="I37" s="12"/>
      <c r="J37" s="267"/>
      <c r="K37" s="268"/>
      <c r="L37" s="269"/>
      <c r="M37" s="12"/>
      <c r="N37" s="119">
        <v>0</v>
      </c>
      <c r="O37" s="128"/>
      <c r="P37" s="119">
        <v>23000</v>
      </c>
    </row>
    <row r="38" spans="1:16" ht="20" customHeight="1" x14ac:dyDescent="0.15">
      <c r="A38" s="277"/>
      <c r="B38" s="266"/>
      <c r="C38" s="266"/>
      <c r="D38" s="266"/>
      <c r="E38" s="24"/>
      <c r="F38" s="223"/>
      <c r="G38" s="12"/>
      <c r="H38" s="17"/>
      <c r="I38" s="12"/>
      <c r="J38" s="267"/>
      <c r="K38" s="268"/>
      <c r="L38" s="269"/>
      <c r="M38" s="12"/>
      <c r="N38" s="119"/>
      <c r="O38" s="128"/>
      <c r="P38" s="119"/>
    </row>
    <row r="39" spans="1:16" ht="20" customHeight="1" x14ac:dyDescent="0.15">
      <c r="A39" s="277"/>
      <c r="B39" s="266"/>
      <c r="C39" s="266"/>
      <c r="D39" s="266"/>
      <c r="E39" s="24"/>
      <c r="F39" s="223"/>
      <c r="G39" s="12"/>
      <c r="H39" s="17"/>
      <c r="I39" s="12"/>
      <c r="J39" s="267"/>
      <c r="K39" s="268"/>
      <c r="L39" s="269"/>
      <c r="M39" s="12"/>
      <c r="N39" s="119"/>
      <c r="O39" s="128"/>
      <c r="P39" s="119"/>
    </row>
    <row r="40" spans="1:16" ht="20" customHeight="1" x14ac:dyDescent="0.15">
      <c r="A40" s="277"/>
      <c r="B40" s="266"/>
      <c r="C40" s="266"/>
      <c r="D40" s="266"/>
      <c r="E40" s="24"/>
      <c r="F40" s="223"/>
      <c r="G40" s="12"/>
      <c r="H40" s="17"/>
      <c r="I40" s="12"/>
      <c r="J40" s="267"/>
      <c r="K40" s="268"/>
      <c r="L40" s="269"/>
      <c r="M40" s="12"/>
      <c r="N40" s="119"/>
      <c r="O40" s="128"/>
      <c r="P40" s="119"/>
    </row>
    <row r="41" spans="1:16" ht="20" customHeight="1" thickBot="1" x14ac:dyDescent="0.2">
      <c r="A41" s="277"/>
      <c r="B41" s="266"/>
      <c r="C41" s="266"/>
      <c r="D41" s="266"/>
      <c r="E41" s="24"/>
      <c r="F41" s="223"/>
      <c r="G41" s="12"/>
      <c r="H41" s="17"/>
      <c r="I41" s="12"/>
      <c r="J41" s="267"/>
      <c r="K41" s="268"/>
      <c r="L41" s="269"/>
      <c r="M41" s="12"/>
      <c r="N41" s="202"/>
      <c r="O41" s="128"/>
      <c r="P41" s="202"/>
    </row>
    <row r="42" spans="1:16" ht="20" customHeight="1" thickBot="1" x14ac:dyDescent="0.2">
      <c r="A42" s="66"/>
      <c r="B42" s="67"/>
      <c r="C42" s="67"/>
      <c r="D42" s="67"/>
      <c r="E42" s="24"/>
      <c r="F42" s="223"/>
      <c r="G42" s="12"/>
      <c r="H42" s="17"/>
      <c r="I42" s="12"/>
      <c r="J42" s="223"/>
      <c r="K42" s="12"/>
      <c r="L42" s="68" t="s">
        <v>81</v>
      </c>
      <c r="M42" s="12"/>
      <c r="N42" s="203">
        <f>SUM(N37:N41)</f>
        <v>0</v>
      </c>
      <c r="O42" s="128"/>
      <c r="P42" s="203">
        <f>SUM(P37:P41)</f>
        <v>23000</v>
      </c>
    </row>
    <row r="43" spans="1:16" x14ac:dyDescent="0.15">
      <c r="A43" s="16"/>
      <c r="B43" s="37"/>
      <c r="C43" s="12"/>
      <c r="D43" s="12"/>
      <c r="E43" s="12"/>
      <c r="F43" s="12"/>
      <c r="G43" s="12"/>
      <c r="H43" s="12"/>
      <c r="I43" s="12"/>
      <c r="J43" s="12"/>
      <c r="K43" s="12"/>
      <c r="L43" s="223"/>
      <c r="M43" s="12"/>
      <c r="N43" s="223"/>
      <c r="O43" s="12"/>
      <c r="P43" s="223"/>
    </row>
    <row r="44" spans="1:16" ht="26" x14ac:dyDescent="0.15">
      <c r="A44" s="223"/>
      <c r="B44" s="264" t="s">
        <v>65</v>
      </c>
      <c r="C44" s="264"/>
      <c r="D44" s="264"/>
      <c r="E44" s="12"/>
      <c r="F44" s="223"/>
      <c r="G44" s="12"/>
      <c r="H44" s="12"/>
      <c r="I44" s="12"/>
      <c r="J44" s="261" t="s">
        <v>82</v>
      </c>
      <c r="K44" s="261"/>
      <c r="L44" s="261"/>
      <c r="M44" s="12"/>
      <c r="N44" s="17" t="s">
        <v>85</v>
      </c>
      <c r="O44" s="12"/>
      <c r="P44" s="5" t="s">
        <v>68</v>
      </c>
    </row>
    <row r="45" spans="1:16" s="57" customFormat="1" x14ac:dyDescent="0.15">
      <c r="B45" s="265"/>
      <c r="C45" s="265"/>
      <c r="D45" s="265"/>
      <c r="E45" s="58"/>
      <c r="F45" s="59"/>
      <c r="H45" s="59"/>
      <c r="I45" s="60"/>
      <c r="J45" s="60"/>
      <c r="K45" s="60"/>
      <c r="L45" s="59"/>
      <c r="M45" s="60"/>
      <c r="N45" s="17" t="s">
        <v>16</v>
      </c>
      <c r="O45" s="12"/>
      <c r="P45" s="17" t="s">
        <v>16</v>
      </c>
    </row>
    <row r="46" spans="1:16" ht="20" customHeight="1" x14ac:dyDescent="0.15">
      <c r="A46" s="276" t="s">
        <v>86</v>
      </c>
      <c r="B46" s="266"/>
      <c r="C46" s="266"/>
      <c r="D46" s="266"/>
      <c r="E46" s="24"/>
      <c r="F46" s="223"/>
      <c r="G46" s="12"/>
      <c r="H46" s="12"/>
      <c r="I46" s="12"/>
      <c r="J46" s="267"/>
      <c r="K46" s="268"/>
      <c r="L46" s="269"/>
      <c r="M46" s="12"/>
      <c r="N46" s="96"/>
      <c r="O46" s="95"/>
      <c r="P46" s="96"/>
    </row>
    <row r="47" spans="1:16" ht="20" customHeight="1" x14ac:dyDescent="0.15">
      <c r="A47" s="277"/>
      <c r="B47" s="266"/>
      <c r="C47" s="266"/>
      <c r="D47" s="266"/>
      <c r="E47" s="24"/>
      <c r="F47" s="223"/>
      <c r="G47" s="12"/>
      <c r="H47" s="12"/>
      <c r="I47" s="12"/>
      <c r="J47" s="267"/>
      <c r="K47" s="268"/>
      <c r="L47" s="269"/>
      <c r="M47" s="12"/>
      <c r="N47" s="96"/>
      <c r="O47" s="95"/>
      <c r="P47" s="96"/>
    </row>
    <row r="48" spans="1:16" ht="20" customHeight="1" thickBot="1" x14ac:dyDescent="0.2">
      <c r="A48" s="277"/>
      <c r="B48" s="266"/>
      <c r="C48" s="266"/>
      <c r="D48" s="266"/>
      <c r="E48" s="24"/>
      <c r="F48" s="223"/>
      <c r="G48" s="12"/>
      <c r="H48" s="12"/>
      <c r="I48" s="12"/>
      <c r="J48" s="267"/>
      <c r="K48" s="268"/>
      <c r="L48" s="269"/>
      <c r="M48" s="12"/>
      <c r="N48" s="134"/>
      <c r="O48" s="95"/>
      <c r="P48" s="134"/>
    </row>
    <row r="49" spans="1:16" ht="20" customHeight="1" thickBot="1" x14ac:dyDescent="0.2">
      <c r="A49" s="66"/>
      <c r="B49" s="67"/>
      <c r="C49" s="67"/>
      <c r="D49" s="67"/>
      <c r="E49" s="24"/>
      <c r="F49" s="223"/>
      <c r="G49" s="12"/>
      <c r="H49" s="12"/>
      <c r="I49" s="12"/>
      <c r="J49" s="223"/>
      <c r="K49" s="12"/>
      <c r="L49" s="68" t="s">
        <v>81</v>
      </c>
      <c r="M49" s="12"/>
      <c r="N49" s="133">
        <f>SUM(N46:N48)</f>
        <v>0</v>
      </c>
      <c r="O49" s="95"/>
      <c r="P49" s="133">
        <f>SUM(P46:P48)</f>
        <v>0</v>
      </c>
    </row>
    <row r="50" spans="1:16" x14ac:dyDescent="0.15">
      <c r="A50" s="16"/>
      <c r="B50" s="37"/>
      <c r="C50" s="12"/>
      <c r="D50" s="12"/>
      <c r="E50" s="12"/>
      <c r="F50" s="12"/>
      <c r="G50" s="12"/>
      <c r="H50" s="12"/>
      <c r="I50" s="12"/>
      <c r="J50" s="12"/>
      <c r="K50" s="12"/>
      <c r="L50" s="223"/>
      <c r="M50" s="12"/>
      <c r="N50" s="223"/>
      <c r="O50" s="12"/>
      <c r="P50" s="223"/>
    </row>
    <row r="51" spans="1:16" ht="40.5" customHeight="1" x14ac:dyDescent="0.15">
      <c r="A51" s="69" t="s">
        <v>87</v>
      </c>
      <c r="B51" s="262" t="s">
        <v>88</v>
      </c>
      <c r="C51" s="262"/>
      <c r="D51" s="262"/>
      <c r="E51" s="262"/>
      <c r="F51" s="262"/>
      <c r="G51" s="70"/>
      <c r="H51" s="263" t="s">
        <v>89</v>
      </c>
      <c r="I51" s="263"/>
      <c r="J51" s="263"/>
      <c r="K51" s="263"/>
      <c r="L51" s="263"/>
      <c r="M51" s="71"/>
      <c r="N51" s="71"/>
      <c r="O51" s="72"/>
      <c r="P51" s="73" t="s">
        <v>90</v>
      </c>
    </row>
    <row r="52" spans="1:16" ht="33.75" customHeight="1" x14ac:dyDescent="0.15">
      <c r="A52" s="49"/>
      <c r="B52" s="291"/>
      <c r="C52" s="292"/>
      <c r="D52" s="292"/>
      <c r="E52" s="292"/>
      <c r="F52" s="293"/>
      <c r="G52" s="61"/>
      <c r="H52" s="291" t="s">
        <v>186</v>
      </c>
      <c r="I52" s="292"/>
      <c r="J52" s="292"/>
      <c r="K52" s="292"/>
      <c r="L52" s="292"/>
      <c r="M52" s="292"/>
      <c r="N52" s="293"/>
      <c r="O52" s="223"/>
      <c r="P52" s="218">
        <v>46118</v>
      </c>
    </row>
    <row r="53" spans="1:16" ht="33.75" customHeight="1" x14ac:dyDescent="0.15">
      <c r="A53" s="49"/>
      <c r="B53" s="294"/>
      <c r="C53" s="295"/>
      <c r="D53" s="295"/>
      <c r="E53" s="295"/>
      <c r="F53" s="296"/>
      <c r="G53" s="61"/>
      <c r="H53" s="297"/>
      <c r="I53" s="298"/>
      <c r="J53" s="298"/>
      <c r="K53" s="298"/>
      <c r="L53" s="298"/>
      <c r="M53" s="298"/>
      <c r="N53" s="299"/>
      <c r="O53" s="223"/>
      <c r="P53" s="74"/>
    </row>
    <row r="54" spans="1:16" ht="14" x14ac:dyDescent="0.15">
      <c r="A54" s="223"/>
      <c r="B54" s="229"/>
      <c r="C54" s="223"/>
      <c r="D54" s="223"/>
      <c r="E54" s="223"/>
      <c r="F54" s="61"/>
      <c r="G54" s="61"/>
      <c r="H54" s="223"/>
      <c r="I54" s="223"/>
      <c r="J54" s="223"/>
      <c r="K54" s="223"/>
      <c r="L54" s="223"/>
      <c r="M54" s="223"/>
      <c r="N54" s="223"/>
      <c r="O54" s="223"/>
      <c r="P54" s="223"/>
    </row>
  </sheetData>
  <mergeCells count="94">
    <mergeCell ref="B31:D31"/>
    <mergeCell ref="J14:L14"/>
    <mergeCell ref="J15:L15"/>
    <mergeCell ref="B52:F52"/>
    <mergeCell ref="B53:F53"/>
    <mergeCell ref="H52:N52"/>
    <mergeCell ref="H53:N53"/>
    <mergeCell ref="J16:L16"/>
    <mergeCell ref="J17:L17"/>
    <mergeCell ref="J18:L18"/>
    <mergeCell ref="H21:J21"/>
    <mergeCell ref="H27:J27"/>
    <mergeCell ref="J35:L35"/>
    <mergeCell ref="J37:L37"/>
    <mergeCell ref="J38:L38"/>
    <mergeCell ref="J39:L39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2"/>
    <mergeCell ref="H26:J26"/>
    <mergeCell ref="A46:A48"/>
    <mergeCell ref="B46:D46"/>
    <mergeCell ref="B47:D47"/>
    <mergeCell ref="B48:D48"/>
    <mergeCell ref="B39:D39"/>
    <mergeCell ref="A37:A41"/>
    <mergeCell ref="B25:D25"/>
    <mergeCell ref="B26:D26"/>
    <mergeCell ref="H32:J32"/>
    <mergeCell ref="H29:J29"/>
    <mergeCell ref="H30:J30"/>
    <mergeCell ref="H28:J28"/>
    <mergeCell ref="J48:L48"/>
    <mergeCell ref="J40:L40"/>
    <mergeCell ref="O34:O35"/>
    <mergeCell ref="B13:D13"/>
    <mergeCell ref="B22:D22"/>
    <mergeCell ref="B30:D30"/>
    <mergeCell ref="B32:D32"/>
    <mergeCell ref="B34:D34"/>
    <mergeCell ref="B35:D35"/>
    <mergeCell ref="B27:D27"/>
    <mergeCell ref="B28:D28"/>
    <mergeCell ref="B29:D29"/>
    <mergeCell ref="G34:G35"/>
    <mergeCell ref="I34:I35"/>
    <mergeCell ref="G14:G15"/>
    <mergeCell ref="H23:J23"/>
    <mergeCell ref="H24:J24"/>
    <mergeCell ref="H25:J25"/>
    <mergeCell ref="M34:M35"/>
    <mergeCell ref="B51:F51"/>
    <mergeCell ref="H51:L51"/>
    <mergeCell ref="B44:D44"/>
    <mergeCell ref="B36:D36"/>
    <mergeCell ref="B41:D41"/>
    <mergeCell ref="B37:D37"/>
    <mergeCell ref="B38:D38"/>
    <mergeCell ref="B45:D45"/>
    <mergeCell ref="B40:D40"/>
    <mergeCell ref="J41:L41"/>
    <mergeCell ref="J44:L44"/>
    <mergeCell ref="J46:L46"/>
    <mergeCell ref="E34:E35"/>
    <mergeCell ref="J47:L47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2" zoomScale="85" zoomScaleNormal="85" zoomScaleSheetLayoutView="80" workbookViewId="0">
      <selection activeCell="B19" sqref="B19:J20"/>
    </sheetView>
  </sheetViews>
  <sheetFormatPr baseColWidth="10" defaultColWidth="9.1640625" defaultRowHeight="13" x14ac:dyDescent="0.15"/>
  <cols>
    <col min="1" max="1" width="31.6640625" style="1" customWidth="1"/>
    <col min="2" max="2" width="15.5" style="29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A1" s="223"/>
      <c r="B1" s="255" t="str">
        <f>'R&amp;P Accounts'!B2</f>
        <v>REMNANT CHRISTIAN NETWORK SCIO</v>
      </c>
      <c r="C1" s="255"/>
      <c r="D1" s="255"/>
      <c r="E1" s="255"/>
      <c r="F1" s="255"/>
      <c r="G1" s="255"/>
      <c r="H1" s="255"/>
      <c r="I1" s="255"/>
      <c r="J1" s="255"/>
      <c r="K1" s="333" t="str">
        <f>'R&amp;P Accounts'!L2</f>
        <v>SC050354</v>
      </c>
      <c r="L1" s="333"/>
    </row>
    <row r="2" spans="1:12" ht="10.5" customHeight="1" x14ac:dyDescent="0.1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223"/>
    </row>
    <row r="3" spans="1:12" s="44" customFormat="1" ht="26.25" customHeight="1" x14ac:dyDescent="0.15">
      <c r="A3" s="41" t="s">
        <v>91</v>
      </c>
      <c r="B3" s="42"/>
      <c r="C3" s="41"/>
      <c r="D3" s="41"/>
      <c r="E3" s="41"/>
      <c r="F3" s="41"/>
      <c r="G3" s="334"/>
      <c r="H3" s="334"/>
      <c r="I3" s="334"/>
      <c r="J3" s="334"/>
      <c r="K3" s="76"/>
      <c r="L3" s="233"/>
    </row>
    <row r="4" spans="1:12" ht="15" customHeight="1" x14ac:dyDescent="0.1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223"/>
    </row>
    <row r="5" spans="1:12" ht="20" customHeight="1" x14ac:dyDescent="0.15">
      <c r="A5" s="312" t="s">
        <v>92</v>
      </c>
      <c r="B5" s="335"/>
      <c r="C5" s="336"/>
      <c r="D5" s="336"/>
      <c r="E5" s="336"/>
      <c r="F5" s="336"/>
      <c r="G5" s="336"/>
      <c r="H5" s="336"/>
      <c r="I5" s="336"/>
      <c r="J5" s="336"/>
      <c r="K5" s="337"/>
      <c r="L5" s="223"/>
    </row>
    <row r="6" spans="1:12" ht="20" customHeight="1" x14ac:dyDescent="0.15">
      <c r="A6" s="313"/>
      <c r="B6" s="338"/>
      <c r="C6" s="339"/>
      <c r="D6" s="339"/>
      <c r="E6" s="339"/>
      <c r="F6" s="339"/>
      <c r="G6" s="339"/>
      <c r="H6" s="339"/>
      <c r="I6" s="339"/>
      <c r="J6" s="339"/>
      <c r="K6" s="340"/>
      <c r="L6" s="223"/>
    </row>
    <row r="7" spans="1:12" ht="29.25" customHeight="1" x14ac:dyDescent="0.15">
      <c r="A7" s="313"/>
      <c r="B7" s="338"/>
      <c r="C7" s="339"/>
      <c r="D7" s="339"/>
      <c r="E7" s="339"/>
      <c r="F7" s="339"/>
      <c r="G7" s="339"/>
      <c r="H7" s="339"/>
      <c r="I7" s="339"/>
      <c r="J7" s="339"/>
      <c r="K7" s="340"/>
      <c r="L7" s="223"/>
    </row>
    <row r="8" spans="1:12" ht="41.25" customHeight="1" x14ac:dyDescent="0.15">
      <c r="A8" s="313"/>
      <c r="B8" s="338"/>
      <c r="C8" s="339"/>
      <c r="D8" s="339"/>
      <c r="E8" s="339"/>
      <c r="F8" s="339"/>
      <c r="G8" s="339"/>
      <c r="H8" s="339"/>
      <c r="I8" s="339"/>
      <c r="J8" s="339"/>
      <c r="K8" s="340"/>
      <c r="L8" s="223"/>
    </row>
    <row r="9" spans="1:12" ht="64.5" customHeight="1" x14ac:dyDescent="0.15">
      <c r="A9" s="313"/>
      <c r="B9" s="341"/>
      <c r="C9" s="342"/>
      <c r="D9" s="342"/>
      <c r="E9" s="342"/>
      <c r="F9" s="342"/>
      <c r="G9" s="342"/>
      <c r="H9" s="342"/>
      <c r="I9" s="342"/>
      <c r="J9" s="342"/>
      <c r="K9" s="343"/>
      <c r="L9" s="223"/>
    </row>
    <row r="10" spans="1:12" x14ac:dyDescent="0.15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23"/>
    </row>
    <row r="11" spans="1:12" ht="27" customHeight="1" x14ac:dyDescent="0.15">
      <c r="A11" s="223"/>
      <c r="B11" s="322" t="s">
        <v>93</v>
      </c>
      <c r="C11" s="322"/>
      <c r="D11" s="322"/>
      <c r="E11" s="322"/>
      <c r="F11" s="322"/>
      <c r="G11" s="12"/>
      <c r="H11" s="17" t="s">
        <v>94</v>
      </c>
      <c r="I11" s="12"/>
      <c r="J11" s="17" t="s">
        <v>95</v>
      </c>
      <c r="K11" s="17" t="s">
        <v>96</v>
      </c>
      <c r="L11" s="223"/>
    </row>
    <row r="12" spans="1:12" ht="20" customHeight="1" x14ac:dyDescent="0.15">
      <c r="A12" s="312" t="s">
        <v>97</v>
      </c>
      <c r="B12" s="285"/>
      <c r="C12" s="286"/>
      <c r="D12" s="286"/>
      <c r="E12" s="286"/>
      <c r="F12" s="287"/>
      <c r="G12" s="18"/>
      <c r="H12" s="180"/>
      <c r="I12" s="181"/>
      <c r="J12" s="182"/>
      <c r="K12" s="183"/>
      <c r="L12" s="223"/>
    </row>
    <row r="13" spans="1:12" ht="20" customHeight="1" x14ac:dyDescent="0.15">
      <c r="A13" s="313"/>
      <c r="B13" s="285"/>
      <c r="C13" s="286"/>
      <c r="D13" s="286"/>
      <c r="E13" s="286"/>
      <c r="F13" s="287"/>
      <c r="G13" s="18"/>
      <c r="H13" s="180"/>
      <c r="I13" s="181"/>
      <c r="J13" s="182"/>
      <c r="K13" s="183"/>
      <c r="L13" s="223"/>
    </row>
    <row r="14" spans="1:12" ht="20" customHeight="1" x14ac:dyDescent="0.15">
      <c r="A14" s="313"/>
      <c r="B14" s="285"/>
      <c r="C14" s="286"/>
      <c r="D14" s="286"/>
      <c r="E14" s="286"/>
      <c r="F14" s="287"/>
      <c r="G14" s="18"/>
      <c r="H14" s="180"/>
      <c r="I14" s="181"/>
      <c r="J14" s="182"/>
      <c r="K14" s="183"/>
      <c r="L14" s="223"/>
    </row>
    <row r="15" spans="1:12" ht="20" customHeight="1" x14ac:dyDescent="0.15">
      <c r="A15" s="313"/>
      <c r="B15" s="285"/>
      <c r="C15" s="286"/>
      <c r="D15" s="286"/>
      <c r="E15" s="286"/>
      <c r="F15" s="287"/>
      <c r="G15" s="18"/>
      <c r="H15" s="180"/>
      <c r="I15" s="181"/>
      <c r="J15" s="182"/>
      <c r="K15" s="183"/>
      <c r="L15" s="223"/>
    </row>
    <row r="16" spans="1:12" ht="20" customHeight="1" x14ac:dyDescent="0.15">
      <c r="A16" s="313"/>
      <c r="B16" s="314"/>
      <c r="C16" s="315"/>
      <c r="D16" s="315"/>
      <c r="E16" s="315"/>
      <c r="F16" s="316"/>
      <c r="G16" s="18"/>
      <c r="H16" s="180"/>
      <c r="I16" s="181"/>
      <c r="J16" s="182"/>
      <c r="K16" s="184"/>
      <c r="L16" s="223"/>
    </row>
    <row r="17" spans="1:11" ht="20.25" customHeight="1" x14ac:dyDescent="0.15">
      <c r="A17" s="12"/>
      <c r="B17" s="323" t="s">
        <v>70</v>
      </c>
      <c r="C17" s="323"/>
      <c r="D17" s="323"/>
      <c r="E17" s="323"/>
      <c r="F17" s="323"/>
      <c r="G17" s="323"/>
      <c r="H17" s="323"/>
      <c r="I17" s="323"/>
      <c r="J17" s="323"/>
      <c r="K17" s="204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" customHeight="1" x14ac:dyDescent="0.15">
      <c r="A19" s="56" t="s">
        <v>98</v>
      </c>
      <c r="B19" s="324" t="s">
        <v>99</v>
      </c>
      <c r="C19" s="325"/>
      <c r="D19" s="325"/>
      <c r="E19" s="325"/>
      <c r="F19" s="325"/>
      <c r="G19" s="325"/>
      <c r="H19" s="325"/>
      <c r="I19" s="325"/>
      <c r="J19" s="326"/>
      <c r="K19" s="320" t="s">
        <v>100</v>
      </c>
    </row>
    <row r="20" spans="1:11" ht="17.25" customHeight="1" x14ac:dyDescent="0.15">
      <c r="A20" s="16"/>
      <c r="B20" s="327"/>
      <c r="C20" s="328"/>
      <c r="D20" s="328"/>
      <c r="E20" s="328"/>
      <c r="F20" s="328"/>
      <c r="G20" s="328"/>
      <c r="H20" s="328"/>
      <c r="I20" s="328"/>
      <c r="J20" s="329"/>
      <c r="K20" s="321"/>
    </row>
    <row r="21" spans="1:11" ht="12.75" customHeight="1" x14ac:dyDescent="0.15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27" customHeight="1" x14ac:dyDescent="0.15">
      <c r="A22" s="223"/>
      <c r="B22" s="322" t="s">
        <v>101</v>
      </c>
      <c r="C22" s="322"/>
      <c r="D22" s="322"/>
      <c r="E22" s="322"/>
      <c r="F22" s="322"/>
      <c r="G22" s="322"/>
      <c r="H22" s="322"/>
      <c r="I22" s="322"/>
      <c r="J22" s="322"/>
      <c r="K22" s="17" t="s">
        <v>96</v>
      </c>
    </row>
    <row r="23" spans="1:11" ht="19.5" customHeight="1" x14ac:dyDescent="0.15">
      <c r="A23" s="312" t="s">
        <v>102</v>
      </c>
      <c r="B23" s="285"/>
      <c r="C23" s="286"/>
      <c r="D23" s="286"/>
      <c r="E23" s="286"/>
      <c r="F23" s="286"/>
      <c r="G23" s="286"/>
      <c r="H23" s="286"/>
      <c r="I23" s="286"/>
      <c r="J23" s="287"/>
      <c r="K23" s="84"/>
    </row>
    <row r="24" spans="1:11" ht="20" customHeight="1" x14ac:dyDescent="0.15">
      <c r="A24" s="313"/>
      <c r="B24" s="285"/>
      <c r="C24" s="286"/>
      <c r="D24" s="286"/>
      <c r="E24" s="286"/>
      <c r="F24" s="286"/>
      <c r="G24" s="286"/>
      <c r="H24" s="286"/>
      <c r="I24" s="286"/>
      <c r="J24" s="287"/>
      <c r="K24" s="84"/>
    </row>
    <row r="25" spans="1:11" ht="20" customHeight="1" x14ac:dyDescent="0.15">
      <c r="A25" s="313"/>
      <c r="B25" s="285"/>
      <c r="C25" s="286"/>
      <c r="D25" s="286"/>
      <c r="E25" s="286"/>
      <c r="F25" s="286"/>
      <c r="G25" s="286"/>
      <c r="H25" s="286"/>
      <c r="I25" s="286"/>
      <c r="J25" s="287"/>
      <c r="K25" s="84"/>
    </row>
    <row r="26" spans="1:11" ht="20" customHeight="1" x14ac:dyDescent="0.15">
      <c r="A26" s="313"/>
      <c r="B26" s="285"/>
      <c r="C26" s="286"/>
      <c r="D26" s="286"/>
      <c r="E26" s="286"/>
      <c r="F26" s="286"/>
      <c r="G26" s="286"/>
      <c r="H26" s="286"/>
      <c r="I26" s="286"/>
      <c r="J26" s="287"/>
      <c r="K26" s="84"/>
    </row>
    <row r="27" spans="1:11" ht="20" customHeight="1" x14ac:dyDescent="0.15">
      <c r="A27" s="313"/>
      <c r="B27" s="314"/>
      <c r="C27" s="315"/>
      <c r="D27" s="315"/>
      <c r="E27" s="315"/>
      <c r="F27" s="315"/>
      <c r="G27" s="315"/>
      <c r="H27" s="315"/>
      <c r="I27" s="315"/>
      <c r="J27" s="316"/>
      <c r="K27" s="84"/>
    </row>
    <row r="28" spans="1:11" x14ac:dyDescent="0.15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</row>
    <row r="29" spans="1:11" ht="20" customHeight="1" x14ac:dyDescent="0.15">
      <c r="A29" s="56" t="s">
        <v>103</v>
      </c>
      <c r="B29" s="324" t="s">
        <v>104</v>
      </c>
      <c r="C29" s="325"/>
      <c r="D29" s="325"/>
      <c r="E29" s="325"/>
      <c r="F29" s="325"/>
      <c r="G29" s="325"/>
      <c r="H29" s="325"/>
      <c r="I29" s="325"/>
      <c r="J29" s="326"/>
      <c r="K29" s="330"/>
    </row>
    <row r="30" spans="1:11" ht="17.25" customHeight="1" x14ac:dyDescent="0.15">
      <c r="A30" s="16"/>
      <c r="B30" s="327"/>
      <c r="C30" s="328"/>
      <c r="D30" s="328"/>
      <c r="E30" s="328"/>
      <c r="F30" s="328"/>
      <c r="G30" s="328"/>
      <c r="H30" s="328"/>
      <c r="I30" s="328"/>
      <c r="J30" s="329"/>
      <c r="K30" s="331"/>
    </row>
    <row r="31" spans="1:11" ht="12.75" customHeight="1" x14ac:dyDescent="0.15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27" customHeight="1" x14ac:dyDescent="0.15">
      <c r="A32" s="310"/>
      <c r="B32" s="310"/>
      <c r="C32" s="310"/>
      <c r="D32" s="310"/>
      <c r="E32" s="310"/>
      <c r="F32" s="310"/>
      <c r="G32" s="310"/>
      <c r="H32" s="310"/>
      <c r="I32" s="12"/>
      <c r="J32" s="17" t="s">
        <v>105</v>
      </c>
      <c r="K32" s="17" t="s">
        <v>96</v>
      </c>
    </row>
    <row r="33" spans="1:11" ht="20" customHeight="1" x14ac:dyDescent="0.15">
      <c r="A33" s="312" t="s">
        <v>106</v>
      </c>
      <c r="B33" s="285"/>
      <c r="C33" s="286"/>
      <c r="D33" s="286"/>
      <c r="E33" s="286"/>
      <c r="F33" s="286"/>
      <c r="G33" s="286"/>
      <c r="H33" s="287"/>
      <c r="I33" s="18"/>
      <c r="J33" s="84"/>
      <c r="K33" s="84"/>
    </row>
    <row r="34" spans="1:11" ht="20" customHeight="1" x14ac:dyDescent="0.15">
      <c r="A34" s="313"/>
      <c r="B34" s="285"/>
      <c r="C34" s="286"/>
      <c r="D34" s="286"/>
      <c r="E34" s="286"/>
      <c r="F34" s="286"/>
      <c r="G34" s="286"/>
      <c r="H34" s="287"/>
      <c r="I34" s="18"/>
      <c r="J34" s="84"/>
      <c r="K34" s="84"/>
    </row>
    <row r="35" spans="1:11" ht="20" customHeight="1" x14ac:dyDescent="0.15">
      <c r="A35" s="313"/>
      <c r="B35" s="285"/>
      <c r="C35" s="286"/>
      <c r="D35" s="286"/>
      <c r="E35" s="286"/>
      <c r="F35" s="286"/>
      <c r="G35" s="286"/>
      <c r="H35" s="287"/>
      <c r="I35" s="18"/>
      <c r="J35" s="84"/>
      <c r="K35" s="84"/>
    </row>
    <row r="36" spans="1:11" ht="20" customHeight="1" x14ac:dyDescent="0.15">
      <c r="A36" s="313"/>
      <c r="B36" s="285"/>
      <c r="C36" s="286"/>
      <c r="D36" s="286"/>
      <c r="E36" s="286"/>
      <c r="F36" s="286"/>
      <c r="G36" s="286"/>
      <c r="H36" s="287"/>
      <c r="I36" s="18"/>
      <c r="J36" s="84"/>
      <c r="K36" s="84"/>
    </row>
    <row r="37" spans="1:11" ht="20" customHeight="1" x14ac:dyDescent="0.15">
      <c r="A37" s="313"/>
      <c r="B37" s="314"/>
      <c r="C37" s="315"/>
      <c r="D37" s="315"/>
      <c r="E37" s="315"/>
      <c r="F37" s="315"/>
      <c r="G37" s="315"/>
      <c r="H37" s="316"/>
      <c r="I37" s="18"/>
      <c r="J37" s="84"/>
      <c r="K37" s="84"/>
    </row>
    <row r="38" spans="1:11" x14ac:dyDescent="0.15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</row>
    <row r="39" spans="1:11" ht="39" x14ac:dyDescent="0.15">
      <c r="A39" s="223"/>
      <c r="B39" s="332" t="s">
        <v>107</v>
      </c>
      <c r="C39" s="332"/>
      <c r="D39" s="332"/>
      <c r="E39" s="12"/>
      <c r="F39" s="332" t="s">
        <v>108</v>
      </c>
      <c r="G39" s="332"/>
      <c r="H39" s="332"/>
      <c r="I39" s="12"/>
      <c r="J39" s="17" t="s">
        <v>109</v>
      </c>
      <c r="K39" s="17" t="s">
        <v>110</v>
      </c>
    </row>
    <row r="40" spans="1:11" ht="20" customHeight="1" x14ac:dyDescent="0.15">
      <c r="A40" s="312" t="s">
        <v>111</v>
      </c>
      <c r="B40" s="285"/>
      <c r="C40" s="286"/>
      <c r="D40" s="287"/>
      <c r="E40" s="85"/>
      <c r="F40" s="317"/>
      <c r="G40" s="318"/>
      <c r="H40" s="319"/>
      <c r="I40" s="18"/>
      <c r="J40" s="84"/>
      <c r="K40" s="84"/>
    </row>
    <row r="41" spans="1:11" ht="20" customHeight="1" x14ac:dyDescent="0.15">
      <c r="A41" s="313"/>
      <c r="B41" s="314"/>
      <c r="C41" s="315"/>
      <c r="D41" s="316"/>
      <c r="E41" s="85"/>
      <c r="F41" s="317"/>
      <c r="G41" s="318"/>
      <c r="H41" s="319"/>
      <c r="I41" s="18"/>
      <c r="J41" s="84"/>
      <c r="K41" s="84"/>
    </row>
    <row r="42" spans="1:11" ht="20" customHeight="1" x14ac:dyDescent="0.15">
      <c r="A42" s="313"/>
      <c r="B42" s="285"/>
      <c r="C42" s="286"/>
      <c r="D42" s="287"/>
      <c r="E42" s="85"/>
      <c r="F42" s="317"/>
      <c r="G42" s="318"/>
      <c r="H42" s="319"/>
      <c r="I42" s="18"/>
      <c r="J42" s="84"/>
      <c r="K42" s="84"/>
    </row>
    <row r="43" spans="1:11" ht="20" customHeight="1" x14ac:dyDescent="0.15">
      <c r="A43" s="313"/>
      <c r="B43" s="285"/>
      <c r="C43" s="286"/>
      <c r="D43" s="287"/>
      <c r="E43" s="85"/>
      <c r="F43" s="317"/>
      <c r="G43" s="318"/>
      <c r="H43" s="319"/>
      <c r="I43" s="18"/>
      <c r="J43" s="84"/>
      <c r="K43" s="84"/>
    </row>
    <row r="44" spans="1:11" ht="20" customHeight="1" x14ac:dyDescent="0.15">
      <c r="A44" s="313"/>
      <c r="B44" s="314"/>
      <c r="C44" s="315"/>
      <c r="D44" s="316"/>
      <c r="E44" s="85"/>
      <c r="F44" s="317"/>
      <c r="G44" s="318"/>
      <c r="H44" s="319"/>
      <c r="I44" s="18"/>
      <c r="J44" s="84"/>
      <c r="K44" s="84"/>
    </row>
    <row r="45" spans="1:11" x14ac:dyDescent="0.15">
      <c r="A45" s="310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9.5" customHeight="1" x14ac:dyDescent="0.15">
      <c r="A46" s="300" t="s">
        <v>112</v>
      </c>
      <c r="B46" s="301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9.5" customHeight="1" x14ac:dyDescent="0.15">
      <c r="A47" s="300"/>
      <c r="B47" s="304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9.5" customHeight="1" x14ac:dyDescent="0.15">
      <c r="A48" s="300"/>
      <c r="B48" s="304"/>
      <c r="C48" s="305"/>
      <c r="D48" s="305"/>
      <c r="E48" s="305"/>
      <c r="F48" s="305"/>
      <c r="G48" s="305"/>
      <c r="H48" s="305"/>
      <c r="I48" s="305"/>
      <c r="J48" s="305"/>
      <c r="K48" s="306"/>
    </row>
    <row r="49" spans="1:11" ht="19.5" customHeight="1" x14ac:dyDescent="0.15">
      <c r="A49" s="300"/>
      <c r="B49" s="304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0.5" customHeight="1" x14ac:dyDescent="0.15">
      <c r="A50" s="300"/>
      <c r="B50" s="304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1.25" customHeight="1" x14ac:dyDescent="0.15">
      <c r="A51" s="300"/>
      <c r="B51" s="304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12.75" customHeight="1" x14ac:dyDescent="0.15">
      <c r="A52" s="300"/>
      <c r="B52" s="304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5.25" customHeight="1" x14ac:dyDescent="0.15">
      <c r="A53" s="300"/>
      <c r="B53" s="304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4.5" customHeight="1" x14ac:dyDescent="0.15">
      <c r="A54" s="300"/>
      <c r="B54" s="304"/>
      <c r="C54" s="305"/>
      <c r="D54" s="305"/>
      <c r="E54" s="305"/>
      <c r="F54" s="305"/>
      <c r="G54" s="305"/>
      <c r="H54" s="305"/>
      <c r="I54" s="305"/>
      <c r="J54" s="305"/>
      <c r="K54" s="306"/>
    </row>
    <row r="55" spans="1:11" ht="4.5" customHeight="1" x14ac:dyDescent="0.15">
      <c r="A55" s="300"/>
      <c r="B55" s="307"/>
      <c r="C55" s="308"/>
      <c r="D55" s="308"/>
      <c r="E55" s="308"/>
      <c r="F55" s="308"/>
      <c r="G55" s="308"/>
      <c r="H55" s="308"/>
      <c r="I55" s="308"/>
      <c r="J55" s="308"/>
      <c r="K55" s="309"/>
    </row>
    <row r="56" spans="1:11" x14ac:dyDescent="0.15">
      <c r="A56" s="223"/>
      <c r="B56" s="234"/>
      <c r="C56" s="223"/>
      <c r="D56" s="223"/>
      <c r="E56" s="223"/>
      <c r="F56" s="223"/>
      <c r="G56" s="223"/>
      <c r="H56" s="223"/>
      <c r="I56" s="223"/>
      <c r="J56" s="223"/>
      <c r="K56" s="223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33:H33"/>
    <mergeCell ref="F40:H40"/>
    <mergeCell ref="B35:H35"/>
    <mergeCell ref="B36:H36"/>
    <mergeCell ref="B37:H37"/>
    <mergeCell ref="B39:D39"/>
    <mergeCell ref="F39:H39"/>
    <mergeCell ref="A38:K38"/>
    <mergeCell ref="A32:H32"/>
    <mergeCell ref="A31:K31"/>
    <mergeCell ref="A33:A37"/>
    <mergeCell ref="B34:H34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4:H44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25"/>
  <sheetViews>
    <sheetView topLeftCell="A24" zoomScale="80" workbookViewId="0">
      <selection activeCell="C49" sqref="C49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29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A1" s="223"/>
      <c r="B1" s="223"/>
      <c r="C1" s="255" t="str">
        <f>'R&amp;P Accounts'!B2</f>
        <v>REMNANT CHRISTIAN NETWORK SCIO</v>
      </c>
      <c r="D1" s="255"/>
      <c r="E1" s="255"/>
      <c r="F1" s="255"/>
      <c r="G1" s="255"/>
      <c r="H1" s="255"/>
      <c r="I1" s="255"/>
      <c r="J1" s="255"/>
      <c r="K1" s="255"/>
      <c r="L1" s="223"/>
      <c r="M1" s="333" t="str">
        <f>'R&amp;P Accounts'!L2</f>
        <v>SC050354</v>
      </c>
      <c r="N1" s="333"/>
    </row>
    <row r="2" spans="1:14" ht="10.5" customHeight="1" x14ac:dyDescent="0.1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23"/>
      <c r="N2" s="223"/>
    </row>
    <row r="3" spans="1:14" s="44" customFormat="1" ht="26.25" customHeight="1" x14ac:dyDescent="0.15">
      <c r="A3" s="41" t="s">
        <v>113</v>
      </c>
      <c r="B3" s="41"/>
      <c r="C3" s="42"/>
      <c r="D3" s="41"/>
      <c r="E3" s="41"/>
      <c r="F3" s="41"/>
      <c r="G3" s="41"/>
      <c r="H3" s="98"/>
      <c r="I3" s="98"/>
      <c r="J3" s="98"/>
      <c r="K3" s="98"/>
      <c r="L3" s="76"/>
      <c r="M3" s="230"/>
      <c r="N3" s="233"/>
    </row>
    <row r="4" spans="1:14" ht="15" customHeight="1" x14ac:dyDescent="0.1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223"/>
      <c r="N4" s="223"/>
    </row>
    <row r="5" spans="1:14" ht="20" customHeight="1" x14ac:dyDescent="0.15">
      <c r="A5" s="347" t="s">
        <v>114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223"/>
      <c r="N5" s="223"/>
    </row>
    <row r="6" spans="1:14" ht="20" customHeight="1" x14ac:dyDescent="0.1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23"/>
      <c r="N6" s="223"/>
    </row>
    <row r="7" spans="1:14" ht="20" customHeight="1" x14ac:dyDescent="0.15">
      <c r="A7" s="56" t="s">
        <v>115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23"/>
    </row>
    <row r="8" spans="1:14" ht="40.5" customHeight="1" x14ac:dyDescent="0.15">
      <c r="A8" s="223"/>
      <c r="B8" s="223"/>
      <c r="C8" s="68" t="s">
        <v>55</v>
      </c>
      <c r="D8" s="228"/>
      <c r="E8" s="68" t="s">
        <v>56</v>
      </c>
      <c r="F8" s="231"/>
      <c r="G8" s="68" t="s">
        <v>12</v>
      </c>
      <c r="H8" s="231"/>
      <c r="I8" s="68" t="s">
        <v>57</v>
      </c>
      <c r="J8" s="231"/>
      <c r="K8" s="68" t="s">
        <v>58</v>
      </c>
      <c r="L8" s="231"/>
      <c r="M8" s="68" t="s">
        <v>59</v>
      </c>
      <c r="N8" s="223"/>
    </row>
    <row r="9" spans="1:14" ht="20" customHeight="1" x14ac:dyDescent="0.15">
      <c r="A9" s="65"/>
      <c r="B9" s="65"/>
      <c r="C9" s="17" t="s">
        <v>16</v>
      </c>
      <c r="D9" s="223"/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  <c r="N9" s="223"/>
    </row>
    <row r="10" spans="1:14" ht="16.5" customHeight="1" x14ac:dyDescent="0.15">
      <c r="A10" s="92" t="s">
        <v>18</v>
      </c>
      <c r="B10" s="18"/>
      <c r="C10" s="112">
        <v>148884</v>
      </c>
      <c r="D10" s="113"/>
      <c r="E10" s="112">
        <v>39517</v>
      </c>
      <c r="F10" s="113"/>
      <c r="G10" s="112"/>
      <c r="H10" s="116"/>
      <c r="I10" s="112"/>
      <c r="J10" s="116"/>
      <c r="K10" s="112">
        <f>SUM(C10:I10)</f>
        <v>188401</v>
      </c>
      <c r="L10" s="113"/>
      <c r="M10" s="117">
        <v>188401</v>
      </c>
      <c r="N10" s="223"/>
    </row>
    <row r="11" spans="1:14" ht="16.5" customHeight="1" x14ac:dyDescent="0.15">
      <c r="A11" s="92"/>
      <c r="B11" s="18"/>
      <c r="C11" s="112"/>
      <c r="D11" s="113"/>
      <c r="E11" s="112"/>
      <c r="F11" s="113"/>
      <c r="G11" s="112"/>
      <c r="H11" s="116"/>
      <c r="I11" s="112"/>
      <c r="J11" s="116"/>
      <c r="K11" s="112">
        <f>SUM(C11:I11)</f>
        <v>0</v>
      </c>
      <c r="L11" s="113"/>
      <c r="M11" s="117"/>
      <c r="N11" s="223"/>
    </row>
    <row r="12" spans="1:14" ht="16.5" customHeight="1" x14ac:dyDescent="0.15">
      <c r="A12" s="92"/>
      <c r="B12" s="18"/>
      <c r="C12" s="112"/>
      <c r="D12" s="113"/>
      <c r="E12" s="112"/>
      <c r="F12" s="113"/>
      <c r="G12" s="112"/>
      <c r="H12" s="116"/>
      <c r="I12" s="112"/>
      <c r="J12" s="116"/>
      <c r="K12" s="112">
        <f>SUM(C12:I12)</f>
        <v>0</v>
      </c>
      <c r="L12" s="113"/>
      <c r="M12" s="117"/>
      <c r="N12" s="223"/>
    </row>
    <row r="13" spans="1:14" ht="16.5" customHeight="1" x14ac:dyDescent="0.15">
      <c r="A13" s="93"/>
      <c r="B13" s="87"/>
      <c r="C13" s="114"/>
      <c r="D13" s="113"/>
      <c r="E13" s="112"/>
      <c r="F13" s="113"/>
      <c r="G13" s="112"/>
      <c r="H13" s="113"/>
      <c r="I13" s="112"/>
      <c r="J13" s="113"/>
      <c r="K13" s="112">
        <f>SUM(C13:I13)</f>
        <v>0</v>
      </c>
      <c r="L13" s="205"/>
      <c r="M13" s="117"/>
      <c r="N13" s="223"/>
    </row>
    <row r="14" spans="1:14" ht="20.25" customHeight="1" thickBot="1" x14ac:dyDescent="0.2">
      <c r="A14" s="89" t="s">
        <v>70</v>
      </c>
      <c r="B14" s="89"/>
      <c r="C14" s="115">
        <f>SUM(C10:C13)</f>
        <v>148884</v>
      </c>
      <c r="D14" s="113"/>
      <c r="E14" s="115">
        <f>SUM(E10:E13)</f>
        <v>39517</v>
      </c>
      <c r="F14" s="113"/>
      <c r="G14" s="115">
        <f>SUM(G10:G13)</f>
        <v>0</v>
      </c>
      <c r="H14" s="113"/>
      <c r="I14" s="115">
        <f>SUM(I10:I13)</f>
        <v>0</v>
      </c>
      <c r="J14" s="113"/>
      <c r="K14" s="115">
        <f>SUM(K10:K13)</f>
        <v>188401</v>
      </c>
      <c r="L14" s="205"/>
      <c r="M14" s="115">
        <f>SUM(M10:M13)</f>
        <v>188401</v>
      </c>
      <c r="N14" s="223"/>
    </row>
    <row r="15" spans="1:14" ht="13.5" customHeight="1" x14ac:dyDescent="0.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23"/>
      <c r="N15" s="223"/>
    </row>
    <row r="16" spans="1:14" ht="15" customHeight="1" x14ac:dyDescent="0.15">
      <c r="A16" s="56"/>
      <c r="B16" s="56"/>
      <c r="C16" s="206" t="str">
        <f>IF('R&amp;P Accounts'!B12-'Additional notes (1)  '!C14=0,0,"reference error")</f>
        <v>reference error</v>
      </c>
      <c r="D16" s="206"/>
      <c r="E16" s="206" t="str">
        <f>IF('R&amp;P Accounts'!D12-'Additional notes (1)  '!E14=0,0,"reference error")</f>
        <v>reference error</v>
      </c>
      <c r="F16" s="206">
        <f>IF('R&amp;P Accounts'!E12-'Additional notes (1)  '!F14=0,0,"reference error")</f>
        <v>0</v>
      </c>
      <c r="G16" s="206">
        <f>IF('R&amp;P Accounts'!F12-'Additional notes (1)  '!G14=0,0,"reference error")</f>
        <v>0</v>
      </c>
      <c r="H16" s="206">
        <f>IF('R&amp;P Accounts'!G12-'Additional notes (1)  '!H14=0,0,"reference error")</f>
        <v>0</v>
      </c>
      <c r="I16" s="206">
        <f>IF('R&amp;P Accounts'!H12-'Additional notes (1)  '!I14=0,0,"reference error")</f>
        <v>0</v>
      </c>
      <c r="J16" s="206">
        <f>IF('R&amp;P Accounts'!I12-'Additional notes (1)  '!J14=0,0,"reference error")</f>
        <v>0</v>
      </c>
      <c r="K16" s="206" t="str">
        <f>IF('R&amp;P Accounts'!J12-'Additional notes (1)  '!K14=0,0,"reference error")</f>
        <v>reference error</v>
      </c>
      <c r="L16" s="206">
        <f>IF('R&amp;P Accounts'!K12-'Additional notes (1)  '!L14=0,0,"reference error")</f>
        <v>0</v>
      </c>
      <c r="M16" s="206">
        <f>IF('R&amp;P Accounts'!L12-'Additional notes (1)  '!M14=0,0,"reference error")</f>
        <v>0</v>
      </c>
      <c r="N16" s="223"/>
    </row>
    <row r="17" spans="1:13" ht="13.5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23"/>
    </row>
    <row r="18" spans="1:13" ht="20" customHeight="1" x14ac:dyDescent="0.15">
      <c r="A18" s="347" t="s">
        <v>116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</row>
    <row r="19" spans="1:13" ht="20" customHeight="1" x14ac:dyDescent="0.15">
      <c r="A19" s="223"/>
      <c r="B19" s="223"/>
      <c r="C19" s="68" t="s">
        <v>55</v>
      </c>
      <c r="D19" s="228"/>
      <c r="E19" s="68" t="s">
        <v>56</v>
      </c>
      <c r="F19" s="231"/>
      <c r="G19" s="68"/>
      <c r="H19" s="231"/>
      <c r="I19" s="68"/>
      <c r="J19" s="231"/>
      <c r="K19" s="68" t="s">
        <v>58</v>
      </c>
      <c r="L19" s="231"/>
      <c r="M19" s="68" t="s">
        <v>59</v>
      </c>
    </row>
    <row r="20" spans="1:13" ht="20" customHeight="1" x14ac:dyDescent="0.15">
      <c r="A20" s="65"/>
      <c r="B20" s="65"/>
      <c r="C20" s="17" t="s">
        <v>16</v>
      </c>
      <c r="D20" s="223"/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" customHeight="1" x14ac:dyDescent="0.15">
      <c r="A21" s="92"/>
      <c r="B21" s="18"/>
      <c r="C21" s="112"/>
      <c r="D21" s="113"/>
      <c r="E21" s="112"/>
      <c r="F21" s="113"/>
      <c r="G21" s="113"/>
      <c r="H21" s="116"/>
      <c r="I21" s="113"/>
      <c r="J21" s="116"/>
      <c r="K21" s="112">
        <f>SUM(C21:I21)</f>
        <v>0</v>
      </c>
      <c r="L21" s="113"/>
      <c r="M21" s="117"/>
    </row>
    <row r="22" spans="1:13" ht="20" customHeight="1" x14ac:dyDescent="0.15">
      <c r="A22" s="92"/>
      <c r="B22" s="18"/>
      <c r="C22" s="112"/>
      <c r="D22" s="113"/>
      <c r="E22" s="112"/>
      <c r="F22" s="113"/>
      <c r="G22" s="113"/>
      <c r="H22" s="116"/>
      <c r="I22" s="113"/>
      <c r="J22" s="116"/>
      <c r="K22" s="112">
        <f>SUM(C22:I22)</f>
        <v>0</v>
      </c>
      <c r="L22" s="113"/>
      <c r="M22" s="117"/>
    </row>
    <row r="23" spans="1:13" ht="20" customHeight="1" x14ac:dyDescent="0.15">
      <c r="A23" s="92"/>
      <c r="B23" s="18"/>
      <c r="C23" s="112"/>
      <c r="D23" s="113"/>
      <c r="E23" s="112"/>
      <c r="F23" s="113"/>
      <c r="G23" s="113"/>
      <c r="H23" s="116"/>
      <c r="I23" s="113"/>
      <c r="J23" s="116"/>
      <c r="K23" s="112">
        <f>SUM(C23:I23)</f>
        <v>0</v>
      </c>
      <c r="L23" s="113"/>
      <c r="M23" s="117"/>
    </row>
    <row r="24" spans="1:13" ht="20" customHeight="1" x14ac:dyDescent="0.15">
      <c r="A24" s="93"/>
      <c r="B24" s="87"/>
      <c r="C24" s="114"/>
      <c r="D24" s="113"/>
      <c r="E24" s="112"/>
      <c r="F24" s="113"/>
      <c r="G24" s="113"/>
      <c r="H24" s="113"/>
      <c r="I24" s="113"/>
      <c r="J24" s="113"/>
      <c r="K24" s="112">
        <f>SUM(C24:I24)</f>
        <v>0</v>
      </c>
      <c r="L24" s="346"/>
      <c r="M24" s="117"/>
    </row>
    <row r="25" spans="1:13" ht="20" customHeight="1" thickBot="1" x14ac:dyDescent="0.2">
      <c r="A25" s="89" t="s">
        <v>70</v>
      </c>
      <c r="B25" s="89"/>
      <c r="C25" s="115">
        <f>SUM(C21:C24)</f>
        <v>0</v>
      </c>
      <c r="D25" s="113"/>
      <c r="E25" s="115">
        <f>SUM(E21:E24)</f>
        <v>0</v>
      </c>
      <c r="F25" s="113"/>
      <c r="G25" s="207"/>
      <c r="H25" s="207"/>
      <c r="I25" s="207"/>
      <c r="J25" s="113"/>
      <c r="K25" s="115">
        <f>SUM(K21:K24)</f>
        <v>0</v>
      </c>
      <c r="L25" s="346"/>
      <c r="M25" s="115">
        <f>SUM(M21:M24)</f>
        <v>0</v>
      </c>
    </row>
    <row r="26" spans="1:13" ht="12" customHeight="1" x14ac:dyDescent="0.1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23"/>
    </row>
    <row r="27" spans="1:13" ht="13.5" customHeight="1" x14ac:dyDescent="0.15">
      <c r="A27" s="56"/>
      <c r="B27" s="56"/>
      <c r="C27" s="206">
        <f>IF('R&amp;P Accounts'!B14-'Additional notes (1)  '!C25=0,0,"reference error")</f>
        <v>0</v>
      </c>
      <c r="D27" s="206"/>
      <c r="E27" s="206">
        <f>IF('R&amp;P Accounts'!D14-'Additional notes (1)  '!E25=0,0,"reference error")</f>
        <v>0</v>
      </c>
      <c r="F27" s="206">
        <f>IF('R&amp;P Accounts'!E14-'Additional notes (1)  '!F25=0,0,"reference error")</f>
        <v>0</v>
      </c>
      <c r="G27" s="206"/>
      <c r="H27" s="206"/>
      <c r="I27" s="206"/>
      <c r="J27" s="206">
        <f>IF('R&amp;P Accounts'!I14-'Additional notes (1)  '!J25=0,0,"reference error")</f>
        <v>0</v>
      </c>
      <c r="K27" s="206">
        <f>IF('R&amp;P Accounts'!J14-'Additional notes (1)  '!K25=0,0,"reference error")</f>
        <v>0</v>
      </c>
      <c r="L27" s="206">
        <f>IF('R&amp;P Accounts'!K14-'Additional notes (1)  '!L25=0,0,"reference error")</f>
        <v>0</v>
      </c>
      <c r="M27" s="206">
        <f>IF('R&amp;P Accounts'!L14-'Additional notes (1)  '!M25=0,0,"reference error")</f>
        <v>0</v>
      </c>
    </row>
    <row r="28" spans="1:13" ht="11.25" customHeight="1" x14ac:dyDescent="0.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23"/>
    </row>
    <row r="29" spans="1:13" ht="20" customHeight="1" x14ac:dyDescent="0.15">
      <c r="A29" s="347" t="s">
        <v>117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223"/>
    </row>
    <row r="30" spans="1:13" ht="40.5" customHeight="1" x14ac:dyDescent="0.15">
      <c r="A30" s="223"/>
      <c r="B30" s="223"/>
      <c r="C30" s="68" t="s">
        <v>55</v>
      </c>
      <c r="D30" s="228"/>
      <c r="E30" s="68" t="s">
        <v>56</v>
      </c>
      <c r="F30" s="231"/>
      <c r="G30" s="68" t="s">
        <v>12</v>
      </c>
      <c r="H30" s="231"/>
      <c r="I30" s="68" t="s">
        <v>57</v>
      </c>
      <c r="J30" s="231"/>
      <c r="K30" s="68" t="s">
        <v>58</v>
      </c>
      <c r="L30" s="231"/>
      <c r="M30" s="68" t="s">
        <v>59</v>
      </c>
    </row>
    <row r="31" spans="1:13" ht="20" customHeight="1" x14ac:dyDescent="0.15">
      <c r="A31" s="65"/>
      <c r="B31" s="65"/>
      <c r="C31" s="17" t="s">
        <v>16</v>
      </c>
      <c r="D31" s="223"/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 x14ac:dyDescent="0.15">
      <c r="A32" s="92" t="s">
        <v>175</v>
      </c>
      <c r="B32" s="18"/>
      <c r="C32" s="112">
        <v>164576</v>
      </c>
      <c r="D32" s="113"/>
      <c r="E32" s="112"/>
      <c r="F32" s="113"/>
      <c r="G32" s="112"/>
      <c r="H32" s="116"/>
      <c r="I32" s="112"/>
      <c r="J32" s="116"/>
      <c r="K32" s="112">
        <f>SUM(C32:I32)</f>
        <v>164576</v>
      </c>
      <c r="L32" s="113"/>
      <c r="M32" s="117"/>
    </row>
    <row r="33" spans="1:13" ht="16.5" customHeight="1" x14ac:dyDescent="0.15">
      <c r="A33" s="92" t="s">
        <v>177</v>
      </c>
      <c r="B33" s="18"/>
      <c r="C33" s="112">
        <v>350</v>
      </c>
      <c r="D33" s="113"/>
      <c r="E33" s="112"/>
      <c r="F33" s="113"/>
      <c r="G33" s="112"/>
      <c r="H33" s="116"/>
      <c r="I33" s="112"/>
      <c r="J33" s="116"/>
      <c r="K33" s="112">
        <f t="shared" ref="K33:K39" si="0">SUM(C33:I33)</f>
        <v>350</v>
      </c>
      <c r="L33" s="113"/>
      <c r="M33" s="117">
        <v>30</v>
      </c>
    </row>
    <row r="34" spans="1:13" ht="16.5" customHeight="1" x14ac:dyDescent="0.15">
      <c r="A34" s="92" t="s">
        <v>178</v>
      </c>
      <c r="B34" s="18"/>
      <c r="C34" s="112">
        <v>70</v>
      </c>
      <c r="D34" s="113"/>
      <c r="E34" s="112"/>
      <c r="F34" s="113"/>
      <c r="G34" s="112"/>
      <c r="H34" s="116"/>
      <c r="I34" s="112"/>
      <c r="J34" s="116"/>
      <c r="K34" s="112">
        <f t="shared" si="0"/>
        <v>70</v>
      </c>
      <c r="L34" s="113"/>
      <c r="M34" s="117">
        <v>65</v>
      </c>
    </row>
    <row r="35" spans="1:13" ht="16.5" customHeight="1" x14ac:dyDescent="0.15">
      <c r="A35" s="92" t="s">
        <v>179</v>
      </c>
      <c r="B35" s="18"/>
      <c r="C35" s="112">
        <v>30213</v>
      </c>
      <c r="D35" s="113"/>
      <c r="E35" s="112"/>
      <c r="F35" s="113"/>
      <c r="G35" s="112"/>
      <c r="H35" s="116"/>
      <c r="I35" s="112"/>
      <c r="J35" s="116"/>
      <c r="K35" s="112">
        <f t="shared" si="0"/>
        <v>30213</v>
      </c>
      <c r="L35" s="113"/>
      <c r="M35" s="117">
        <v>66013</v>
      </c>
    </row>
    <row r="36" spans="1:13" ht="16.5" customHeight="1" x14ac:dyDescent="0.15">
      <c r="A36" s="92" t="s">
        <v>185</v>
      </c>
      <c r="B36" s="18"/>
      <c r="C36" s="118"/>
      <c r="D36" s="116"/>
      <c r="E36" s="118">
        <v>13124</v>
      </c>
      <c r="F36" s="116"/>
      <c r="G36" s="118"/>
      <c r="H36" s="116"/>
      <c r="I36" s="118"/>
      <c r="J36" s="116"/>
      <c r="K36" s="112">
        <f t="shared" si="0"/>
        <v>13124</v>
      </c>
      <c r="L36" s="116"/>
      <c r="M36" s="117"/>
    </row>
    <row r="37" spans="1:13" ht="16.5" customHeight="1" x14ac:dyDescent="0.15">
      <c r="A37" s="92"/>
      <c r="B37" s="18"/>
      <c r="C37" s="118"/>
      <c r="D37" s="116"/>
      <c r="E37" s="118"/>
      <c r="F37" s="116"/>
      <c r="G37" s="118"/>
      <c r="H37" s="116"/>
      <c r="I37" s="118"/>
      <c r="J37" s="116"/>
      <c r="K37" s="112">
        <f t="shared" si="0"/>
        <v>0</v>
      </c>
      <c r="L37" s="116"/>
      <c r="M37" s="117"/>
    </row>
    <row r="38" spans="1:13" ht="16.5" customHeight="1" x14ac:dyDescent="0.15">
      <c r="A38" s="92"/>
      <c r="B38" s="18"/>
      <c r="C38" s="118"/>
      <c r="D38" s="116"/>
      <c r="E38" s="118"/>
      <c r="F38" s="116"/>
      <c r="G38" s="118"/>
      <c r="H38" s="116"/>
      <c r="I38" s="118"/>
      <c r="J38" s="116"/>
      <c r="K38" s="112">
        <f t="shared" si="0"/>
        <v>0</v>
      </c>
      <c r="L38" s="116"/>
      <c r="M38" s="117"/>
    </row>
    <row r="39" spans="1:13" ht="16.5" customHeight="1" x14ac:dyDescent="0.15">
      <c r="A39" s="93"/>
      <c r="B39" s="87"/>
      <c r="C39" s="114"/>
      <c r="D39" s="113"/>
      <c r="E39" s="112"/>
      <c r="F39" s="113"/>
      <c r="G39" s="112"/>
      <c r="H39" s="113"/>
      <c r="I39" s="112"/>
      <c r="J39" s="113"/>
      <c r="K39" s="112">
        <f t="shared" si="0"/>
        <v>0</v>
      </c>
      <c r="L39" s="346"/>
      <c r="M39" s="117"/>
    </row>
    <row r="40" spans="1:13" ht="20.25" customHeight="1" thickBot="1" x14ac:dyDescent="0.2">
      <c r="A40" s="89" t="s">
        <v>70</v>
      </c>
      <c r="B40" s="89"/>
      <c r="C40" s="115">
        <f>SUM(C32:C39)</f>
        <v>195209</v>
      </c>
      <c r="D40" s="113"/>
      <c r="E40" s="115">
        <f>SUM(E32:E39)</f>
        <v>13124</v>
      </c>
      <c r="F40" s="113"/>
      <c r="G40" s="115">
        <f>SUM(G32:G39)</f>
        <v>0</v>
      </c>
      <c r="H40" s="113"/>
      <c r="I40" s="115">
        <f>SUM(I32:I39)</f>
        <v>0</v>
      </c>
      <c r="J40" s="113"/>
      <c r="K40" s="115">
        <f>SUM(K32:K39)</f>
        <v>208333</v>
      </c>
      <c r="L40" s="346"/>
      <c r="M40" s="115">
        <f>SUM(M32:M39)</f>
        <v>66108</v>
      </c>
    </row>
    <row r="41" spans="1:13" ht="10.5" customHeight="1" x14ac:dyDescent="0.15">
      <c r="A41" s="89"/>
      <c r="B41" s="89"/>
      <c r="C41" s="110"/>
      <c r="D41" s="86"/>
      <c r="E41" s="110"/>
      <c r="F41" s="86"/>
      <c r="G41" s="110"/>
      <c r="H41" s="86"/>
      <c r="I41" s="110"/>
      <c r="J41" s="86"/>
      <c r="K41" s="110"/>
      <c r="L41" s="88"/>
      <c r="M41" s="110"/>
    </row>
    <row r="42" spans="1:13" ht="12.75" customHeight="1" x14ac:dyDescent="0.15">
      <c r="A42" s="12"/>
      <c r="B42" s="12"/>
      <c r="C42" s="54" t="str">
        <f>IF(C40-'R&amp;P Accounts'!B19=0,0,"reference error")</f>
        <v>reference error</v>
      </c>
      <c r="D42" s="12"/>
      <c r="E42" s="54" t="str">
        <f>IF(E40-'R&amp;P Accounts'!D19=0,0,"reference error")</f>
        <v>reference error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 t="str">
        <f>IF(K40-'R&amp;P Accounts'!J19=0,0,"reference error")</f>
        <v>reference error</v>
      </c>
      <c r="L42" s="54"/>
      <c r="M42" s="54" t="str">
        <f>IF(M40-'R&amp;P Accounts'!L19=0,0,"reference error")</f>
        <v>reference error</v>
      </c>
    </row>
    <row r="43" spans="1:13" ht="12.75" customHeight="1" x14ac:dyDescent="0.1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9.5" customHeight="1" x14ac:dyDescent="0.2">
      <c r="A44" s="344" t="s">
        <v>118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</row>
    <row r="45" spans="1:13" ht="40.5" customHeight="1" x14ac:dyDescent="0.15">
      <c r="A45" s="223"/>
      <c r="B45" s="223"/>
      <c r="C45" s="68" t="s">
        <v>55</v>
      </c>
      <c r="D45" s="228"/>
      <c r="E45" s="68" t="s">
        <v>56</v>
      </c>
      <c r="F45" s="231"/>
      <c r="G45" s="68" t="s">
        <v>12</v>
      </c>
      <c r="H45" s="231"/>
      <c r="I45" s="68" t="s">
        <v>57</v>
      </c>
      <c r="J45" s="231"/>
      <c r="K45" s="68" t="s">
        <v>58</v>
      </c>
      <c r="L45" s="231"/>
      <c r="M45" s="68" t="s">
        <v>59</v>
      </c>
    </row>
    <row r="46" spans="1:13" ht="20" customHeight="1" x14ac:dyDescent="0.15">
      <c r="A46" s="65"/>
      <c r="B46" s="65"/>
      <c r="C46" s="17" t="s">
        <v>16</v>
      </c>
      <c r="D46" s="223"/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</row>
    <row r="47" spans="1:13" ht="16.5" customHeight="1" x14ac:dyDescent="0.15">
      <c r="A47" s="92" t="s">
        <v>119</v>
      </c>
      <c r="B47" s="18"/>
      <c r="C47" s="119">
        <v>1440</v>
      </c>
      <c r="D47" s="120"/>
      <c r="E47" s="119"/>
      <c r="F47" s="120"/>
      <c r="G47" s="119"/>
      <c r="H47" s="123"/>
      <c r="I47" s="119"/>
      <c r="J47" s="123"/>
      <c r="K47" s="119">
        <f>SUM(C47:I47)</f>
        <v>1440</v>
      </c>
      <c r="L47" s="120"/>
      <c r="M47" s="124">
        <v>2160</v>
      </c>
    </row>
    <row r="48" spans="1:13" ht="16.5" customHeight="1" x14ac:dyDescent="0.15">
      <c r="A48" s="92" t="s">
        <v>120</v>
      </c>
      <c r="B48" s="18"/>
      <c r="C48" s="119">
        <v>0</v>
      </c>
      <c r="D48" s="120"/>
      <c r="E48" s="119">
        <v>20769</v>
      </c>
      <c r="F48" s="120"/>
      <c r="G48" s="119"/>
      <c r="H48" s="123"/>
      <c r="I48" s="119"/>
      <c r="J48" s="123"/>
      <c r="K48" s="119">
        <f t="shared" ref="K48:K62" si="1">SUM(C48:I48)</f>
        <v>20769</v>
      </c>
      <c r="L48" s="120"/>
      <c r="M48" s="124">
        <v>17382</v>
      </c>
    </row>
    <row r="49" spans="1:13" ht="16.5" customHeight="1" x14ac:dyDescent="0.15">
      <c r="A49" s="92" t="s">
        <v>121</v>
      </c>
      <c r="B49" s="18"/>
      <c r="C49" s="119">
        <v>746</v>
      </c>
      <c r="D49" s="120"/>
      <c r="E49" s="119"/>
      <c r="F49" s="120"/>
      <c r="G49" s="119"/>
      <c r="H49" s="123"/>
      <c r="I49" s="119"/>
      <c r="J49" s="123"/>
      <c r="K49" s="119">
        <f t="shared" si="1"/>
        <v>746</v>
      </c>
      <c r="L49" s="120"/>
      <c r="M49" s="124">
        <v>527</v>
      </c>
    </row>
    <row r="50" spans="1:13" ht="16.5" customHeight="1" x14ac:dyDescent="0.15">
      <c r="A50" s="92" t="s">
        <v>122</v>
      </c>
      <c r="B50" s="18"/>
      <c r="C50" s="119">
        <v>4407</v>
      </c>
      <c r="D50" s="120"/>
      <c r="E50" s="119"/>
      <c r="F50" s="120"/>
      <c r="G50" s="119"/>
      <c r="H50" s="123"/>
      <c r="I50" s="119"/>
      <c r="J50" s="123"/>
      <c r="K50" s="119">
        <f t="shared" si="1"/>
        <v>4407</v>
      </c>
      <c r="L50" s="120"/>
      <c r="M50" s="124">
        <v>5270</v>
      </c>
    </row>
    <row r="51" spans="1:13" ht="16.5" customHeight="1" x14ac:dyDescent="0.15">
      <c r="A51" s="92" t="s">
        <v>123</v>
      </c>
      <c r="B51" s="18"/>
      <c r="C51" s="119">
        <v>956</v>
      </c>
      <c r="D51" s="120"/>
      <c r="E51" s="119"/>
      <c r="F51" s="120"/>
      <c r="G51" s="119"/>
      <c r="H51" s="123"/>
      <c r="I51" s="119"/>
      <c r="J51" s="123"/>
      <c r="K51" s="119">
        <f t="shared" si="1"/>
        <v>956</v>
      </c>
      <c r="L51" s="120"/>
      <c r="M51" s="124">
        <v>801</v>
      </c>
    </row>
    <row r="52" spans="1:13" ht="16.5" customHeight="1" x14ac:dyDescent="0.15">
      <c r="A52" s="92" t="s">
        <v>124</v>
      </c>
      <c r="B52" s="18"/>
      <c r="C52" s="119">
        <v>8</v>
      </c>
      <c r="D52" s="120"/>
      <c r="E52" s="119"/>
      <c r="F52" s="120"/>
      <c r="G52" s="119"/>
      <c r="H52" s="123"/>
      <c r="I52" s="119"/>
      <c r="J52" s="123"/>
      <c r="K52" s="119">
        <f t="shared" si="1"/>
        <v>8</v>
      </c>
      <c r="L52" s="120"/>
      <c r="M52" s="124">
        <v>0</v>
      </c>
    </row>
    <row r="53" spans="1:13" ht="16.5" customHeight="1" x14ac:dyDescent="0.15">
      <c r="A53" s="92" t="s">
        <v>125</v>
      </c>
      <c r="B53" s="18"/>
      <c r="C53" s="119">
        <v>0</v>
      </c>
      <c r="D53" s="120"/>
      <c r="E53" s="119"/>
      <c r="F53" s="120"/>
      <c r="G53" s="119"/>
      <c r="H53" s="123"/>
      <c r="I53" s="119"/>
      <c r="J53" s="123"/>
      <c r="K53" s="119">
        <f t="shared" si="1"/>
        <v>0</v>
      </c>
      <c r="L53" s="120"/>
      <c r="M53" s="124">
        <v>0</v>
      </c>
    </row>
    <row r="54" spans="1:13" ht="16.5" customHeight="1" x14ac:dyDescent="0.15">
      <c r="A54" s="92" t="s">
        <v>18</v>
      </c>
      <c r="B54" s="18"/>
      <c r="C54" s="119">
        <v>2844</v>
      </c>
      <c r="D54" s="120"/>
      <c r="E54" s="119"/>
      <c r="F54" s="120"/>
      <c r="G54" s="119"/>
      <c r="H54" s="123"/>
      <c r="I54" s="119"/>
      <c r="J54" s="123"/>
      <c r="K54" s="119">
        <f t="shared" si="1"/>
        <v>2844</v>
      </c>
      <c r="L54" s="120"/>
      <c r="M54" s="124">
        <v>3350</v>
      </c>
    </row>
    <row r="55" spans="1:13" ht="16.5" customHeight="1" x14ac:dyDescent="0.15">
      <c r="A55" s="92" t="s">
        <v>126</v>
      </c>
      <c r="B55" s="18"/>
      <c r="C55" s="119">
        <v>500</v>
      </c>
      <c r="D55" s="120"/>
      <c r="E55" s="119"/>
      <c r="F55" s="120"/>
      <c r="G55" s="119"/>
      <c r="H55" s="123"/>
      <c r="I55" s="119"/>
      <c r="J55" s="123"/>
      <c r="K55" s="119">
        <f t="shared" si="1"/>
        <v>500</v>
      </c>
      <c r="L55" s="120"/>
      <c r="M55" s="124">
        <v>0</v>
      </c>
    </row>
    <row r="56" spans="1:13" ht="16.5" customHeight="1" x14ac:dyDescent="0.15">
      <c r="A56" s="92" t="s">
        <v>127</v>
      </c>
      <c r="B56" s="18"/>
      <c r="C56" s="119">
        <v>0</v>
      </c>
      <c r="D56" s="120"/>
      <c r="E56" s="119"/>
      <c r="F56" s="120"/>
      <c r="G56" s="119"/>
      <c r="H56" s="123"/>
      <c r="I56" s="119"/>
      <c r="J56" s="123"/>
      <c r="K56" s="119">
        <f t="shared" si="1"/>
        <v>0</v>
      </c>
      <c r="L56" s="120"/>
      <c r="M56" s="124">
        <v>0</v>
      </c>
    </row>
    <row r="57" spans="1:13" ht="16.5" customHeight="1" x14ac:dyDescent="0.15">
      <c r="A57" s="92" t="s">
        <v>128</v>
      </c>
      <c r="B57" s="18"/>
      <c r="C57" s="119">
        <v>18000</v>
      </c>
      <c r="D57" s="120"/>
      <c r="E57" s="119"/>
      <c r="F57" s="120"/>
      <c r="G57" s="119"/>
      <c r="H57" s="123"/>
      <c r="I57" s="119"/>
      <c r="J57" s="123"/>
      <c r="K57" s="119">
        <f t="shared" si="1"/>
        <v>18000</v>
      </c>
      <c r="L57" s="120"/>
      <c r="M57" s="124">
        <v>19500</v>
      </c>
    </row>
    <row r="58" spans="1:13" ht="16.5" customHeight="1" x14ac:dyDescent="0.15">
      <c r="A58" s="92" t="s">
        <v>129</v>
      </c>
      <c r="B58" s="18"/>
      <c r="C58" s="119">
        <v>0</v>
      </c>
      <c r="D58" s="120"/>
      <c r="E58" s="119"/>
      <c r="F58" s="120"/>
      <c r="G58" s="119"/>
      <c r="H58" s="123"/>
      <c r="I58" s="119"/>
      <c r="J58" s="123"/>
      <c r="K58" s="119">
        <f t="shared" si="1"/>
        <v>0</v>
      </c>
      <c r="L58" s="120"/>
      <c r="M58" s="124">
        <v>501</v>
      </c>
    </row>
    <row r="59" spans="1:13" ht="16.5" customHeight="1" x14ac:dyDescent="0.15">
      <c r="A59" s="92" t="s">
        <v>130</v>
      </c>
      <c r="B59" s="18"/>
      <c r="C59" s="119">
        <v>0</v>
      </c>
      <c r="D59" s="120"/>
      <c r="E59" s="119"/>
      <c r="F59" s="120"/>
      <c r="G59" s="119"/>
      <c r="H59" s="123"/>
      <c r="I59" s="119"/>
      <c r="J59" s="123"/>
      <c r="K59" s="119">
        <f t="shared" si="1"/>
        <v>0</v>
      </c>
      <c r="L59" s="120"/>
      <c r="M59" s="124">
        <v>0</v>
      </c>
    </row>
    <row r="60" spans="1:13" ht="16.5" customHeight="1" x14ac:dyDescent="0.15">
      <c r="A60" s="92" t="s">
        <v>131</v>
      </c>
      <c r="B60" s="18"/>
      <c r="C60" s="119">
        <v>10417</v>
      </c>
      <c r="D60" s="120"/>
      <c r="E60" s="119"/>
      <c r="F60" s="120"/>
      <c r="G60" s="119"/>
      <c r="H60" s="123"/>
      <c r="I60" s="119"/>
      <c r="J60" s="123"/>
      <c r="K60" s="119">
        <f t="shared" si="1"/>
        <v>10417</v>
      </c>
      <c r="L60" s="120"/>
      <c r="M60" s="124">
        <v>8211</v>
      </c>
    </row>
    <row r="61" spans="1:13" ht="16.5" customHeight="1" x14ac:dyDescent="0.15">
      <c r="A61" s="92" t="s">
        <v>132</v>
      </c>
      <c r="B61" s="18"/>
      <c r="C61" s="119">
        <v>393</v>
      </c>
      <c r="D61" s="120"/>
      <c r="E61" s="119"/>
      <c r="F61" s="120"/>
      <c r="G61" s="119"/>
      <c r="H61" s="123"/>
      <c r="I61" s="119"/>
      <c r="J61" s="123"/>
      <c r="K61" s="119">
        <f t="shared" si="1"/>
        <v>393</v>
      </c>
      <c r="L61" s="120"/>
      <c r="M61" s="124">
        <v>1228</v>
      </c>
    </row>
    <row r="62" spans="1:13" ht="16.5" customHeight="1" x14ac:dyDescent="0.15">
      <c r="A62" s="92" t="s">
        <v>133</v>
      </c>
      <c r="B62" s="18"/>
      <c r="C62" s="119">
        <v>0</v>
      </c>
      <c r="D62" s="120"/>
      <c r="E62" s="119"/>
      <c r="F62" s="120"/>
      <c r="G62" s="119"/>
      <c r="H62" s="123"/>
      <c r="I62" s="119"/>
      <c r="J62" s="123"/>
      <c r="K62" s="119">
        <f t="shared" si="1"/>
        <v>0</v>
      </c>
      <c r="L62" s="120"/>
      <c r="M62" s="124">
        <v>150</v>
      </c>
    </row>
    <row r="63" spans="1:13" ht="16.5" customHeight="1" x14ac:dyDescent="0.15">
      <c r="A63" s="92" t="s">
        <v>134</v>
      </c>
      <c r="B63" s="18"/>
      <c r="C63" s="119">
        <v>0</v>
      </c>
      <c r="D63" s="120"/>
      <c r="E63" s="119"/>
      <c r="F63" s="120"/>
      <c r="G63" s="119"/>
      <c r="H63" s="123"/>
      <c r="I63" s="119"/>
      <c r="J63" s="123"/>
      <c r="K63" s="119">
        <f t="shared" ref="K63:K81" si="2">SUM(C63:I63)</f>
        <v>0</v>
      </c>
      <c r="L63" s="120"/>
      <c r="M63" s="124">
        <v>0</v>
      </c>
    </row>
    <row r="64" spans="1:13" ht="16.5" customHeight="1" x14ac:dyDescent="0.15">
      <c r="A64" s="92" t="s">
        <v>135</v>
      </c>
      <c r="B64" s="18"/>
      <c r="C64" s="125">
        <v>580</v>
      </c>
      <c r="D64" s="123"/>
      <c r="E64" s="125"/>
      <c r="F64" s="123"/>
      <c r="G64" s="125"/>
      <c r="H64" s="123"/>
      <c r="I64" s="125"/>
      <c r="J64" s="123"/>
      <c r="K64" s="119">
        <f t="shared" si="2"/>
        <v>580</v>
      </c>
      <c r="L64" s="123"/>
      <c r="M64" s="124">
        <v>1022</v>
      </c>
    </row>
    <row r="65" spans="1:13" ht="16.5" customHeight="1" x14ac:dyDescent="0.15">
      <c r="A65" s="92" t="s">
        <v>136</v>
      </c>
      <c r="B65" s="18"/>
      <c r="C65" s="125">
        <v>1870</v>
      </c>
      <c r="D65" s="123"/>
      <c r="E65" s="125"/>
      <c r="F65" s="123"/>
      <c r="G65" s="125"/>
      <c r="H65" s="123"/>
      <c r="I65" s="125"/>
      <c r="J65" s="123"/>
      <c r="K65" s="119">
        <f t="shared" si="2"/>
        <v>1870</v>
      </c>
      <c r="L65" s="123"/>
      <c r="M65" s="124">
        <v>543</v>
      </c>
    </row>
    <row r="66" spans="1:13" ht="16.5" customHeight="1" x14ac:dyDescent="0.15">
      <c r="A66" s="92" t="s">
        <v>137</v>
      </c>
      <c r="B66" s="18"/>
      <c r="C66" s="125">
        <f>217+229</f>
        <v>446</v>
      </c>
      <c r="D66" s="123"/>
      <c r="E66" s="125"/>
      <c r="F66" s="123"/>
      <c r="G66" s="125"/>
      <c r="H66" s="123"/>
      <c r="I66" s="125"/>
      <c r="J66" s="123"/>
      <c r="K66" s="119">
        <f t="shared" si="2"/>
        <v>446</v>
      </c>
      <c r="L66" s="123"/>
      <c r="M66" s="124">
        <v>181</v>
      </c>
    </row>
    <row r="67" spans="1:13" ht="16.5" customHeight="1" x14ac:dyDescent="0.15">
      <c r="A67" s="92" t="s">
        <v>169</v>
      </c>
      <c r="B67" s="18"/>
      <c r="C67" s="125">
        <v>3516</v>
      </c>
      <c r="D67" s="123"/>
      <c r="E67" s="125"/>
      <c r="F67" s="123"/>
      <c r="G67" s="125"/>
      <c r="H67" s="123"/>
      <c r="I67" s="125"/>
      <c r="J67" s="123"/>
      <c r="K67" s="119">
        <f t="shared" si="2"/>
        <v>3516</v>
      </c>
      <c r="L67" s="123"/>
      <c r="M67" s="124">
        <v>787</v>
      </c>
    </row>
    <row r="68" spans="1:13" ht="16.5" customHeight="1" x14ac:dyDescent="0.15">
      <c r="A68" s="92" t="s">
        <v>138</v>
      </c>
      <c r="B68" s="18"/>
      <c r="C68" s="125">
        <v>2292</v>
      </c>
      <c r="D68" s="123"/>
      <c r="E68" s="125"/>
      <c r="F68" s="123"/>
      <c r="G68" s="125"/>
      <c r="H68" s="123"/>
      <c r="I68" s="125"/>
      <c r="J68" s="123"/>
      <c r="K68" s="119">
        <f t="shared" si="2"/>
        <v>2292</v>
      </c>
      <c r="L68" s="123"/>
      <c r="M68" s="124">
        <v>456</v>
      </c>
    </row>
    <row r="69" spans="1:13" ht="16.5" customHeight="1" x14ac:dyDescent="0.15">
      <c r="A69" s="92" t="s">
        <v>139</v>
      </c>
      <c r="B69" s="18"/>
      <c r="C69" s="125">
        <v>0</v>
      </c>
      <c r="D69" s="123"/>
      <c r="E69" s="125"/>
      <c r="F69" s="123"/>
      <c r="G69" s="125"/>
      <c r="H69" s="123"/>
      <c r="I69" s="125"/>
      <c r="J69" s="123"/>
      <c r="K69" s="119">
        <f t="shared" si="2"/>
        <v>0</v>
      </c>
      <c r="L69" s="123"/>
      <c r="M69" s="124">
        <v>0</v>
      </c>
    </row>
    <row r="70" spans="1:13" ht="16.5" customHeight="1" x14ac:dyDescent="0.15">
      <c r="A70" s="92" t="s">
        <v>74</v>
      </c>
      <c r="B70" s="18"/>
      <c r="C70" s="219">
        <v>0</v>
      </c>
      <c r="D70" s="123"/>
      <c r="E70" s="125"/>
      <c r="F70" s="123"/>
      <c r="G70" s="125"/>
      <c r="H70" s="123"/>
      <c r="I70" s="125"/>
      <c r="J70" s="123"/>
      <c r="K70" s="119">
        <f t="shared" si="2"/>
        <v>0</v>
      </c>
      <c r="L70" s="123"/>
      <c r="M70" s="124">
        <v>32</v>
      </c>
    </row>
    <row r="71" spans="1:13" ht="16.5" customHeight="1" x14ac:dyDescent="0.15">
      <c r="A71" s="92" t="s">
        <v>140</v>
      </c>
      <c r="B71" s="18"/>
      <c r="C71" s="219">
        <v>3073</v>
      </c>
      <c r="D71" s="123"/>
      <c r="E71" s="125"/>
      <c r="F71" s="123"/>
      <c r="G71" s="125"/>
      <c r="H71" s="123"/>
      <c r="I71" s="125"/>
      <c r="J71" s="123"/>
      <c r="K71" s="119">
        <f t="shared" si="2"/>
        <v>3073</v>
      </c>
      <c r="L71" s="123"/>
      <c r="M71" s="124">
        <v>1773</v>
      </c>
    </row>
    <row r="72" spans="1:13" ht="16.5" customHeight="1" x14ac:dyDescent="0.15">
      <c r="A72" s="92" t="s">
        <v>141</v>
      </c>
      <c r="B72" s="18"/>
      <c r="C72" s="219">
        <v>1382</v>
      </c>
      <c r="D72" s="123"/>
      <c r="E72" s="125"/>
      <c r="F72" s="123"/>
      <c r="G72" s="125"/>
      <c r="H72" s="123"/>
      <c r="I72" s="125"/>
      <c r="J72" s="123"/>
      <c r="K72" s="119">
        <f t="shared" si="2"/>
        <v>1382</v>
      </c>
      <c r="L72" s="123"/>
      <c r="M72" s="124">
        <v>498</v>
      </c>
    </row>
    <row r="73" spans="1:13" ht="16.5" customHeight="1" x14ac:dyDescent="0.15">
      <c r="A73" s="92" t="s">
        <v>142</v>
      </c>
      <c r="B73" s="18"/>
      <c r="C73" s="219">
        <v>100</v>
      </c>
      <c r="D73" s="123"/>
      <c r="E73" s="125"/>
      <c r="F73" s="123"/>
      <c r="G73" s="125"/>
      <c r="H73" s="123"/>
      <c r="I73" s="125"/>
      <c r="J73" s="123"/>
      <c r="K73" s="119">
        <f t="shared" si="2"/>
        <v>100</v>
      </c>
      <c r="L73" s="123"/>
      <c r="M73" s="124">
        <v>155</v>
      </c>
    </row>
    <row r="74" spans="1:13" ht="16.5" customHeight="1" x14ac:dyDescent="0.15">
      <c r="A74" s="92" t="s">
        <v>180</v>
      </c>
      <c r="B74" s="18"/>
      <c r="C74" s="219">
        <v>1786</v>
      </c>
      <c r="D74" s="123"/>
      <c r="E74" s="125"/>
      <c r="F74" s="123"/>
      <c r="G74" s="125"/>
      <c r="H74" s="123"/>
      <c r="I74" s="125"/>
      <c r="J74" s="123"/>
      <c r="K74" s="119">
        <f t="shared" si="2"/>
        <v>1786</v>
      </c>
      <c r="L74" s="123"/>
      <c r="M74" s="124">
        <v>286</v>
      </c>
    </row>
    <row r="75" spans="1:13" ht="16.5" customHeight="1" x14ac:dyDescent="0.15">
      <c r="A75" s="92" t="s">
        <v>181</v>
      </c>
      <c r="B75" s="18"/>
      <c r="C75" s="219">
        <v>59</v>
      </c>
      <c r="D75" s="123"/>
      <c r="E75" s="125"/>
      <c r="F75" s="123"/>
      <c r="G75" s="125"/>
      <c r="H75" s="123"/>
      <c r="I75" s="125"/>
      <c r="J75" s="123"/>
      <c r="K75" s="119">
        <f t="shared" si="2"/>
        <v>59</v>
      </c>
      <c r="L75" s="123"/>
      <c r="M75" s="124">
        <v>75</v>
      </c>
    </row>
    <row r="76" spans="1:13" ht="16.5" customHeight="1" x14ac:dyDescent="0.15">
      <c r="A76" s="92" t="s">
        <v>182</v>
      </c>
      <c r="B76" s="18"/>
      <c r="C76" s="219">
        <v>400</v>
      </c>
      <c r="D76" s="123"/>
      <c r="E76" s="125"/>
      <c r="F76" s="123"/>
      <c r="G76" s="125"/>
      <c r="H76" s="123"/>
      <c r="I76" s="125"/>
      <c r="J76" s="123"/>
      <c r="K76" s="119">
        <f t="shared" si="2"/>
        <v>400</v>
      </c>
      <c r="L76" s="123"/>
      <c r="M76" s="124">
        <v>300</v>
      </c>
    </row>
    <row r="77" spans="1:13" ht="16.5" customHeight="1" x14ac:dyDescent="0.15">
      <c r="A77" s="92" t="s">
        <v>172</v>
      </c>
      <c r="B77" s="18"/>
      <c r="C77" s="219">
        <v>0</v>
      </c>
      <c r="D77" s="123"/>
      <c r="E77" s="125"/>
      <c r="F77" s="123"/>
      <c r="G77" s="125"/>
      <c r="H77" s="123"/>
      <c r="I77" s="125"/>
      <c r="J77" s="123"/>
      <c r="K77" s="119">
        <f t="shared" si="2"/>
        <v>0</v>
      </c>
      <c r="L77" s="123"/>
      <c r="M77" s="124">
        <v>0</v>
      </c>
    </row>
    <row r="78" spans="1:13" ht="16.5" customHeight="1" x14ac:dyDescent="0.15">
      <c r="A78" s="92" t="s">
        <v>173</v>
      </c>
      <c r="B78" s="18"/>
      <c r="C78" s="219">
        <v>353</v>
      </c>
      <c r="D78" s="123"/>
      <c r="E78" s="125"/>
      <c r="F78" s="123"/>
      <c r="G78" s="125"/>
      <c r="H78" s="123"/>
      <c r="I78" s="125"/>
      <c r="J78" s="123"/>
      <c r="K78" s="119">
        <f t="shared" si="2"/>
        <v>353</v>
      </c>
      <c r="L78" s="123"/>
      <c r="M78" s="124">
        <v>353</v>
      </c>
    </row>
    <row r="79" spans="1:13" ht="16.5" customHeight="1" x14ac:dyDescent="0.15">
      <c r="A79" s="92" t="s">
        <v>170</v>
      </c>
      <c r="B79" s="18"/>
      <c r="C79" s="219">
        <v>239</v>
      </c>
      <c r="D79" s="123"/>
      <c r="E79" s="125"/>
      <c r="F79" s="123"/>
      <c r="G79" s="125"/>
      <c r="H79" s="123"/>
      <c r="I79" s="125"/>
      <c r="J79" s="123"/>
      <c r="K79" s="119">
        <f t="shared" si="2"/>
        <v>239</v>
      </c>
      <c r="L79" s="123"/>
      <c r="M79" s="124">
        <v>236</v>
      </c>
    </row>
    <row r="80" spans="1:13" ht="16.5" customHeight="1" x14ac:dyDescent="0.15">
      <c r="A80" s="92" t="s">
        <v>171</v>
      </c>
      <c r="B80" s="18"/>
      <c r="C80" s="219">
        <v>0</v>
      </c>
      <c r="D80" s="123"/>
      <c r="E80" s="125"/>
      <c r="F80" s="123"/>
      <c r="G80" s="125"/>
      <c r="H80" s="123"/>
      <c r="I80" s="125"/>
      <c r="J80" s="123"/>
      <c r="K80" s="119">
        <f t="shared" si="2"/>
        <v>0</v>
      </c>
      <c r="L80" s="123"/>
      <c r="M80" s="124">
        <v>0</v>
      </c>
    </row>
    <row r="81" spans="1:13" ht="16.5" customHeight="1" x14ac:dyDescent="0.15">
      <c r="A81" s="80" t="s">
        <v>143</v>
      </c>
      <c r="B81" s="87"/>
      <c r="C81" s="121"/>
      <c r="D81" s="120"/>
      <c r="E81" s="119"/>
      <c r="F81" s="120"/>
      <c r="G81" s="119"/>
      <c r="H81" s="120"/>
      <c r="I81" s="119"/>
      <c r="J81" s="120"/>
      <c r="K81" s="119">
        <f t="shared" si="2"/>
        <v>0</v>
      </c>
      <c r="L81" s="345"/>
      <c r="M81" s="124">
        <v>0</v>
      </c>
    </row>
    <row r="82" spans="1:13" ht="20" customHeight="1" thickBot="1" x14ac:dyDescent="0.2">
      <c r="A82" s="89" t="s">
        <v>70</v>
      </c>
      <c r="B82" s="89"/>
      <c r="C82" s="122">
        <f>SUM(C47:C81)</f>
        <v>55807</v>
      </c>
      <c r="D82" s="120"/>
      <c r="E82" s="122">
        <f>SUM(E47:E81)</f>
        <v>20769</v>
      </c>
      <c r="F82" s="120"/>
      <c r="G82" s="122">
        <f>SUM(G47:G81)</f>
        <v>0</v>
      </c>
      <c r="H82" s="120"/>
      <c r="I82" s="122">
        <f>SUM(I47:I81)</f>
        <v>0</v>
      </c>
      <c r="J82" s="120"/>
      <c r="K82" s="122">
        <f>SUM(K47:K81)</f>
        <v>76576</v>
      </c>
      <c r="L82" s="345"/>
      <c r="M82" s="122">
        <f>SUM(M47:M81)</f>
        <v>65777</v>
      </c>
    </row>
    <row r="83" spans="1:13" ht="9" customHeight="1" x14ac:dyDescent="0.15">
      <c r="A83" s="89"/>
      <c r="B83" s="89"/>
      <c r="C83" s="111"/>
      <c r="D83" s="94"/>
      <c r="E83" s="111"/>
      <c r="F83" s="94"/>
      <c r="G83" s="111"/>
      <c r="H83" s="94"/>
      <c r="I83" s="111"/>
      <c r="J83" s="94"/>
      <c r="K83" s="111"/>
      <c r="L83" s="97"/>
      <c r="M83" s="111"/>
    </row>
    <row r="84" spans="1:13" ht="11.25" customHeight="1" x14ac:dyDescent="0.15">
      <c r="A84" s="66"/>
      <c r="B84" s="66"/>
      <c r="C84" s="54" t="str">
        <f>IF(C82-'R&amp;P Accounts'!B34=0,0,"reference error")</f>
        <v>reference error</v>
      </c>
      <c r="D84" s="37"/>
      <c r="E84" s="54" t="str">
        <f>IF(E82-'R&amp;P Accounts'!D34=0,0,"reference error")</f>
        <v>reference error</v>
      </c>
      <c r="F84" s="54"/>
      <c r="G84" s="54">
        <f>IF(G82-'R&amp;P Accounts'!F34=0,0,"reference error")</f>
        <v>0</v>
      </c>
      <c r="H84" s="54"/>
      <c r="I84" s="54">
        <f>IF(I82-'R&amp;P Accounts'!H34=0,0,"reference error")</f>
        <v>0</v>
      </c>
      <c r="J84" s="54"/>
      <c r="K84" s="54" t="str">
        <f>IF(K82-'R&amp;P Accounts'!J34=0,0,"reference error")</f>
        <v>reference error</v>
      </c>
      <c r="L84" s="54"/>
      <c r="M84" s="54" t="str">
        <f>IF(M82-'R&amp;P Accounts'!L34=0,0,"reference error")</f>
        <v>reference error</v>
      </c>
    </row>
    <row r="85" spans="1:13" ht="11.25" customHeight="1" x14ac:dyDescent="0.15">
      <c r="A85" s="66"/>
      <c r="B85" s="66"/>
      <c r="C85" s="54"/>
      <c r="D85" s="37"/>
      <c r="E85" s="54"/>
      <c r="F85" s="54"/>
      <c r="G85" s="54"/>
      <c r="H85" s="54"/>
      <c r="I85" s="54"/>
      <c r="J85" s="54"/>
      <c r="K85" s="54"/>
      <c r="L85" s="54"/>
      <c r="M85" s="54"/>
    </row>
    <row r="86" spans="1:13" ht="20" customHeight="1" x14ac:dyDescent="0.15">
      <c r="A86" s="66"/>
      <c r="B86" s="66"/>
      <c r="C86" s="37"/>
      <c r="D86" s="37"/>
      <c r="E86" s="37"/>
      <c r="F86" s="37"/>
      <c r="G86" s="37"/>
      <c r="H86" s="37"/>
      <c r="I86" s="37"/>
      <c r="J86" s="12"/>
      <c r="K86" s="78"/>
      <c r="L86" s="78"/>
      <c r="M86" s="223"/>
    </row>
    <row r="87" spans="1:13" ht="20" customHeight="1" x14ac:dyDescent="0.15">
      <c r="A87" s="223"/>
      <c r="B87" s="223"/>
      <c r="C87" s="229"/>
      <c r="D87" s="223"/>
      <c r="E87" s="223"/>
      <c r="F87" s="223"/>
      <c r="G87" s="223"/>
      <c r="H87" s="223"/>
      <c r="I87" s="223"/>
      <c r="J87" s="223"/>
      <c r="K87" s="223"/>
      <c r="L87" s="223"/>
      <c r="M87" s="223"/>
    </row>
    <row r="88" spans="1:13" ht="54" customHeight="1" x14ac:dyDescent="0.15"/>
    <row r="89" spans="1:13" ht="54" customHeight="1" x14ac:dyDescent="0.15"/>
    <row r="90" spans="1:13" ht="19.5" customHeight="1" x14ac:dyDescent="0.15"/>
    <row r="91" spans="1:13" ht="17.25" customHeight="1" x14ac:dyDescent="0.15"/>
    <row r="92" spans="1:13" ht="17.25" customHeight="1" x14ac:dyDescent="0.15"/>
    <row r="93" spans="1:13" ht="18" customHeight="1" x14ac:dyDescent="0.15"/>
    <row r="94" spans="1:13" ht="17.25" customHeight="1" x14ac:dyDescent="0.15"/>
    <row r="95" spans="1:13" ht="16.5" customHeight="1" x14ac:dyDescent="0.15"/>
    <row r="96" spans="1:13" ht="29.25" customHeight="1" x14ac:dyDescent="0.15"/>
    <row r="97" ht="18" customHeight="1" x14ac:dyDescent="0.15"/>
    <row r="98" ht="17.25" customHeight="1" x14ac:dyDescent="0.15"/>
    <row r="99" ht="19.5" customHeight="1" x14ac:dyDescent="0.15"/>
    <row r="100" ht="16.5" customHeight="1" x14ac:dyDescent="0.15"/>
    <row r="101" ht="29.25" customHeight="1" x14ac:dyDescent="0.15"/>
    <row r="102" ht="16.5" customHeight="1" x14ac:dyDescent="0.15"/>
    <row r="103" ht="17.25" customHeight="1" x14ac:dyDescent="0.15"/>
    <row r="104" ht="19.5" customHeight="1" x14ac:dyDescent="0.15"/>
    <row r="105" ht="5.2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7.25" customHeight="1" x14ac:dyDescent="0.15"/>
    <row r="111" ht="16.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4" ht="17.25" customHeight="1" x14ac:dyDescent="0.15"/>
    <row r="125" ht="17.25" customHeight="1" x14ac:dyDescent="0.15"/>
  </sheetData>
  <mergeCells count="10">
    <mergeCell ref="A44:M44"/>
    <mergeCell ref="L81:L82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223"/>
      <c r="B1" s="223"/>
      <c r="C1" s="357" t="str">
        <f>'R&amp;P Accounts'!B2</f>
        <v>REMNANT CHRISTIAN NETWORK SCIO</v>
      </c>
      <c r="D1" s="357"/>
      <c r="E1" s="357"/>
      <c r="F1" s="357"/>
      <c r="G1" s="357"/>
      <c r="H1" s="357"/>
      <c r="I1" s="357"/>
      <c r="J1" s="357"/>
      <c r="K1" s="357"/>
      <c r="L1" s="223"/>
      <c r="M1" s="333" t="str">
        <f>'R&amp;P Accounts'!L2</f>
        <v>SC050354</v>
      </c>
      <c r="N1" s="333"/>
    </row>
    <row r="2" spans="1:14" x14ac:dyDescent="0.1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ht="26.25" customHeight="1" x14ac:dyDescent="0.15">
      <c r="A3" s="41" t="s">
        <v>144</v>
      </c>
      <c r="B3" s="41"/>
      <c r="C3" s="42"/>
      <c r="D3" s="41"/>
      <c r="E3" s="41"/>
      <c r="F3" s="41"/>
      <c r="G3" s="41"/>
      <c r="H3" s="334"/>
      <c r="I3" s="334"/>
      <c r="J3" s="334"/>
      <c r="K3" s="334"/>
      <c r="L3" s="76"/>
      <c r="M3" s="176"/>
    </row>
    <row r="5" spans="1:14" ht="16" x14ac:dyDescent="0.15">
      <c r="A5" s="347" t="s">
        <v>145</v>
      </c>
      <c r="B5" s="347"/>
      <c r="C5" s="347"/>
      <c r="D5" s="347"/>
      <c r="E5" s="347"/>
      <c r="F5" s="37"/>
      <c r="G5" s="37"/>
      <c r="H5" s="37"/>
      <c r="I5" s="37"/>
      <c r="J5" s="12"/>
      <c r="K5" s="78"/>
      <c r="L5" s="78"/>
      <c r="M5" s="223"/>
    </row>
    <row r="6" spans="1:14" ht="54.75" customHeight="1" x14ac:dyDescent="0.15">
      <c r="A6" s="66"/>
      <c r="B6" s="66"/>
      <c r="C6" s="108" t="s">
        <v>146</v>
      </c>
      <c r="D6" s="105"/>
      <c r="E6" s="108" t="s">
        <v>147</v>
      </c>
      <c r="F6" s="100"/>
      <c r="G6" s="108" t="s">
        <v>148</v>
      </c>
      <c r="H6" s="100"/>
      <c r="I6" s="108" t="s">
        <v>149</v>
      </c>
      <c r="J6" s="99"/>
      <c r="K6" s="223"/>
      <c r="L6" s="223"/>
      <c r="M6" s="223"/>
    </row>
    <row r="7" spans="1:14" ht="54" customHeight="1" x14ac:dyDescent="0.15">
      <c r="A7" s="66"/>
      <c r="B7" s="66"/>
      <c r="C7" s="105"/>
      <c r="D7" s="105"/>
      <c r="E7" s="105"/>
      <c r="F7" s="100"/>
      <c r="G7" s="105"/>
      <c r="H7" s="100"/>
      <c r="I7" s="105"/>
      <c r="J7" s="99"/>
      <c r="K7" s="106" t="s">
        <v>150</v>
      </c>
      <c r="L7" s="78"/>
      <c r="M7" s="107" t="s">
        <v>151</v>
      </c>
    </row>
    <row r="8" spans="1:14" ht="16.5" customHeight="1" x14ac:dyDescent="0.15">
      <c r="A8" s="101" t="s">
        <v>152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23"/>
    </row>
    <row r="9" spans="1:14" ht="17.25" customHeight="1" x14ac:dyDescent="0.15">
      <c r="A9" s="79" t="s">
        <v>18</v>
      </c>
      <c r="B9" s="223"/>
      <c r="C9" s="148"/>
      <c r="D9" s="149"/>
      <c r="E9" s="148"/>
      <c r="F9" s="160"/>
      <c r="G9" s="148"/>
      <c r="H9" s="149"/>
      <c r="I9" s="148"/>
      <c r="J9" s="160"/>
      <c r="K9" s="148">
        <f t="shared" ref="K9:K16" si="0">SUM(C9:I9)</f>
        <v>0</v>
      </c>
      <c r="L9" s="160"/>
      <c r="M9" s="148"/>
    </row>
    <row r="10" spans="1:14" ht="17.25" customHeight="1" x14ac:dyDescent="0.15">
      <c r="A10" s="79" t="s">
        <v>19</v>
      </c>
      <c r="B10" s="65"/>
      <c r="C10" s="161"/>
      <c r="D10" s="162"/>
      <c r="E10" s="161"/>
      <c r="F10" s="162"/>
      <c r="G10" s="161"/>
      <c r="H10" s="160"/>
      <c r="I10" s="161"/>
      <c r="J10" s="160"/>
      <c r="K10" s="148">
        <f t="shared" si="0"/>
        <v>0</v>
      </c>
      <c r="L10" s="162"/>
      <c r="M10" s="161"/>
    </row>
    <row r="11" spans="1:14" ht="17.25" customHeight="1" x14ac:dyDescent="0.15">
      <c r="A11" s="79" t="s">
        <v>20</v>
      </c>
      <c r="B11" s="66"/>
      <c r="C11" s="161"/>
      <c r="D11" s="162"/>
      <c r="E11" s="161"/>
      <c r="F11" s="162"/>
      <c r="G11" s="161"/>
      <c r="H11" s="160"/>
      <c r="I11" s="161"/>
      <c r="J11" s="160"/>
      <c r="K11" s="148">
        <f t="shared" si="0"/>
        <v>0</v>
      </c>
      <c r="L11" s="162"/>
      <c r="M11" s="161"/>
    </row>
    <row r="12" spans="1:14" ht="16.5" customHeight="1" x14ac:dyDescent="0.15">
      <c r="A12" s="79" t="s">
        <v>21</v>
      </c>
      <c r="B12" s="66"/>
      <c r="C12" s="161"/>
      <c r="D12" s="162"/>
      <c r="E12" s="161"/>
      <c r="F12" s="162"/>
      <c r="G12" s="161"/>
      <c r="H12" s="160"/>
      <c r="I12" s="161"/>
      <c r="J12" s="160"/>
      <c r="K12" s="148">
        <f t="shared" si="0"/>
        <v>0</v>
      </c>
      <c r="L12" s="162"/>
      <c r="M12" s="161"/>
    </row>
    <row r="13" spans="1:14" ht="17.25" customHeight="1" x14ac:dyDescent="0.15">
      <c r="A13" s="79" t="s">
        <v>22</v>
      </c>
      <c r="B13" s="66"/>
      <c r="C13" s="161"/>
      <c r="D13" s="162"/>
      <c r="E13" s="161"/>
      <c r="F13" s="162"/>
      <c r="G13" s="161"/>
      <c r="H13" s="160"/>
      <c r="I13" s="161"/>
      <c r="J13" s="160"/>
      <c r="K13" s="148">
        <f t="shared" si="0"/>
        <v>0</v>
      </c>
      <c r="L13" s="162"/>
      <c r="M13" s="161"/>
    </row>
    <row r="14" spans="1:14" ht="17.25" customHeight="1" x14ac:dyDescent="0.15">
      <c r="A14" s="79" t="s">
        <v>23</v>
      </c>
      <c r="B14" s="66"/>
      <c r="C14" s="161"/>
      <c r="D14" s="162"/>
      <c r="E14" s="161"/>
      <c r="F14" s="162"/>
      <c r="G14" s="161"/>
      <c r="H14" s="160"/>
      <c r="I14" s="161"/>
      <c r="J14" s="160"/>
      <c r="K14" s="148">
        <f t="shared" si="0"/>
        <v>0</v>
      </c>
      <c r="L14" s="162"/>
      <c r="M14" s="161"/>
    </row>
    <row r="15" spans="1:14" ht="16.5" customHeight="1" x14ac:dyDescent="0.15">
      <c r="A15" s="79" t="s">
        <v>24</v>
      </c>
      <c r="B15" s="223"/>
      <c r="C15" s="163"/>
      <c r="D15" s="164"/>
      <c r="E15" s="163"/>
      <c r="F15" s="164"/>
      <c r="G15" s="163"/>
      <c r="H15" s="164"/>
      <c r="I15" s="163"/>
      <c r="J15" s="164"/>
      <c r="K15" s="148">
        <f t="shared" si="0"/>
        <v>0</v>
      </c>
      <c r="L15" s="164"/>
      <c r="M15" s="163"/>
    </row>
    <row r="16" spans="1:14" ht="16.5" customHeight="1" thickBot="1" x14ac:dyDescent="0.2">
      <c r="A16" s="79" t="s">
        <v>25</v>
      </c>
      <c r="B16" s="223"/>
      <c r="C16" s="165"/>
      <c r="D16" s="164"/>
      <c r="E16" s="165"/>
      <c r="F16" s="164"/>
      <c r="G16" s="165"/>
      <c r="H16" s="164"/>
      <c r="I16" s="165"/>
      <c r="J16" s="164"/>
      <c r="K16" s="148">
        <f t="shared" si="0"/>
        <v>0</v>
      </c>
      <c r="L16" s="164"/>
      <c r="M16" s="165"/>
    </row>
    <row r="17" spans="1:13" ht="17" thickBot="1" x14ac:dyDescent="0.25">
      <c r="A17" s="102" t="s">
        <v>153</v>
      </c>
      <c r="B17" s="91"/>
      <c r="C17" s="166">
        <f>SUM(C9:C16)</f>
        <v>0</v>
      </c>
      <c r="D17" s="167"/>
      <c r="E17" s="166">
        <f>SUM(E9:E16)</f>
        <v>0</v>
      </c>
      <c r="F17" s="167"/>
      <c r="G17" s="166">
        <f>SUM(G9:G16)</f>
        <v>0</v>
      </c>
      <c r="H17" s="167"/>
      <c r="I17" s="166">
        <f>SUM(I9:I16)</f>
        <v>0</v>
      </c>
      <c r="J17" s="167"/>
      <c r="K17" s="166">
        <f>SUM(K9:K16)</f>
        <v>0</v>
      </c>
      <c r="L17" s="167"/>
      <c r="M17" s="166">
        <f>SUM(M9:M16)</f>
        <v>0</v>
      </c>
    </row>
    <row r="18" spans="1:13" ht="16" x14ac:dyDescent="0.1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5" t="str">
        <f>IF(K17='R&amp;P Accounts'!B21,0,"cross ref error")</f>
        <v>cross ref error</v>
      </c>
      <c r="L18" s="90"/>
      <c r="M18" s="223"/>
    </row>
    <row r="19" spans="1:13" ht="16.5" customHeight="1" x14ac:dyDescent="0.15">
      <c r="A19" s="63" t="s">
        <v>154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</row>
    <row r="20" spans="1:13" ht="16.5" customHeight="1" x14ac:dyDescent="0.15">
      <c r="A20" s="79" t="s">
        <v>28</v>
      </c>
      <c r="B20" s="223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6.5" customHeight="1" thickBot="1" x14ac:dyDescent="0.2">
      <c r="A21" s="79" t="s">
        <v>29</v>
      </c>
      <c r="B21" s="223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7" thickBot="1" x14ac:dyDescent="0.25">
      <c r="A22" s="102" t="s">
        <v>153</v>
      </c>
      <c r="B22" s="223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9" customHeight="1" thickBot="1" x14ac:dyDescent="0.25">
      <c r="A23" s="102"/>
      <c r="B23" s="22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7" thickBot="1" x14ac:dyDescent="0.25">
      <c r="A24" s="102" t="s">
        <v>155</v>
      </c>
      <c r="B24" s="223"/>
      <c r="C24" s="159">
        <f>C17+C22</f>
        <v>0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0</v>
      </c>
      <c r="L24" s="153"/>
      <c r="M24" s="159">
        <f>M17+M22</f>
        <v>0</v>
      </c>
    </row>
    <row r="25" spans="1:13" x14ac:dyDescent="0.15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36" t="str">
        <f>IF(K24='R&amp;P Accounts'!B28,0,"cross ref error")</f>
        <v>cross ref error</v>
      </c>
      <c r="L25" s="223"/>
      <c r="M25" s="223"/>
    </row>
    <row r="26" spans="1:13" x14ac:dyDescent="0.1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</row>
    <row r="27" spans="1:13" ht="14" x14ac:dyDescent="0.15">
      <c r="A27" s="27" t="s">
        <v>156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</row>
    <row r="28" spans="1:13" ht="16.5" customHeight="1" x14ac:dyDescent="0.15">
      <c r="A28" s="80" t="s">
        <v>33</v>
      </c>
      <c r="B28" s="223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15">
      <c r="A29" s="80" t="s">
        <v>34</v>
      </c>
      <c r="B29" s="223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6.5" customHeight="1" x14ac:dyDescent="0.15">
      <c r="A30" s="80" t="s">
        <v>35</v>
      </c>
      <c r="B30" s="223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6.5" customHeight="1" x14ac:dyDescent="0.15">
      <c r="A31" s="80" t="s">
        <v>36</v>
      </c>
      <c r="B31" s="223"/>
      <c r="C31" s="155"/>
      <c r="D31" s="153"/>
      <c r="E31" s="155"/>
      <c r="F31" s="153"/>
      <c r="G31" s="155"/>
      <c r="H31" s="153"/>
      <c r="I31" s="155"/>
      <c r="J31" s="153"/>
      <c r="K31" s="213">
        <f t="shared" si="1"/>
        <v>0</v>
      </c>
      <c r="L31" s="153"/>
      <c r="M31" s="155"/>
    </row>
    <row r="32" spans="1:13" ht="16.5" customHeight="1" x14ac:dyDescent="0.15">
      <c r="A32" s="80" t="s">
        <v>37</v>
      </c>
      <c r="B32" s="223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4" ht="16.5" customHeight="1" x14ac:dyDescent="0.15">
      <c r="A33" s="80" t="s">
        <v>38</v>
      </c>
      <c r="B33" s="223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4" ht="16.5" customHeight="1" x14ac:dyDescent="0.15">
      <c r="A34" s="81" t="s">
        <v>39</v>
      </c>
      <c r="B34" s="223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4" ht="17.25" customHeight="1" x14ac:dyDescent="0.15">
      <c r="A35" s="81" t="s">
        <v>40</v>
      </c>
      <c r="B35" s="223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4" ht="17.25" customHeight="1" x14ac:dyDescent="0.15">
      <c r="A36" s="81" t="s">
        <v>41</v>
      </c>
      <c r="B36" s="223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4" ht="14" x14ac:dyDescent="0.15">
      <c r="A37" s="80"/>
      <c r="B37" s="223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4" ht="15" thickBot="1" x14ac:dyDescent="0.2">
      <c r="A38" s="103"/>
      <c r="B38" s="223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4" ht="16.5" customHeight="1" thickBot="1" x14ac:dyDescent="0.2">
      <c r="A39" s="13" t="s">
        <v>153</v>
      </c>
      <c r="B39" s="223"/>
      <c r="C39" s="156">
        <f>SUM(C28:C38)</f>
        <v>0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0</v>
      </c>
      <c r="L39" s="153"/>
      <c r="M39" s="152">
        <f>SUM(M28:M38)</f>
        <v>0</v>
      </c>
    </row>
    <row r="40" spans="1:14" x14ac:dyDescent="0.15">
      <c r="A40" s="223"/>
      <c r="B40" s="223"/>
      <c r="C40" s="229"/>
      <c r="D40" s="223"/>
      <c r="E40" s="223"/>
      <c r="F40" s="223"/>
      <c r="G40" s="223"/>
      <c r="H40" s="223"/>
      <c r="I40" s="223"/>
      <c r="J40" s="223"/>
      <c r="K40" s="236" t="str">
        <f>IF(K39='R&amp;P Accounts'!B42,0,"cross ref error")</f>
        <v>cross ref error</v>
      </c>
      <c r="L40" s="223"/>
      <c r="M40" s="223"/>
    </row>
    <row r="41" spans="1:14" ht="30" customHeight="1" x14ac:dyDescent="0.15">
      <c r="A41" s="63" t="s">
        <v>157</v>
      </c>
      <c r="B41" s="223"/>
      <c r="C41" s="229"/>
      <c r="D41" s="223"/>
      <c r="E41" s="223"/>
      <c r="F41" s="223"/>
      <c r="G41" s="223"/>
      <c r="H41" s="223"/>
      <c r="I41" s="223"/>
      <c r="J41" s="223"/>
      <c r="K41" s="223"/>
      <c r="L41" s="223"/>
      <c r="M41" s="223"/>
    </row>
    <row r="42" spans="1:14" ht="17.25" customHeight="1" x14ac:dyDescent="0.15">
      <c r="A42" s="80" t="s">
        <v>45</v>
      </c>
      <c r="B42" s="223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4" ht="16.5" customHeight="1" thickBot="1" x14ac:dyDescent="0.2">
      <c r="A43" s="80" t="s">
        <v>46</v>
      </c>
      <c r="B43" s="223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4" ht="16.5" customHeight="1" thickBot="1" x14ac:dyDescent="0.2">
      <c r="A44" s="13" t="s">
        <v>158</v>
      </c>
      <c r="B44" s="223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4" ht="17.25" customHeight="1" thickBot="1" x14ac:dyDescent="0.2">
      <c r="A45" s="223"/>
      <c r="B45" s="223"/>
      <c r="C45" s="127"/>
      <c r="D45" s="126"/>
      <c r="E45" s="126"/>
      <c r="F45" s="126"/>
      <c r="G45" s="126"/>
      <c r="H45" s="126"/>
      <c r="I45" s="126"/>
      <c r="J45" s="126"/>
      <c r="K45" s="236" t="str">
        <f>IF(K44='R&amp;P Accounts'!B47,0,"cross ref error")</f>
        <v>cross ref error</v>
      </c>
      <c r="L45" s="126"/>
      <c r="M45" s="126"/>
    </row>
    <row r="46" spans="1:14" ht="16.5" customHeight="1" thickBot="1" x14ac:dyDescent="0.2">
      <c r="A46" s="104" t="s">
        <v>48</v>
      </c>
      <c r="B46" s="223"/>
      <c r="C46" s="152">
        <f>+C44+C39</f>
        <v>0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0</v>
      </c>
      <c r="L46" s="153"/>
      <c r="M46" s="152">
        <f>+M44+M39</f>
        <v>0</v>
      </c>
      <c r="N46" s="154"/>
    </row>
    <row r="47" spans="1:14" ht="17.25" customHeight="1" thickBot="1" x14ac:dyDescent="0.2">
      <c r="A47" s="223"/>
      <c r="B47" s="223"/>
      <c r="C47" s="127"/>
      <c r="D47" s="126"/>
      <c r="E47" s="126"/>
      <c r="F47" s="126"/>
      <c r="G47" s="126"/>
      <c r="H47" s="126"/>
      <c r="I47" s="126"/>
      <c r="J47" s="126"/>
      <c r="K47" s="236" t="str">
        <f>IF(K46='R&amp;P Accounts'!B49,0,"cross ref error")</f>
        <v>cross ref error</v>
      </c>
      <c r="L47" s="126"/>
      <c r="M47" s="126"/>
    </row>
    <row r="48" spans="1:14" ht="18.75" customHeight="1" thickBot="1" x14ac:dyDescent="0.2">
      <c r="A48" s="39" t="s">
        <v>49</v>
      </c>
      <c r="B48" s="223"/>
      <c r="C48" s="150">
        <f>+C24-C46</f>
        <v>0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0</v>
      </c>
      <c r="L48" s="151"/>
      <c r="M48" s="150">
        <f>+M24-M46</f>
        <v>0</v>
      </c>
    </row>
    <row r="49" spans="1:13" ht="14.25" customHeight="1" thickBot="1" x14ac:dyDescent="0.2">
      <c r="A49" s="39"/>
      <c r="B49" s="223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ht="18.75" customHeight="1" thickBot="1" x14ac:dyDescent="0.2">
      <c r="A50" s="91" t="s">
        <v>159</v>
      </c>
      <c r="B50" s="223"/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2">
      <c r="A51" s="91"/>
      <c r="B51" s="223"/>
      <c r="C51" s="136"/>
      <c r="D51" s="151"/>
      <c r="E51" s="151"/>
      <c r="F51" s="151"/>
      <c r="G51" s="151"/>
      <c r="H51" s="151"/>
      <c r="I51" s="151"/>
      <c r="J51" s="151"/>
      <c r="K51" s="151"/>
      <c r="L51" s="151"/>
      <c r="M51" s="151"/>
    </row>
    <row r="52" spans="1:13" ht="18.75" customHeight="1" thickBot="1" x14ac:dyDescent="0.2">
      <c r="A52" s="13" t="s">
        <v>51</v>
      </c>
      <c r="B52" s="223"/>
      <c r="C52" s="150">
        <f>C48+C50</f>
        <v>0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0</v>
      </c>
      <c r="L52" s="151"/>
      <c r="M52" s="150">
        <f>M48+M50</f>
        <v>0</v>
      </c>
    </row>
    <row r="53" spans="1:13" x14ac:dyDescent="0.15">
      <c r="A53" s="223"/>
      <c r="B53" s="223"/>
      <c r="C53" s="229"/>
      <c r="D53" s="223"/>
      <c r="E53" s="223"/>
      <c r="F53" s="223"/>
      <c r="G53" s="223"/>
      <c r="H53" s="223"/>
      <c r="I53" s="223"/>
      <c r="J53" s="223"/>
      <c r="K53" s="236" t="str">
        <f>IF(K52='R&amp;P Accounts'!B55,0,"cross ref error")</f>
        <v>cross ref error</v>
      </c>
      <c r="L53" s="223"/>
      <c r="M53" s="223"/>
    </row>
    <row r="55" spans="1:13" ht="16" x14ac:dyDescent="0.2">
      <c r="A55" s="175" t="s">
        <v>160</v>
      </c>
    </row>
    <row r="56" spans="1:13" x14ac:dyDescent="0.15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50"/>
    </row>
    <row r="57" spans="1:13" x14ac:dyDescent="0.15">
      <c r="A57" s="351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3"/>
    </row>
    <row r="58" spans="1:13" x14ac:dyDescent="0.15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3"/>
    </row>
    <row r="59" spans="1:13" x14ac:dyDescent="0.15">
      <c r="A59" s="351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3"/>
    </row>
    <row r="60" spans="1:13" x14ac:dyDescent="0.15">
      <c r="A60" s="351"/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3"/>
    </row>
    <row r="61" spans="1:13" x14ac:dyDescent="0.15">
      <c r="A61" s="351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3"/>
    </row>
    <row r="62" spans="1:13" x14ac:dyDescent="0.15">
      <c r="A62" s="35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</row>
    <row r="63" spans="1:13" x14ac:dyDescent="0.15">
      <c r="A63" s="35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3"/>
    </row>
    <row r="64" spans="1:13" x14ac:dyDescent="0.15">
      <c r="A64" s="354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29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A1" s="223"/>
      <c r="B1" s="223"/>
      <c r="C1" s="255" t="str">
        <f>'R&amp;P Accounts'!B2</f>
        <v>REMNANT CHRISTIAN NETWORK SCIO</v>
      </c>
      <c r="D1" s="255"/>
      <c r="E1" s="255"/>
      <c r="F1" s="255"/>
      <c r="G1" s="255"/>
      <c r="H1" s="255"/>
      <c r="I1" s="255"/>
      <c r="J1" s="255"/>
      <c r="K1" s="255"/>
      <c r="L1" s="223"/>
      <c r="M1" s="333" t="str">
        <f>'R&amp;P Accounts'!L2</f>
        <v>SC050354</v>
      </c>
      <c r="N1" s="333"/>
    </row>
    <row r="2" spans="1:14" ht="10.5" customHeight="1" x14ac:dyDescent="0.1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223"/>
      <c r="N2" s="223"/>
    </row>
    <row r="3" spans="1:14" s="44" customFormat="1" ht="26.25" customHeight="1" x14ac:dyDescent="0.15">
      <c r="A3" s="41" t="s">
        <v>161</v>
      </c>
      <c r="B3" s="41"/>
      <c r="C3" s="42"/>
      <c r="D3" s="41"/>
      <c r="E3" s="41"/>
      <c r="F3" s="41"/>
      <c r="G3" s="41"/>
      <c r="H3" s="334"/>
      <c r="I3" s="334"/>
      <c r="J3" s="334"/>
      <c r="K3" s="334"/>
      <c r="L3" s="76"/>
      <c r="M3" s="230"/>
      <c r="N3" s="233"/>
    </row>
    <row r="4" spans="1:14" ht="15" customHeight="1" x14ac:dyDescent="0.1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223"/>
      <c r="N4" s="223"/>
    </row>
    <row r="5" spans="1:14" ht="20" customHeight="1" x14ac:dyDescent="0.15">
      <c r="A5" s="347" t="s">
        <v>162</v>
      </c>
      <c r="B5" s="347"/>
      <c r="C5" s="347"/>
      <c r="D5" s="347"/>
      <c r="E5" s="347"/>
      <c r="F5" s="37"/>
      <c r="G5" s="37"/>
      <c r="H5" s="37"/>
      <c r="I5" s="37"/>
      <c r="J5" s="12"/>
      <c r="K5" s="78"/>
      <c r="L5" s="78"/>
      <c r="M5" s="223"/>
      <c r="N5" s="223"/>
    </row>
    <row r="6" spans="1:14" ht="54" customHeight="1" x14ac:dyDescent="0.15">
      <c r="A6" s="66"/>
      <c r="B6" s="66"/>
      <c r="C6" s="108" t="s">
        <v>163</v>
      </c>
      <c r="D6" s="108"/>
      <c r="E6" s="108" t="s">
        <v>164</v>
      </c>
      <c r="F6" s="109"/>
      <c r="G6" s="108" t="s">
        <v>165</v>
      </c>
      <c r="H6" s="109"/>
      <c r="I6" s="108" t="s">
        <v>166</v>
      </c>
      <c r="J6" s="99"/>
      <c r="K6" s="223"/>
      <c r="L6" s="223"/>
      <c r="M6" s="223"/>
      <c r="N6" s="223"/>
    </row>
    <row r="7" spans="1:14" ht="54" customHeight="1" x14ac:dyDescent="0.15">
      <c r="A7" s="66"/>
      <c r="B7" s="66"/>
      <c r="C7" s="105"/>
      <c r="D7" s="105"/>
      <c r="E7" s="105"/>
      <c r="F7" s="100"/>
      <c r="G7" s="105"/>
      <c r="H7" s="100"/>
      <c r="I7" s="105"/>
      <c r="J7" s="99"/>
      <c r="K7" s="106" t="s">
        <v>167</v>
      </c>
      <c r="L7" s="78"/>
      <c r="M7" s="107" t="s">
        <v>168</v>
      </c>
      <c r="N7" s="223"/>
    </row>
    <row r="8" spans="1:14" ht="19.5" customHeight="1" x14ac:dyDescent="0.15">
      <c r="A8" s="101" t="s">
        <v>152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23"/>
      <c r="N8" s="223"/>
    </row>
    <row r="9" spans="1:14" ht="17.25" customHeight="1" x14ac:dyDescent="0.15">
      <c r="A9" s="79" t="s">
        <v>18</v>
      </c>
      <c r="B9" s="223"/>
      <c r="C9" s="213"/>
      <c r="D9" s="217"/>
      <c r="E9" s="213"/>
      <c r="F9" s="116"/>
      <c r="G9" s="213"/>
      <c r="H9" s="217"/>
      <c r="I9" s="213"/>
      <c r="J9" s="116"/>
      <c r="K9" s="213">
        <f>SUM(C9:I9)</f>
        <v>0</v>
      </c>
      <c r="L9" s="168"/>
      <c r="M9" s="213"/>
      <c r="N9" s="223"/>
    </row>
    <row r="10" spans="1:14" ht="17.25" customHeight="1" x14ac:dyDescent="0.15">
      <c r="A10" s="79" t="s">
        <v>19</v>
      </c>
      <c r="B10" s="65"/>
      <c r="C10" s="112"/>
      <c r="D10" s="113"/>
      <c r="E10" s="112"/>
      <c r="F10" s="113"/>
      <c r="G10" s="112"/>
      <c r="H10" s="116"/>
      <c r="I10" s="112"/>
      <c r="J10" s="116"/>
      <c r="K10" s="213">
        <f t="shared" ref="K10:K16" si="0">SUM(C10:I10)</f>
        <v>0</v>
      </c>
      <c r="L10" s="113"/>
      <c r="M10" s="169"/>
      <c r="N10" s="223"/>
    </row>
    <row r="11" spans="1:14" ht="18" customHeight="1" x14ac:dyDescent="0.15">
      <c r="A11" s="79" t="s">
        <v>20</v>
      </c>
      <c r="B11" s="66"/>
      <c r="C11" s="112"/>
      <c r="D11" s="113"/>
      <c r="E11" s="112"/>
      <c r="F11" s="113"/>
      <c r="G11" s="112"/>
      <c r="H11" s="116"/>
      <c r="I11" s="112"/>
      <c r="J11" s="116"/>
      <c r="K11" s="213">
        <f t="shared" si="0"/>
        <v>0</v>
      </c>
      <c r="L11" s="113"/>
      <c r="M11" s="169"/>
      <c r="N11" s="223"/>
    </row>
    <row r="12" spans="1:14" ht="16.5" customHeight="1" x14ac:dyDescent="0.15">
      <c r="A12" s="79" t="s">
        <v>21</v>
      </c>
      <c r="B12" s="66"/>
      <c r="C12" s="112"/>
      <c r="D12" s="113"/>
      <c r="E12" s="112"/>
      <c r="F12" s="113"/>
      <c r="G12" s="112"/>
      <c r="H12" s="116"/>
      <c r="I12" s="112"/>
      <c r="J12" s="116"/>
      <c r="K12" s="213">
        <f t="shared" si="0"/>
        <v>0</v>
      </c>
      <c r="L12" s="113"/>
      <c r="M12" s="169"/>
      <c r="N12" s="223"/>
    </row>
    <row r="13" spans="1:14" ht="18" customHeight="1" x14ac:dyDescent="0.15">
      <c r="A13" s="79" t="s">
        <v>22</v>
      </c>
      <c r="B13" s="66"/>
      <c r="C13" s="112"/>
      <c r="D13" s="113"/>
      <c r="E13" s="112"/>
      <c r="F13" s="113"/>
      <c r="G13" s="112"/>
      <c r="H13" s="116"/>
      <c r="I13" s="112"/>
      <c r="J13" s="116"/>
      <c r="K13" s="213">
        <f t="shared" si="0"/>
        <v>0</v>
      </c>
      <c r="L13" s="113"/>
      <c r="M13" s="169"/>
      <c r="N13" s="223"/>
    </row>
    <row r="14" spans="1:14" ht="29.25" customHeight="1" x14ac:dyDescent="0.15">
      <c r="A14" s="79" t="s">
        <v>23</v>
      </c>
      <c r="B14" s="66"/>
      <c r="C14" s="112"/>
      <c r="D14" s="113"/>
      <c r="E14" s="112"/>
      <c r="F14" s="113"/>
      <c r="G14" s="112"/>
      <c r="H14" s="116"/>
      <c r="I14" s="112"/>
      <c r="J14" s="116"/>
      <c r="K14" s="213">
        <f t="shared" si="0"/>
        <v>0</v>
      </c>
      <c r="L14" s="113"/>
      <c r="M14" s="169"/>
      <c r="N14" s="223"/>
    </row>
    <row r="15" spans="1:14" ht="17.25" customHeight="1" x14ac:dyDescent="0.15">
      <c r="A15" s="79" t="s">
        <v>24</v>
      </c>
      <c r="B15" s="223"/>
      <c r="C15" s="117"/>
      <c r="D15" s="153"/>
      <c r="E15" s="117"/>
      <c r="F15" s="153"/>
      <c r="G15" s="117"/>
      <c r="H15" s="153"/>
      <c r="I15" s="117"/>
      <c r="J15" s="153"/>
      <c r="K15" s="213">
        <f t="shared" si="0"/>
        <v>0</v>
      </c>
      <c r="L15" s="171"/>
      <c r="M15" s="170"/>
      <c r="N15" s="223"/>
    </row>
    <row r="16" spans="1:14" ht="17.25" customHeight="1" thickBot="1" x14ac:dyDescent="0.2">
      <c r="A16" s="79" t="s">
        <v>25</v>
      </c>
      <c r="B16" s="223"/>
      <c r="C16" s="214"/>
      <c r="D16" s="153"/>
      <c r="E16" s="214"/>
      <c r="F16" s="153"/>
      <c r="G16" s="214"/>
      <c r="H16" s="153"/>
      <c r="I16" s="214"/>
      <c r="J16" s="153"/>
      <c r="K16" s="213">
        <f t="shared" si="0"/>
        <v>0</v>
      </c>
      <c r="L16" s="171"/>
      <c r="M16" s="172"/>
      <c r="N16" s="223"/>
    </row>
    <row r="17" spans="1:13" ht="18" customHeight="1" thickBot="1" x14ac:dyDescent="0.25">
      <c r="A17" s="102" t="s">
        <v>153</v>
      </c>
      <c r="B17" s="91"/>
      <c r="C17" s="215">
        <f>SUM(C9:C16)</f>
        <v>0</v>
      </c>
      <c r="D17" s="216"/>
      <c r="E17" s="215">
        <f>SUM(E9:E16)</f>
        <v>0</v>
      </c>
      <c r="F17" s="216"/>
      <c r="G17" s="215">
        <f>SUM(G9:G16)</f>
        <v>0</v>
      </c>
      <c r="H17" s="216"/>
      <c r="I17" s="215">
        <f>SUM(I9:I16)</f>
        <v>0</v>
      </c>
      <c r="J17" s="216"/>
      <c r="K17" s="215">
        <f>SUM(K9:K16)</f>
        <v>0</v>
      </c>
      <c r="L17" s="216"/>
      <c r="M17" s="215">
        <f>SUM(M9:M16)</f>
        <v>0</v>
      </c>
    </row>
    <row r="18" spans="1:13" ht="15.75" customHeight="1" x14ac:dyDescent="0.1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7" t="str">
        <f>IF(K17='R&amp;P Accounts'!D21,0,"cross ref error")</f>
        <v>cross ref error</v>
      </c>
      <c r="L18" s="90"/>
      <c r="M18" s="223"/>
    </row>
    <row r="19" spans="1:13" ht="29.25" customHeight="1" x14ac:dyDescent="0.15">
      <c r="A19" s="63" t="s">
        <v>154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</row>
    <row r="20" spans="1:13" ht="16.5" customHeight="1" x14ac:dyDescent="0.15">
      <c r="A20" s="79" t="s">
        <v>28</v>
      </c>
      <c r="B20" s="223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7.25" customHeight="1" thickBot="1" x14ac:dyDescent="0.2">
      <c r="A21" s="79" t="s">
        <v>29</v>
      </c>
      <c r="B21" s="223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8" customHeight="1" thickBot="1" x14ac:dyDescent="0.25">
      <c r="A22" s="102" t="s">
        <v>153</v>
      </c>
      <c r="B22" s="223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5.25" customHeight="1" thickBot="1" x14ac:dyDescent="0.25">
      <c r="A23" s="102"/>
      <c r="B23" s="22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8" customHeight="1" thickBot="1" x14ac:dyDescent="0.25">
      <c r="A24" s="102" t="s">
        <v>155</v>
      </c>
      <c r="B24" s="223"/>
      <c r="C24" s="159">
        <f>C17+C22</f>
        <v>0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0</v>
      </c>
      <c r="L24" s="153"/>
      <c r="M24" s="159">
        <f>M17+M22</f>
        <v>0</v>
      </c>
    </row>
    <row r="25" spans="1:13" ht="19.5" customHeight="1" x14ac:dyDescent="0.15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36" t="str">
        <f>IF(K24='R&amp;P Accounts'!D28,0,"cross ref error")</f>
        <v>cross ref error</v>
      </c>
      <c r="L25" s="223"/>
      <c r="M25" s="223"/>
    </row>
    <row r="26" spans="1:13" ht="19.5" customHeight="1" x14ac:dyDescent="0.1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</row>
    <row r="27" spans="1:13" ht="19.5" customHeight="1" x14ac:dyDescent="0.15">
      <c r="A27" s="27" t="s">
        <v>156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</row>
    <row r="28" spans="1:13" ht="17.25" customHeight="1" x14ac:dyDescent="0.15">
      <c r="A28" s="80" t="s">
        <v>33</v>
      </c>
      <c r="B28" s="223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15">
      <c r="A29" s="80" t="s">
        <v>34</v>
      </c>
      <c r="B29" s="223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7.25" customHeight="1" x14ac:dyDescent="0.15">
      <c r="A30" s="80" t="s">
        <v>35</v>
      </c>
      <c r="B30" s="223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7.25" customHeight="1" x14ac:dyDescent="0.15">
      <c r="A31" s="80" t="s">
        <v>36</v>
      </c>
      <c r="B31" s="223"/>
      <c r="C31" s="155"/>
      <c r="D31" s="153"/>
      <c r="E31" s="155"/>
      <c r="F31" s="153"/>
      <c r="G31" s="155"/>
      <c r="H31" s="153"/>
      <c r="I31" s="155"/>
      <c r="J31" s="153"/>
      <c r="K31" s="213">
        <f t="shared" si="1"/>
        <v>0</v>
      </c>
      <c r="L31" s="153"/>
      <c r="M31" s="155"/>
    </row>
    <row r="32" spans="1:13" ht="17.25" customHeight="1" x14ac:dyDescent="0.15">
      <c r="A32" s="80" t="s">
        <v>37</v>
      </c>
      <c r="B32" s="223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3" ht="17.25" customHeight="1" x14ac:dyDescent="0.15">
      <c r="A33" s="80" t="s">
        <v>38</v>
      </c>
      <c r="B33" s="223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3" ht="17.25" customHeight="1" x14ac:dyDescent="0.15">
      <c r="A34" s="81" t="s">
        <v>39</v>
      </c>
      <c r="B34" s="223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3" ht="17.25" customHeight="1" x14ac:dyDescent="0.15">
      <c r="A35" s="81" t="s">
        <v>40</v>
      </c>
      <c r="B35" s="223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3" ht="17.25" customHeight="1" x14ac:dyDescent="0.15">
      <c r="A36" s="81" t="s">
        <v>41</v>
      </c>
      <c r="B36" s="223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3" ht="17.25" customHeight="1" x14ac:dyDescent="0.15">
      <c r="A37" s="80"/>
      <c r="B37" s="223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3" ht="17.25" customHeight="1" thickBot="1" x14ac:dyDescent="0.2">
      <c r="A38" s="103"/>
      <c r="B38" s="223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3" ht="17.25" customHeight="1" thickBot="1" x14ac:dyDescent="0.2">
      <c r="A39" s="13" t="s">
        <v>153</v>
      </c>
      <c r="B39" s="223"/>
      <c r="C39" s="156">
        <f>SUM(C28:C38)</f>
        <v>0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0</v>
      </c>
      <c r="L39" s="153"/>
      <c r="M39" s="152">
        <f>SUM(M28:M38)</f>
        <v>0</v>
      </c>
    </row>
    <row r="40" spans="1:13" x14ac:dyDescent="0.15">
      <c r="A40" s="223"/>
      <c r="B40" s="223"/>
      <c r="C40" s="229"/>
      <c r="D40" s="223"/>
      <c r="E40" s="223"/>
      <c r="F40" s="223"/>
      <c r="G40" s="223"/>
      <c r="H40" s="223"/>
      <c r="I40" s="223"/>
      <c r="J40" s="223"/>
      <c r="K40" s="236" t="str">
        <f>IF(K39='R&amp;P Accounts'!D42,0,"cross ref error")</f>
        <v>cross ref error</v>
      </c>
      <c r="L40" s="223"/>
      <c r="M40" s="223"/>
    </row>
    <row r="41" spans="1:13" ht="30" x14ac:dyDescent="0.15">
      <c r="A41" s="63" t="s">
        <v>157</v>
      </c>
      <c r="B41" s="223"/>
      <c r="C41" s="229"/>
      <c r="D41" s="223"/>
      <c r="E41" s="223"/>
      <c r="F41" s="223"/>
      <c r="G41" s="223"/>
      <c r="H41" s="223"/>
      <c r="I41" s="223"/>
      <c r="J41" s="223"/>
      <c r="K41" s="223"/>
      <c r="L41" s="223"/>
      <c r="M41" s="223"/>
    </row>
    <row r="42" spans="1:13" ht="17.25" customHeight="1" x14ac:dyDescent="0.15">
      <c r="A42" s="80" t="s">
        <v>45</v>
      </c>
      <c r="B42" s="223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3" ht="17.25" customHeight="1" thickBot="1" x14ac:dyDescent="0.2">
      <c r="A43" s="80" t="s">
        <v>46</v>
      </c>
      <c r="B43" s="223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3" ht="17.25" customHeight="1" thickBot="1" x14ac:dyDescent="0.2">
      <c r="A44" s="13" t="s">
        <v>158</v>
      </c>
      <c r="B44" s="223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3" ht="14" thickBot="1" x14ac:dyDescent="0.2">
      <c r="A45" s="223"/>
      <c r="B45" s="223"/>
      <c r="C45" s="229"/>
      <c r="D45" s="223"/>
      <c r="E45" s="223"/>
      <c r="F45" s="223"/>
      <c r="G45" s="223"/>
      <c r="H45" s="223"/>
      <c r="I45" s="223"/>
      <c r="J45" s="223"/>
      <c r="K45" s="236">
        <f>IF(K44='R&amp;P Accounts'!D47,0,"cross ref error")</f>
        <v>0</v>
      </c>
      <c r="L45" s="223"/>
      <c r="M45" s="223"/>
    </row>
    <row r="46" spans="1:13" ht="17.25" customHeight="1" thickBot="1" x14ac:dyDescent="0.2">
      <c r="A46" s="104" t="s">
        <v>48</v>
      </c>
      <c r="B46" s="223"/>
      <c r="C46" s="152">
        <f>+C44+C39</f>
        <v>0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0</v>
      </c>
      <c r="L46" s="153"/>
      <c r="M46" s="152">
        <f>+M44+M39</f>
        <v>0</v>
      </c>
    </row>
    <row r="47" spans="1:13" ht="14" thickBot="1" x14ac:dyDescent="0.2">
      <c r="A47" s="223"/>
      <c r="B47" s="223"/>
      <c r="C47" s="229"/>
      <c r="D47" s="223"/>
      <c r="E47" s="223"/>
      <c r="F47" s="223"/>
      <c r="G47" s="223"/>
      <c r="H47" s="223"/>
      <c r="I47" s="223"/>
      <c r="J47" s="223"/>
      <c r="K47" s="236" t="str">
        <f>IF(K46='R&amp;P Accounts'!D49,0,"cross ref error")</f>
        <v>cross ref error</v>
      </c>
      <c r="L47" s="223"/>
      <c r="M47" s="223"/>
    </row>
    <row r="48" spans="1:13" ht="17.25" customHeight="1" thickBot="1" x14ac:dyDescent="0.2">
      <c r="A48" s="39" t="s">
        <v>49</v>
      </c>
      <c r="B48" s="223"/>
      <c r="C48" s="150">
        <f>+C24-C46</f>
        <v>0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0</v>
      </c>
      <c r="L48" s="151"/>
      <c r="M48" s="150">
        <f>+M24-M46</f>
        <v>0</v>
      </c>
    </row>
    <row r="49" spans="1:13" ht="14.25" customHeight="1" thickBot="1" x14ac:dyDescent="0.2">
      <c r="A49" s="39"/>
      <c r="B49" s="223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s="126" customFormat="1" ht="17.25" customHeight="1" thickBot="1" x14ac:dyDescent="0.2">
      <c r="A50" s="91" t="s">
        <v>159</v>
      </c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2">
      <c r="A51" s="11"/>
      <c r="B51" s="223"/>
      <c r="C51" s="173"/>
      <c r="D51" s="174"/>
      <c r="E51" s="174"/>
      <c r="F51" s="174"/>
      <c r="G51" s="174"/>
      <c r="H51" s="174"/>
      <c r="I51" s="174"/>
      <c r="J51" s="174"/>
      <c r="K51" s="174"/>
      <c r="L51" s="174"/>
      <c r="M51" s="174"/>
    </row>
    <row r="52" spans="1:13" ht="17.25" customHeight="1" thickBot="1" x14ac:dyDescent="0.2">
      <c r="A52" s="13" t="s">
        <v>51</v>
      </c>
      <c r="B52" s="223"/>
      <c r="C52" s="150">
        <f>C48+C50</f>
        <v>0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0</v>
      </c>
      <c r="L52" s="151"/>
      <c r="M52" s="150">
        <f>M48+M50</f>
        <v>0</v>
      </c>
    </row>
    <row r="53" spans="1:13" x14ac:dyDescent="0.15">
      <c r="A53" s="223"/>
      <c r="B53" s="223"/>
      <c r="C53" s="229"/>
      <c r="D53" s="223"/>
      <c r="E53" s="223"/>
      <c r="F53" s="223"/>
      <c r="G53" s="223"/>
      <c r="H53" s="223"/>
      <c r="I53" s="223"/>
      <c r="J53" s="223"/>
      <c r="K53" s="236" t="str">
        <f>IF(K52='R&amp;P Accounts'!D55,0,"cross ref error")</f>
        <v>cross ref error</v>
      </c>
      <c r="L53" s="223"/>
      <c r="M53" s="223"/>
    </row>
    <row r="55" spans="1:13" ht="16" x14ac:dyDescent="0.2">
      <c r="A55" s="175" t="s">
        <v>160</v>
      </c>
      <c r="B55" s="223"/>
      <c r="C55" s="229"/>
      <c r="D55" s="223"/>
      <c r="E55" s="223"/>
      <c r="F55" s="223"/>
      <c r="G55" s="223"/>
      <c r="H55" s="223"/>
      <c r="I55" s="223"/>
      <c r="J55" s="223"/>
      <c r="K55" s="223"/>
      <c r="L55" s="223"/>
      <c r="M55" s="223"/>
    </row>
    <row r="56" spans="1:13" x14ac:dyDescent="0.15">
      <c r="A56" s="358"/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60"/>
    </row>
    <row r="57" spans="1:13" x14ac:dyDescent="0.15">
      <c r="A57" s="361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3"/>
    </row>
    <row r="58" spans="1:13" x14ac:dyDescent="0.15">
      <c r="A58" s="361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3"/>
    </row>
    <row r="59" spans="1:13" x14ac:dyDescent="0.15">
      <c r="A59" s="361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3"/>
    </row>
    <row r="60" spans="1:13" x14ac:dyDescent="0.15">
      <c r="A60" s="361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3"/>
    </row>
    <row r="61" spans="1:13" x14ac:dyDescent="0.15">
      <c r="A61" s="361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3"/>
    </row>
    <row r="62" spans="1:13" x14ac:dyDescent="0.15">
      <c r="A62" s="361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3"/>
    </row>
    <row r="63" spans="1:13" x14ac:dyDescent="0.15">
      <c r="A63" s="361"/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3"/>
    </row>
    <row r="64" spans="1:13" x14ac:dyDescent="0.15">
      <c r="A64" s="364"/>
      <c r="B64" s="365"/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10A833E-D80B-4D19-B42D-CAFFBA15A78A}"/>
</file>

<file path=customXml/itemProps2.xml><?xml version="1.0" encoding="utf-8"?>
<ds:datastoreItem xmlns:ds="http://schemas.openxmlformats.org/officeDocument/2006/customXml" ds:itemID="{8E54B79C-E9C9-4C97-AB08-94F193864CC9}"/>
</file>

<file path=customXml/itemProps3.xml><?xml version="1.0" encoding="utf-8"?>
<ds:datastoreItem xmlns:ds="http://schemas.openxmlformats.org/officeDocument/2006/customXml" ds:itemID="{9424BCD0-12ED-4898-B853-CC9F82844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Michael Bamikole</cp:lastModifiedBy>
  <cp:revision/>
  <dcterms:created xsi:type="dcterms:W3CDTF">2007-04-10T16:51:52Z</dcterms:created>
  <dcterms:modified xsi:type="dcterms:W3CDTF">2026-04-06T08:38:57Z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