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iajohnston/Desktop/"/>
    </mc:Choice>
  </mc:AlternateContent>
  <xr:revisionPtr revIDLastSave="0" documentId="8_{BA861904-EACF-8043-A539-8338AA0CF105}" xr6:coauthVersionLast="47" xr6:coauthVersionMax="47" xr10:uidLastSave="{00000000-0000-0000-0000-000000000000}"/>
  <bookViews>
    <workbookView xWindow="0" yWindow="600" windowWidth="27040" windowHeight="15480" activeTab="3" xr2:uid="{00000000-000D-0000-FFFF-FFFF00000000}"/>
  </bookViews>
  <sheets>
    <sheet name="Statement of Balances" sheetId="9" r:id="rId1"/>
    <sheet name="Receipts" sheetId="10" r:id="rId2"/>
    <sheet name="Payments" sheetId="11" r:id="rId3"/>
    <sheet name="Supplementary Shee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2" l="1"/>
  <c r="G21" i="12"/>
  <c r="F26" i="10"/>
  <c r="G15" i="12"/>
  <c r="F11" i="9"/>
  <c r="I11" i="9" s="1"/>
  <c r="M12" i="12"/>
  <c r="C12" i="10"/>
  <c r="H12" i="10"/>
  <c r="I36" i="11"/>
  <c r="G35" i="11"/>
  <c r="G28" i="11"/>
  <c r="G27" i="11"/>
  <c r="G18" i="11"/>
  <c r="I23" i="11"/>
  <c r="F27" i="10"/>
  <c r="F25" i="10"/>
  <c r="F21" i="10"/>
  <c r="F18" i="10"/>
  <c r="F17" i="10"/>
  <c r="F16" i="10"/>
  <c r="F9" i="10"/>
  <c r="F11" i="10"/>
  <c r="F10" i="10"/>
  <c r="H19" i="10"/>
  <c r="H28" i="10"/>
  <c r="K15" i="9"/>
  <c r="F9" i="9"/>
  <c r="I9" i="9" s="1"/>
  <c r="G35" i="12"/>
  <c r="G27" i="12"/>
  <c r="G10" i="12"/>
  <c r="E32" i="11"/>
  <c r="F32" i="11"/>
  <c r="I30" i="11"/>
  <c r="G29" i="11"/>
  <c r="D30" i="11"/>
  <c r="G22" i="11"/>
  <c r="D23" i="11"/>
  <c r="G12" i="11"/>
  <c r="I16" i="11"/>
  <c r="I10" i="11"/>
  <c r="D30" i="10"/>
  <c r="E30" i="10"/>
  <c r="C19" i="10"/>
  <c r="F14" i="10"/>
  <c r="F19" i="10" l="1"/>
  <c r="H23" i="10"/>
  <c r="I25" i="11"/>
  <c r="I32" i="11" s="1"/>
  <c r="F13" i="9"/>
  <c r="I13" i="9" s="1"/>
  <c r="H30" i="10" l="1"/>
  <c r="C28" i="10"/>
  <c r="D15" i="9"/>
  <c r="D16" i="11"/>
  <c r="D10" i="11"/>
  <c r="D25" i="11" l="1"/>
  <c r="D32" i="11" s="1"/>
  <c r="G30" i="11" l="1"/>
  <c r="G21" i="11"/>
  <c r="G20" i="11"/>
  <c r="G14" i="11"/>
  <c r="G15" i="11"/>
  <c r="G9" i="11"/>
  <c r="G8" i="11"/>
  <c r="E36" i="11"/>
  <c r="F36" i="11"/>
  <c r="F8" i="10"/>
  <c r="F12" i="10" s="1"/>
  <c r="C23" i="10"/>
  <c r="C30" i="10" s="1"/>
  <c r="D34" i="11" s="1"/>
  <c r="E15" i="9"/>
  <c r="G15" i="9"/>
  <c r="C15" i="9"/>
  <c r="G34" i="11" l="1"/>
  <c r="G36" i="11" s="1"/>
  <c r="D36" i="11"/>
  <c r="G23" i="11"/>
  <c r="F28" i="10"/>
  <c r="G16" i="11"/>
  <c r="G10" i="11"/>
  <c r="G25" i="11" l="1"/>
  <c r="G32" i="11" s="1"/>
  <c r="F15" i="9"/>
  <c r="F23" i="10" l="1"/>
  <c r="F30" i="10" s="1"/>
  <c r="I15" i="9"/>
  <c r="H15" i="9" l="1"/>
</calcChain>
</file>

<file path=xl/sharedStrings.xml><?xml version="1.0" encoding="utf-8"?>
<sst xmlns="http://schemas.openxmlformats.org/spreadsheetml/2006/main" count="164" uniqueCount="115">
  <si>
    <t>Menstrie United Free Church of Scotland.</t>
  </si>
  <si>
    <t>Fund</t>
  </si>
  <si>
    <t>Balance</t>
  </si>
  <si>
    <t>Receipts</t>
  </si>
  <si>
    <t>Payments</t>
  </si>
  <si>
    <t>Surplus</t>
  </si>
  <si>
    <t>Net Fund</t>
  </si>
  <si>
    <t>Transfers</t>
  </si>
  <si>
    <t>Net Chng</t>
  </si>
  <si>
    <t>Held as</t>
  </si>
  <si>
    <t>Follows</t>
  </si>
  <si>
    <t>£</t>
  </si>
  <si>
    <t>General</t>
  </si>
  <si>
    <t>Manse</t>
  </si>
  <si>
    <t>Total Congregational Funds</t>
  </si>
  <si>
    <t>Unrestricted</t>
  </si>
  <si>
    <t>Designated</t>
  </si>
  <si>
    <t>Page 7</t>
  </si>
  <si>
    <t>Menstrie United Free Church of Scotland</t>
  </si>
  <si>
    <t>TOTAL</t>
  </si>
  <si>
    <t>Note</t>
  </si>
  <si>
    <t>Offerings</t>
  </si>
  <si>
    <t>Special Services</t>
  </si>
  <si>
    <t>Donations</t>
  </si>
  <si>
    <t>Total Receipts</t>
  </si>
  <si>
    <t>Page 8</t>
  </si>
  <si>
    <t>Page 9</t>
  </si>
  <si>
    <t>Ministry</t>
  </si>
  <si>
    <t>Pulpit Supply</t>
  </si>
  <si>
    <t>Property</t>
  </si>
  <si>
    <t>Insurance</t>
  </si>
  <si>
    <t>Denomination</t>
  </si>
  <si>
    <t>Presbytery</t>
  </si>
  <si>
    <t>Page 10</t>
  </si>
  <si>
    <t>Harvest Thanksgiving</t>
  </si>
  <si>
    <t>Youth Support</t>
  </si>
  <si>
    <t>Receipts for Missions</t>
  </si>
  <si>
    <t>in Funds</t>
  </si>
  <si>
    <t>Anderson Bequest</t>
  </si>
  <si>
    <t>Extraordinary</t>
  </si>
  <si>
    <t>(Unrestricted)</t>
  </si>
  <si>
    <t>(Designated)</t>
  </si>
  <si>
    <t>(Church)</t>
  </si>
  <si>
    <t>Other Salaries</t>
  </si>
  <si>
    <t>Total Ordinary Payments</t>
  </si>
  <si>
    <t>Nature of</t>
  </si>
  <si>
    <t>BoS A/C 00151581</t>
  </si>
  <si>
    <t xml:space="preserve">Christmas Eve </t>
  </si>
  <si>
    <t>(Deficit)</t>
  </si>
  <si>
    <t>Minister Stipend/NI/Expenses</t>
  </si>
  <si>
    <t>Fundraising</t>
  </si>
  <si>
    <t>Open</t>
  </si>
  <si>
    <t>Free Will Envelopes</t>
  </si>
  <si>
    <t>Assembly Scheme</t>
  </si>
  <si>
    <t>Other</t>
  </si>
  <si>
    <t>Other Receipts</t>
  </si>
  <si>
    <t>Total Ordinary Receipts</t>
  </si>
  <si>
    <t>Fund Raising</t>
  </si>
  <si>
    <t>Stipend/NI/Exps</t>
  </si>
  <si>
    <t>Church</t>
  </si>
  <si>
    <t>Other Congregation Payments</t>
  </si>
  <si>
    <t>Contributions to</t>
  </si>
  <si>
    <t>Missions</t>
  </si>
  <si>
    <t xml:space="preserve">Extraordinary </t>
  </si>
  <si>
    <t>Transfers between Funds</t>
  </si>
  <si>
    <t>Net Movements of Funds</t>
  </si>
  <si>
    <t>Fund Raising Activity</t>
  </si>
  <si>
    <t>Minister Telephone &amp; Travel</t>
  </si>
  <si>
    <t>Other Salaries &amp; Fees</t>
  </si>
  <si>
    <t>Organist</t>
  </si>
  <si>
    <t>Church Cleaning</t>
  </si>
  <si>
    <t>Organist Supply</t>
  </si>
  <si>
    <t>Property - Church</t>
  </si>
  <si>
    <t>Ground Maintenance</t>
  </si>
  <si>
    <t>Other Congregational Payments</t>
  </si>
  <si>
    <t>Stationery</t>
  </si>
  <si>
    <t>Stedfast Magazines</t>
  </si>
  <si>
    <t>Repairs &amp; Maint.</t>
  </si>
  <si>
    <t>Gas</t>
  </si>
  <si>
    <t>Electricity</t>
  </si>
  <si>
    <t>Maintenance</t>
  </si>
  <si>
    <t>Miscellaneous</t>
  </si>
  <si>
    <t>An'son Bequest</t>
  </si>
  <si>
    <t>Total Payments</t>
  </si>
  <si>
    <t>Free Will (Gift Aid)</t>
  </si>
  <si>
    <t>UFCoS Investment*</t>
  </si>
  <si>
    <t>Cash in Hand</t>
  </si>
  <si>
    <t>"Mainly Music"</t>
  </si>
  <si>
    <r>
      <t xml:space="preserve">                      </t>
    </r>
    <r>
      <rPr>
        <b/>
        <sz val="12"/>
        <color theme="1"/>
        <rFont val="Calibri"/>
        <family val="2"/>
      </rPr>
      <t xml:space="preserve">                                                                                                              </t>
    </r>
    <r>
      <rPr>
        <sz val="12"/>
        <color theme="1"/>
        <rFont val="Calibri"/>
        <family val="2"/>
      </rPr>
      <t>Contrib. to Ministry Computer</t>
    </r>
  </si>
  <si>
    <t>Let of premises</t>
  </si>
  <si>
    <t>Carers &amp; Toddlers</t>
  </si>
  <si>
    <t>Mainly Music Equip</t>
  </si>
  <si>
    <t>Charity &amp; Mission</t>
  </si>
  <si>
    <t xml:space="preserve">Surplus (Deficit)                             </t>
  </si>
  <si>
    <t>Bequests</t>
  </si>
  <si>
    <t>Strathcarron Hospice</t>
  </si>
  <si>
    <t>Coffee Mornings</t>
  </si>
  <si>
    <t>Property Disposals</t>
  </si>
  <si>
    <t>Statement of Balances and Movement of Balances on Congregational Funds for the year ended 31st December 2025</t>
  </si>
  <si>
    <t>01.01.25</t>
  </si>
  <si>
    <t>31.12.25</t>
  </si>
  <si>
    <t>* The most recent valuation on 31st December, 2025 was £</t>
  </si>
  <si>
    <t>Receipts, all Funds, for the Year Ending 31st December 2025 (comparative year to 31st December 2024)</t>
  </si>
  <si>
    <t>Payments, all Funds, for the Year Ending 31st December 2025 (comparative year to 31st December 2024)</t>
  </si>
  <si>
    <t>SUPPLEMENT SHEET AND NOTES for the Year Ending 31st December 2025</t>
  </si>
  <si>
    <t>Extraordinary Payments</t>
  </si>
  <si>
    <t>Repairs &amp; Maintenance</t>
  </si>
  <si>
    <t>The Scottish Bible Society</t>
  </si>
  <si>
    <t>UFCoS Donation</t>
  </si>
  <si>
    <t>The Gate Charity</t>
  </si>
  <si>
    <t>UFCoS Calendars</t>
  </si>
  <si>
    <t>Pulpit supply</t>
  </si>
  <si>
    <t>Target</t>
  </si>
  <si>
    <t>see pg10</t>
  </si>
  <si>
    <t>£153,786.47 includes accrued interest of £74,786.47 on initial capital, £79,000.00, in UFCoS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</si>
</sst>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164" formatCode="#,##0.00;\(#,##0.00\)"/>
  </numFmts>
  <fonts count="9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1" xfId="0" applyBorder="1"/>
    <xf numFmtId="2" fontId="0" fillId="0" borderId="11" xfId="0" applyNumberFormat="1" applyBorder="1"/>
    <xf numFmtId="0" fontId="1" fillId="0" borderId="7" xfId="0" applyFont="1" applyBorder="1"/>
    <xf numFmtId="4" fontId="0" fillId="0" borderId="0" xfId="0" applyNumberFormat="1"/>
    <xf numFmtId="164" fontId="0" fillId="0" borderId="0" xfId="0" applyNumberFormat="1" applyAlignment="1">
      <alignment horizontal="center"/>
    </xf>
    <xf numFmtId="4" fontId="0" fillId="0" borderId="9" xfId="0" applyNumberFormat="1" applyBorder="1"/>
    <xf numFmtId="4" fontId="0" fillId="0" borderId="5" xfId="0" applyNumberFormat="1" applyBorder="1"/>
    <xf numFmtId="4" fontId="0" fillId="0" borderId="10" xfId="0" applyNumberFormat="1" applyBorder="1"/>
    <xf numFmtId="16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12" xfId="0" applyNumberFormat="1" applyBorder="1"/>
    <xf numFmtId="4" fontId="0" fillId="0" borderId="14" xfId="0" applyNumberFormat="1" applyBorder="1"/>
    <xf numFmtId="0" fontId="1" fillId="0" borderId="1" xfId="0" applyFont="1" applyBorder="1"/>
    <xf numFmtId="4" fontId="0" fillId="0" borderId="15" xfId="0" applyNumberFormat="1" applyBorder="1"/>
    <xf numFmtId="4" fontId="1" fillId="0" borderId="9" xfId="0" applyNumberFormat="1" applyFont="1" applyBorder="1"/>
    <xf numFmtId="4" fontId="0" fillId="0" borderId="16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0" borderId="17" xfId="0" applyNumberForma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1" fillId="0" borderId="10" xfId="0" applyNumberFormat="1" applyFont="1" applyBorder="1"/>
    <xf numFmtId="0" fontId="3" fillId="0" borderId="0" xfId="0" applyFont="1"/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15" xfId="0" applyBorder="1"/>
    <xf numFmtId="0" fontId="2" fillId="0" borderId="4" xfId="0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6" fillId="0" borderId="0" xfId="0" applyFont="1"/>
    <xf numFmtId="0" fontId="1" fillId="0" borderId="6" xfId="0" applyFont="1" applyBorder="1"/>
    <xf numFmtId="2" fontId="0" fillId="0" borderId="5" xfId="0" applyNumberFormat="1" applyBorder="1"/>
    <xf numFmtId="2" fontId="0" fillId="0" borderId="12" xfId="0" applyNumberFormat="1" applyBorder="1"/>
    <xf numFmtId="4" fontId="1" fillId="0" borderId="7" xfId="0" applyNumberFormat="1" applyFont="1" applyBorder="1"/>
    <xf numFmtId="16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5" xfId="0" applyNumberFormat="1" applyBorder="1"/>
    <xf numFmtId="39" fontId="0" fillId="0" borderId="0" xfId="0" applyNumberFormat="1"/>
    <xf numFmtId="0" fontId="1" fillId="0" borderId="18" xfId="0" applyFont="1" applyBorder="1"/>
    <xf numFmtId="4" fontId="7" fillId="0" borderId="5" xfId="0" applyNumberFormat="1" applyFont="1" applyBorder="1"/>
    <xf numFmtId="8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"/>
  <sheetViews>
    <sheetView workbookViewId="0">
      <selection activeCell="M1" sqref="M1"/>
    </sheetView>
  </sheetViews>
  <sheetFormatPr baseColWidth="10" defaultColWidth="8.83203125" defaultRowHeight="16" x14ac:dyDescent="0.2"/>
  <cols>
    <col min="1" max="1" width="16.33203125" customWidth="1"/>
    <col min="2" max="2" width="9.5" customWidth="1"/>
    <col min="3" max="3" width="9.83203125" customWidth="1"/>
    <col min="4" max="4" width="12.33203125" customWidth="1"/>
    <col min="5" max="5" width="12.6640625" customWidth="1"/>
    <col min="6" max="6" width="10.5" bestFit="1" customWidth="1"/>
    <col min="7" max="8" width="10.33203125" customWidth="1"/>
    <col min="9" max="9" width="10.1640625" customWidth="1"/>
    <col min="10" max="10" width="19.83203125" customWidth="1"/>
    <col min="11" max="11" width="10" customWidth="1"/>
    <col min="13" max="13" width="8.83203125" style="60"/>
  </cols>
  <sheetData>
    <row r="1" spans="1:11" x14ac:dyDescent="0.2">
      <c r="A1" s="1" t="s">
        <v>0</v>
      </c>
      <c r="K1" s="3" t="s">
        <v>17</v>
      </c>
    </row>
    <row r="3" spans="1:11" ht="17" thickBot="1" x14ac:dyDescent="0.25">
      <c r="A3" s="1" t="s">
        <v>98</v>
      </c>
      <c r="I3" s="1"/>
    </row>
    <row r="4" spans="1:1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x14ac:dyDescent="0.2">
      <c r="A5" s="11" t="s">
        <v>1</v>
      </c>
      <c r="B5" s="3" t="s">
        <v>45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8</v>
      </c>
      <c r="I5" s="3" t="s">
        <v>2</v>
      </c>
      <c r="J5" s="3" t="s">
        <v>9</v>
      </c>
      <c r="K5" s="9"/>
    </row>
    <row r="6" spans="1:11" x14ac:dyDescent="0.2">
      <c r="A6" s="10"/>
      <c r="B6" s="3" t="s">
        <v>1</v>
      </c>
      <c r="C6" s="3" t="s">
        <v>99</v>
      </c>
      <c r="D6" s="3">
        <v>2025</v>
      </c>
      <c r="E6" s="3">
        <v>2025</v>
      </c>
      <c r="F6" s="3" t="s">
        <v>48</v>
      </c>
      <c r="G6" s="1" t="s">
        <v>7</v>
      </c>
      <c r="H6" s="3" t="s">
        <v>37</v>
      </c>
      <c r="I6" s="3" t="s">
        <v>100</v>
      </c>
      <c r="J6" s="3" t="s">
        <v>10</v>
      </c>
      <c r="K6" s="9"/>
    </row>
    <row r="7" spans="1:11" x14ac:dyDescent="0.2">
      <c r="A7" s="10"/>
      <c r="C7" s="3" t="s">
        <v>11</v>
      </c>
      <c r="D7" s="3" t="s">
        <v>11</v>
      </c>
      <c r="E7" s="3" t="s">
        <v>11</v>
      </c>
      <c r="F7" s="3" t="s">
        <v>11</v>
      </c>
      <c r="G7" s="3" t="s">
        <v>11</v>
      </c>
      <c r="H7" s="3" t="s">
        <v>11</v>
      </c>
      <c r="I7" s="3" t="s">
        <v>11</v>
      </c>
      <c r="K7" s="12" t="s">
        <v>11</v>
      </c>
    </row>
    <row r="8" spans="1:11" x14ac:dyDescent="0.2">
      <c r="A8" s="10"/>
      <c r="K8" s="9"/>
    </row>
    <row r="9" spans="1:11" x14ac:dyDescent="0.2">
      <c r="A9" s="8" t="s">
        <v>12</v>
      </c>
      <c r="B9" s="38" t="s">
        <v>15</v>
      </c>
      <c r="C9" s="20">
        <v>16360.66</v>
      </c>
      <c r="D9" s="20">
        <v>9146.1299999999992</v>
      </c>
      <c r="E9" s="20">
        <v>20215.71</v>
      </c>
      <c r="F9" s="42">
        <f>D9-E9</f>
        <v>-11069.58</v>
      </c>
      <c r="G9" s="42">
        <v>-5291.08</v>
      </c>
      <c r="H9" s="20">
        <v>0</v>
      </c>
      <c r="I9" s="21">
        <f>C9+F9+G9</f>
        <v>0</v>
      </c>
      <c r="J9" s="37" t="s">
        <v>46</v>
      </c>
      <c r="K9" s="23">
        <v>1430.5450000000001</v>
      </c>
    </row>
    <row r="10" spans="1:11" x14ac:dyDescent="0.2">
      <c r="A10" s="10"/>
      <c r="B10" s="39"/>
      <c r="C10" s="20"/>
      <c r="D10" s="20"/>
      <c r="E10" s="20"/>
      <c r="F10" s="43"/>
      <c r="G10" s="20"/>
      <c r="H10" s="20"/>
      <c r="I10" s="20"/>
      <c r="J10" s="37"/>
      <c r="K10" s="23"/>
    </row>
    <row r="11" spans="1:11" x14ac:dyDescent="0.2">
      <c r="A11" s="8" t="s">
        <v>13</v>
      </c>
      <c r="B11" s="38" t="s">
        <v>16</v>
      </c>
      <c r="C11" s="20">
        <v>35648.019999999997</v>
      </c>
      <c r="D11" s="20">
        <v>0</v>
      </c>
      <c r="E11" s="20">
        <v>0</v>
      </c>
      <c r="F11" s="42">
        <f>D11-E11</f>
        <v>0</v>
      </c>
      <c r="G11" s="20">
        <v>0</v>
      </c>
      <c r="H11" s="20">
        <v>0</v>
      </c>
      <c r="I11" s="21">
        <f>C11+F11+G11</f>
        <v>35648.019999999997</v>
      </c>
      <c r="J11" s="37" t="s">
        <v>85</v>
      </c>
      <c r="K11" s="23">
        <v>79000</v>
      </c>
    </row>
    <row r="12" spans="1:11" x14ac:dyDescent="0.2">
      <c r="A12" s="10"/>
      <c r="B12" s="39"/>
      <c r="C12" s="20"/>
      <c r="D12" s="20"/>
      <c r="E12" s="20"/>
      <c r="F12" s="43"/>
      <c r="G12" s="20"/>
      <c r="H12" s="20"/>
      <c r="I12" s="20"/>
      <c r="J12" s="37"/>
      <c r="K12" s="9"/>
    </row>
    <row r="13" spans="1:11" x14ac:dyDescent="0.2">
      <c r="A13" s="8" t="s">
        <v>38</v>
      </c>
      <c r="B13" s="38" t="s">
        <v>15</v>
      </c>
      <c r="C13" s="20">
        <v>40166.57</v>
      </c>
      <c r="D13" s="20">
        <v>0</v>
      </c>
      <c r="E13" s="20">
        <v>0</v>
      </c>
      <c r="F13" s="42">
        <f t="shared" ref="F13" si="0">D13-E13</f>
        <v>0</v>
      </c>
      <c r="G13" s="56">
        <v>5291.08</v>
      </c>
      <c r="H13" s="20">
        <v>0</v>
      </c>
      <c r="I13" s="21">
        <f>C13+F13+G13</f>
        <v>45457.65</v>
      </c>
      <c r="J13" s="37" t="s">
        <v>86</v>
      </c>
      <c r="K13" s="23">
        <v>675.12</v>
      </c>
    </row>
    <row r="14" spans="1:11" x14ac:dyDescent="0.2">
      <c r="A14" s="8"/>
      <c r="B14" s="38"/>
      <c r="C14" s="20"/>
      <c r="D14" s="20"/>
      <c r="E14" s="20"/>
      <c r="F14" s="20"/>
      <c r="G14" s="20"/>
      <c r="H14" s="20"/>
      <c r="I14" s="21"/>
      <c r="J14" s="37"/>
      <c r="K14" s="23"/>
    </row>
    <row r="15" spans="1:11" ht="17" thickBot="1" x14ac:dyDescent="0.25">
      <c r="A15" s="8" t="s">
        <v>14</v>
      </c>
      <c r="B15" s="41"/>
      <c r="C15" s="22">
        <f t="shared" ref="C15:I15" si="1">SUM(C9:C14)</f>
        <v>92175.25</v>
      </c>
      <c r="D15" s="22">
        <f t="shared" si="1"/>
        <v>9146.1299999999992</v>
      </c>
      <c r="E15" s="22">
        <f t="shared" si="1"/>
        <v>20215.71</v>
      </c>
      <c r="F15" s="25">
        <f t="shared" si="1"/>
        <v>-11069.58</v>
      </c>
      <c r="G15" s="22">
        <f t="shared" si="1"/>
        <v>0</v>
      </c>
      <c r="H15" s="25">
        <f t="shared" si="1"/>
        <v>0</v>
      </c>
      <c r="I15" s="25">
        <f t="shared" si="1"/>
        <v>81105.67</v>
      </c>
      <c r="K15" s="24">
        <f>SUM(K9:K13)</f>
        <v>81105.664999999994</v>
      </c>
    </row>
    <row r="16" spans="1:11" ht="17" thickTop="1" x14ac:dyDescent="0.2">
      <c r="A16" s="10"/>
      <c r="K16" s="9"/>
    </row>
    <row r="17" spans="1:8" x14ac:dyDescent="0.2">
      <c r="A17" s="10" t="s">
        <v>101</v>
      </c>
      <c r="E17" s="59">
        <v>153786.47</v>
      </c>
      <c r="F17" t="s">
        <v>113</v>
      </c>
    </row>
    <row r="19" spans="1:8" x14ac:dyDescent="0.2">
      <c r="D19" s="20"/>
      <c r="H19" s="20"/>
    </row>
  </sheetData>
  <phoneticPr fontId="8" type="noConversion"/>
  <pageMargins left="0.7" right="0.7" top="0.75" bottom="0.75" header="0.3" footer="0.3"/>
  <pageSetup paperSize="9" scale="9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1"/>
  <sheetViews>
    <sheetView topLeftCell="A8" zoomScale="150" workbookViewId="0">
      <selection activeCell="C26" sqref="C26"/>
    </sheetView>
  </sheetViews>
  <sheetFormatPr baseColWidth="10" defaultColWidth="8.83203125" defaultRowHeight="16" x14ac:dyDescent="0.2"/>
  <cols>
    <col min="1" max="1" width="13.5" customWidth="1"/>
    <col min="2" max="2" width="17.83203125" customWidth="1"/>
    <col min="3" max="3" width="11.6640625" customWidth="1"/>
    <col min="4" max="4" width="11.1640625" customWidth="1"/>
    <col min="5" max="5" width="16.6640625" customWidth="1"/>
    <col min="6" max="6" width="10.1640625" customWidth="1"/>
    <col min="7" max="7" width="7.1640625" customWidth="1"/>
    <col min="8" max="8" width="9.1640625" bestFit="1" customWidth="1"/>
  </cols>
  <sheetData>
    <row r="1" spans="1:9" x14ac:dyDescent="0.2">
      <c r="A1" s="1" t="s">
        <v>18</v>
      </c>
      <c r="H1" s="3" t="s">
        <v>25</v>
      </c>
    </row>
    <row r="2" spans="1:9" x14ac:dyDescent="0.2">
      <c r="A2" s="1" t="s">
        <v>102</v>
      </c>
      <c r="C2" s="1"/>
      <c r="D2" s="1"/>
    </row>
    <row r="3" spans="1:9" ht="17" thickBot="1" x14ac:dyDescent="0.25"/>
    <row r="4" spans="1:9" ht="18.75" customHeight="1" x14ac:dyDescent="0.2">
      <c r="A4" s="30" t="s">
        <v>1</v>
      </c>
      <c r="B4" s="6"/>
      <c r="C4" s="34" t="s">
        <v>12</v>
      </c>
      <c r="D4" s="34" t="s">
        <v>13</v>
      </c>
      <c r="E4" s="34" t="s">
        <v>38</v>
      </c>
      <c r="F4" s="34" t="s">
        <v>19</v>
      </c>
      <c r="G4" s="34" t="s">
        <v>20</v>
      </c>
      <c r="H4" s="35" t="s">
        <v>19</v>
      </c>
    </row>
    <row r="5" spans="1:9" x14ac:dyDescent="0.2">
      <c r="A5" s="10"/>
      <c r="C5" s="16" t="s">
        <v>40</v>
      </c>
      <c r="D5" s="16" t="s">
        <v>41</v>
      </c>
      <c r="E5" s="16" t="s">
        <v>40</v>
      </c>
      <c r="F5" s="3">
        <v>2025</v>
      </c>
      <c r="H5" s="12">
        <v>2024</v>
      </c>
    </row>
    <row r="6" spans="1:9" ht="19" x14ac:dyDescent="0.25">
      <c r="A6" s="45" t="s">
        <v>3</v>
      </c>
      <c r="C6" s="3" t="s">
        <v>11</v>
      </c>
      <c r="D6" s="3" t="s">
        <v>11</v>
      </c>
      <c r="E6" s="3" t="s">
        <v>11</v>
      </c>
      <c r="F6" s="3" t="s">
        <v>11</v>
      </c>
      <c r="H6" s="12" t="s">
        <v>11</v>
      </c>
    </row>
    <row r="7" spans="1:9" ht="7.5" customHeight="1" x14ac:dyDescent="0.2">
      <c r="A7" s="10"/>
      <c r="H7" s="9"/>
    </row>
    <row r="8" spans="1:9" x14ac:dyDescent="0.2">
      <c r="A8" s="8" t="s">
        <v>21</v>
      </c>
      <c r="B8" t="s">
        <v>51</v>
      </c>
      <c r="C8" s="20">
        <v>530</v>
      </c>
      <c r="F8" s="20">
        <f>SUM(C8:E8)</f>
        <v>530</v>
      </c>
      <c r="H8" s="50">
        <v>857.01</v>
      </c>
      <c r="I8" s="57"/>
    </row>
    <row r="9" spans="1:9" x14ac:dyDescent="0.2">
      <c r="A9" s="10"/>
      <c r="B9" t="s">
        <v>52</v>
      </c>
      <c r="C9" s="20">
        <v>1917.4</v>
      </c>
      <c r="F9" s="20">
        <f>SUM(C9:E9)</f>
        <v>1917.4</v>
      </c>
      <c r="H9" s="58">
        <v>2468.9899999999998</v>
      </c>
      <c r="I9" s="20"/>
    </row>
    <row r="10" spans="1:9" x14ac:dyDescent="0.2">
      <c r="A10" s="10"/>
      <c r="B10" t="s">
        <v>84</v>
      </c>
      <c r="C10" s="20">
        <v>3942</v>
      </c>
      <c r="F10" s="20">
        <f>SUM(C10:E10)</f>
        <v>3942</v>
      </c>
      <c r="H10" s="23">
        <v>3852</v>
      </c>
      <c r="I10" s="57"/>
    </row>
    <row r="11" spans="1:9" x14ac:dyDescent="0.2">
      <c r="A11" s="10"/>
      <c r="B11" t="s">
        <v>53</v>
      </c>
      <c r="C11">
        <v>0</v>
      </c>
      <c r="F11" s="20">
        <f>SUM(C11:E11)</f>
        <v>0</v>
      </c>
      <c r="H11" s="23">
        <v>0</v>
      </c>
      <c r="I11" s="57"/>
    </row>
    <row r="12" spans="1:9" x14ac:dyDescent="0.2">
      <c r="A12" s="10"/>
      <c r="B12" s="1"/>
      <c r="C12" s="26">
        <f>SUM(C8:C11)</f>
        <v>6389.4</v>
      </c>
      <c r="D12" s="17"/>
      <c r="E12" s="17"/>
      <c r="F12" s="26">
        <f>SUM(F8:F11)</f>
        <v>6389.4</v>
      </c>
      <c r="H12" s="28">
        <f>SUM(H8:H11)</f>
        <v>7178</v>
      </c>
    </row>
    <row r="13" spans="1:9" ht="8.25" customHeight="1" x14ac:dyDescent="0.2">
      <c r="A13" s="10"/>
      <c r="B13" s="1"/>
      <c r="C13" s="20"/>
      <c r="F13" s="4"/>
      <c r="H13" s="50"/>
    </row>
    <row r="14" spans="1:9" x14ac:dyDescent="0.2">
      <c r="A14" s="8" t="s">
        <v>23</v>
      </c>
      <c r="B14" t="s">
        <v>54</v>
      </c>
      <c r="C14" s="26">
        <v>487.06</v>
      </c>
      <c r="D14" s="17"/>
      <c r="E14" s="17"/>
      <c r="F14" s="26">
        <f>SUM(C14:E14)</f>
        <v>487.06</v>
      </c>
      <c r="H14" s="28">
        <v>123</v>
      </c>
    </row>
    <row r="15" spans="1:9" ht="8.25" customHeight="1" x14ac:dyDescent="0.2">
      <c r="A15" s="10"/>
      <c r="B15" s="1"/>
      <c r="C15" s="20"/>
      <c r="F15" s="4"/>
      <c r="H15" s="50"/>
    </row>
    <row r="16" spans="1:9" x14ac:dyDescent="0.2">
      <c r="A16" s="8" t="s">
        <v>55</v>
      </c>
      <c r="B16" t="s">
        <v>89</v>
      </c>
      <c r="C16" s="20">
        <v>336.37</v>
      </c>
      <c r="D16" s="20"/>
      <c r="F16" s="20">
        <f>SUM(C16:E16)</f>
        <v>336.37</v>
      </c>
      <c r="H16" s="58">
        <v>2109.08</v>
      </c>
    </row>
    <row r="17" spans="1:8" x14ac:dyDescent="0.2">
      <c r="A17" s="10"/>
      <c r="B17" t="s">
        <v>90</v>
      </c>
      <c r="C17" s="20">
        <v>1086.5999999999999</v>
      </c>
      <c r="D17" s="20"/>
      <c r="F17" s="20">
        <f>SUM(C17:E17)</f>
        <v>1086.5999999999999</v>
      </c>
      <c r="H17" s="58">
        <v>740.22</v>
      </c>
    </row>
    <row r="18" spans="1:8" x14ac:dyDescent="0.2">
      <c r="A18" s="10"/>
      <c r="B18" t="s">
        <v>22</v>
      </c>
      <c r="C18" s="31">
        <v>178.5</v>
      </c>
      <c r="D18" s="31"/>
      <c r="E18" s="44"/>
      <c r="F18" s="20">
        <f>SUM(C18:E18)</f>
        <v>178.5</v>
      </c>
      <c r="G18" s="3">
        <v>10.1</v>
      </c>
      <c r="H18" s="58">
        <v>264.70999999999998</v>
      </c>
    </row>
    <row r="19" spans="1:8" x14ac:dyDescent="0.2">
      <c r="A19" s="10"/>
      <c r="C19" s="31">
        <f>SUM(C16:C18)</f>
        <v>1601.4699999999998</v>
      </c>
      <c r="D19" s="44"/>
      <c r="E19" s="44"/>
      <c r="F19" s="26">
        <f>SUM(F16:F18)</f>
        <v>1601.4699999999998</v>
      </c>
      <c r="H19" s="28">
        <f>SUM(H16:H18)</f>
        <v>3114.01</v>
      </c>
    </row>
    <row r="20" spans="1:8" ht="9" customHeight="1" x14ac:dyDescent="0.2">
      <c r="A20" s="10"/>
      <c r="C20" s="20"/>
      <c r="F20" s="4"/>
      <c r="G20" s="3"/>
      <c r="H20" s="50"/>
    </row>
    <row r="21" spans="1:8" x14ac:dyDescent="0.2">
      <c r="A21" s="8" t="s">
        <v>57</v>
      </c>
      <c r="B21" s="41" t="s">
        <v>50</v>
      </c>
      <c r="C21" s="20">
        <v>668.2</v>
      </c>
      <c r="F21" s="20">
        <f>SUM(C21:E21)</f>
        <v>668.2</v>
      </c>
      <c r="G21" s="3">
        <v>10.199999999999999</v>
      </c>
      <c r="H21" s="50">
        <v>618.45000000000005</v>
      </c>
    </row>
    <row r="22" spans="1:8" ht="8.25" customHeight="1" x14ac:dyDescent="0.2">
      <c r="A22" s="10"/>
      <c r="B22" s="41"/>
      <c r="C22" s="20"/>
      <c r="F22" s="4"/>
      <c r="G22" s="3"/>
      <c r="H22" s="50"/>
    </row>
    <row r="23" spans="1:8" x14ac:dyDescent="0.2">
      <c r="A23" s="8" t="s">
        <v>56</v>
      </c>
      <c r="B23" s="41"/>
      <c r="C23" s="26">
        <f>C12+C14+C19+C21</f>
        <v>9146.130000000001</v>
      </c>
      <c r="D23" s="17"/>
      <c r="E23" s="17"/>
      <c r="F23" s="26">
        <f>F12+F14+F19+F21</f>
        <v>9146.130000000001</v>
      </c>
      <c r="G23" s="3"/>
      <c r="H23" s="28">
        <f>H12+H14+H19+H21</f>
        <v>11033.460000000001</v>
      </c>
    </row>
    <row r="24" spans="1:8" ht="9" customHeight="1" x14ac:dyDescent="0.2">
      <c r="A24" s="10"/>
      <c r="C24" s="20"/>
      <c r="H24" s="9"/>
    </row>
    <row r="25" spans="1:8" x14ac:dyDescent="0.2">
      <c r="A25" s="8" t="s">
        <v>39</v>
      </c>
      <c r="B25" t="s">
        <v>94</v>
      </c>
      <c r="C25" s="20">
        <v>0</v>
      </c>
      <c r="F25" s="20">
        <f>SUM(C25:E25)</f>
        <v>0</v>
      </c>
      <c r="H25" s="50">
        <v>10000</v>
      </c>
    </row>
    <row r="26" spans="1:8" x14ac:dyDescent="0.2">
      <c r="A26" s="8" t="s">
        <v>3</v>
      </c>
      <c r="B26" t="s">
        <v>97</v>
      </c>
      <c r="C26" s="20">
        <v>0</v>
      </c>
      <c r="F26" s="20">
        <f>SUM(C26:E26)</f>
        <v>0</v>
      </c>
      <c r="H26" s="50">
        <v>0</v>
      </c>
    </row>
    <row r="27" spans="1:8" x14ac:dyDescent="0.2">
      <c r="A27" s="8"/>
      <c r="B27" t="s">
        <v>36</v>
      </c>
      <c r="C27" s="20">
        <v>0</v>
      </c>
      <c r="F27" s="20">
        <f>SUM(C27:E27)</f>
        <v>0</v>
      </c>
      <c r="G27" s="3"/>
      <c r="H27" s="50">
        <v>0</v>
      </c>
    </row>
    <row r="28" spans="1:8" x14ac:dyDescent="0.2">
      <c r="A28" s="10"/>
      <c r="C28" s="26">
        <f>SUM(C25:C27)</f>
        <v>0</v>
      </c>
      <c r="D28" s="17"/>
      <c r="E28" s="17"/>
      <c r="F28" s="26">
        <f>SUM(F25:F27)</f>
        <v>0</v>
      </c>
      <c r="H28" s="51">
        <f>SUM(H25:H27)</f>
        <v>10000</v>
      </c>
    </row>
    <row r="29" spans="1:8" x14ac:dyDescent="0.2">
      <c r="A29" s="10"/>
      <c r="C29" s="20"/>
      <c r="H29" s="9"/>
    </row>
    <row r="30" spans="1:8" ht="17" thickBot="1" x14ac:dyDescent="0.25">
      <c r="A30" s="8" t="s">
        <v>24</v>
      </c>
      <c r="C30" s="22">
        <f>C23+C28</f>
        <v>9146.130000000001</v>
      </c>
      <c r="D30" s="22">
        <f>D23+D28</f>
        <v>0</v>
      </c>
      <c r="E30" s="22">
        <f>E23+E28</f>
        <v>0</v>
      </c>
      <c r="F30" s="22">
        <f>F23+F28</f>
        <v>9146.130000000001</v>
      </c>
      <c r="H30" s="24">
        <f>H23+H28</f>
        <v>21033.46</v>
      </c>
    </row>
    <row r="31" spans="1:8" ht="18" thickTop="1" thickBot="1" x14ac:dyDescent="0.25">
      <c r="A31" s="13"/>
      <c r="B31" s="14"/>
      <c r="C31" s="14"/>
      <c r="D31" s="14"/>
      <c r="E31" s="14"/>
      <c r="F31" s="14"/>
      <c r="G31" s="14"/>
      <c r="H31" s="15"/>
    </row>
  </sheetData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6"/>
  <sheetViews>
    <sheetView topLeftCell="A16" zoomScaleNormal="100" workbookViewId="0">
      <selection activeCell="H31" sqref="H31"/>
    </sheetView>
  </sheetViews>
  <sheetFormatPr baseColWidth="10" defaultColWidth="8.83203125" defaultRowHeight="16" x14ac:dyDescent="0.2"/>
  <cols>
    <col min="1" max="1" width="13.83203125" customWidth="1"/>
    <col min="3" max="3" width="9" customWidth="1"/>
    <col min="4" max="4" width="12.1640625" customWidth="1"/>
    <col min="5" max="5" width="11.1640625" customWidth="1"/>
    <col min="6" max="6" width="14.5" customWidth="1"/>
    <col min="7" max="7" width="10.5" bestFit="1" customWidth="1"/>
    <col min="8" max="8" width="6" customWidth="1"/>
    <col min="9" max="9" width="10.1640625" customWidth="1"/>
  </cols>
  <sheetData>
    <row r="1" spans="1:12" x14ac:dyDescent="0.2">
      <c r="A1" s="1" t="s">
        <v>18</v>
      </c>
      <c r="I1" s="3" t="s">
        <v>26</v>
      </c>
    </row>
    <row r="2" spans="1:12" x14ac:dyDescent="0.2">
      <c r="A2" s="1" t="s">
        <v>103</v>
      </c>
      <c r="E2" s="1"/>
    </row>
    <row r="3" spans="1:12" ht="7.5" customHeight="1" thickBot="1" x14ac:dyDescent="0.25">
      <c r="A3" s="14"/>
    </row>
    <row r="4" spans="1:12" x14ac:dyDescent="0.2">
      <c r="A4" s="30" t="s">
        <v>1</v>
      </c>
      <c r="B4" s="6"/>
      <c r="C4" s="6"/>
      <c r="D4" s="34" t="s">
        <v>12</v>
      </c>
      <c r="E4" s="34" t="s">
        <v>13</v>
      </c>
      <c r="F4" s="34" t="s">
        <v>82</v>
      </c>
      <c r="G4" s="34" t="s">
        <v>19</v>
      </c>
      <c r="H4" s="34" t="s">
        <v>20</v>
      </c>
      <c r="I4" s="35" t="s">
        <v>19</v>
      </c>
    </row>
    <row r="5" spans="1:12" x14ac:dyDescent="0.2">
      <c r="A5" s="10"/>
      <c r="D5" s="16" t="s">
        <v>40</v>
      </c>
      <c r="E5" t="s">
        <v>41</v>
      </c>
      <c r="F5" s="16" t="s">
        <v>40</v>
      </c>
      <c r="G5" s="3">
        <v>2025</v>
      </c>
      <c r="I5" s="12">
        <v>2024</v>
      </c>
    </row>
    <row r="6" spans="1:12" x14ac:dyDescent="0.2">
      <c r="A6" s="8" t="s">
        <v>4</v>
      </c>
      <c r="D6" s="3" t="s">
        <v>11</v>
      </c>
      <c r="E6" s="3" t="s">
        <v>11</v>
      </c>
      <c r="F6" s="3" t="s">
        <v>11</v>
      </c>
      <c r="G6" s="3" t="s">
        <v>11</v>
      </c>
      <c r="I6" s="12" t="s">
        <v>11</v>
      </c>
    </row>
    <row r="7" spans="1:12" ht="7.5" customHeight="1" x14ac:dyDescent="0.2">
      <c r="A7" s="8"/>
      <c r="D7" s="3"/>
      <c r="E7" s="3"/>
      <c r="F7" s="3"/>
      <c r="G7" s="3"/>
      <c r="I7" s="12"/>
    </row>
    <row r="8" spans="1:12" x14ac:dyDescent="0.2">
      <c r="A8" s="10" t="s">
        <v>27</v>
      </c>
      <c r="B8" t="s">
        <v>58</v>
      </c>
      <c r="D8" s="20">
        <v>600</v>
      </c>
      <c r="E8" s="20"/>
      <c r="F8" s="20"/>
      <c r="G8" s="20">
        <f>SUM(D8:F8)</f>
        <v>600</v>
      </c>
      <c r="H8" s="3"/>
      <c r="I8" s="23">
        <v>600</v>
      </c>
    </row>
    <row r="9" spans="1:12" x14ac:dyDescent="0.2">
      <c r="A9" s="10"/>
      <c r="B9" t="s">
        <v>28</v>
      </c>
      <c r="D9" s="20">
        <v>3628.08</v>
      </c>
      <c r="E9" s="20"/>
      <c r="F9" s="20"/>
      <c r="G9" s="20">
        <f>SUM(D9:F9)</f>
        <v>3628.08</v>
      </c>
      <c r="I9" s="23">
        <v>3303.04</v>
      </c>
    </row>
    <row r="10" spans="1:12" x14ac:dyDescent="0.2">
      <c r="A10" s="10"/>
      <c r="B10" s="1"/>
      <c r="D10" s="26">
        <f>SUM(D8:D9)</f>
        <v>4228.08</v>
      </c>
      <c r="E10" s="26"/>
      <c r="F10" s="26"/>
      <c r="G10" s="26">
        <f>G8+G9</f>
        <v>4228.08</v>
      </c>
      <c r="H10" s="3">
        <v>10.3</v>
      </c>
      <c r="I10" s="28">
        <f>SUM(I8:I9)</f>
        <v>3903.04</v>
      </c>
    </row>
    <row r="11" spans="1:12" ht="6.75" customHeight="1" x14ac:dyDescent="0.2">
      <c r="A11" s="10"/>
      <c r="B11" s="1"/>
      <c r="D11" s="20"/>
      <c r="E11" s="20"/>
      <c r="F11" s="20"/>
      <c r="G11" s="20"/>
      <c r="I11" s="23"/>
    </row>
    <row r="12" spans="1:12" x14ac:dyDescent="0.2">
      <c r="A12" s="10" t="s">
        <v>43</v>
      </c>
      <c r="B12" s="1"/>
      <c r="D12" s="26">
        <v>4062.93</v>
      </c>
      <c r="E12" s="26"/>
      <c r="F12" s="26"/>
      <c r="G12" s="26">
        <f>SUM(D12:F12)</f>
        <v>4062.93</v>
      </c>
      <c r="H12" s="3">
        <v>10.4</v>
      </c>
      <c r="I12" s="28">
        <v>3999.53</v>
      </c>
      <c r="L12" s="48"/>
    </row>
    <row r="13" spans="1:12" ht="7.5" customHeight="1" x14ac:dyDescent="0.2">
      <c r="A13" s="10"/>
      <c r="B13" s="1"/>
      <c r="D13" s="20"/>
      <c r="E13" s="20"/>
      <c r="F13" s="20"/>
      <c r="G13" s="20"/>
      <c r="I13" s="23"/>
    </row>
    <row r="14" spans="1:12" x14ac:dyDescent="0.2">
      <c r="A14" s="10" t="s">
        <v>29</v>
      </c>
      <c r="B14" t="s">
        <v>59</v>
      </c>
      <c r="D14" s="20">
        <v>6940.03</v>
      </c>
      <c r="E14" s="20"/>
      <c r="F14" s="20"/>
      <c r="G14" s="20">
        <f>SUM(D14:F14)</f>
        <v>6940.03</v>
      </c>
      <c r="H14" s="3">
        <v>10.5</v>
      </c>
      <c r="I14" s="23">
        <v>4839.93</v>
      </c>
    </row>
    <row r="15" spans="1:12" x14ac:dyDescent="0.2">
      <c r="A15" s="10" t="s">
        <v>42</v>
      </c>
      <c r="B15" t="s">
        <v>13</v>
      </c>
      <c r="D15" s="20">
        <v>0</v>
      </c>
      <c r="E15" s="20"/>
      <c r="F15" s="20"/>
      <c r="G15" s="20">
        <f>SUM(D15:F15)</f>
        <v>0</v>
      </c>
      <c r="H15" s="3"/>
      <c r="I15" s="23">
        <v>0</v>
      </c>
    </row>
    <row r="16" spans="1:12" x14ac:dyDescent="0.2">
      <c r="A16" s="10"/>
      <c r="B16" s="1"/>
      <c r="D16" s="26">
        <f>SUM(D14:D15)</f>
        <v>6940.03</v>
      </c>
      <c r="E16" s="26"/>
      <c r="F16" s="26"/>
      <c r="G16" s="26">
        <f>SUM(G14:G15)</f>
        <v>6940.03</v>
      </c>
      <c r="I16" s="28">
        <f>SUM(I14:I15)</f>
        <v>4839.93</v>
      </c>
    </row>
    <row r="17" spans="1:9" ht="9" customHeight="1" x14ac:dyDescent="0.2">
      <c r="A17" s="10"/>
      <c r="B17" s="1"/>
      <c r="D17" s="20"/>
      <c r="E17" s="20"/>
      <c r="F17" s="20"/>
      <c r="G17" s="20"/>
      <c r="I17" s="23"/>
    </row>
    <row r="18" spans="1:9" x14ac:dyDescent="0.2">
      <c r="A18" s="10" t="s">
        <v>60</v>
      </c>
      <c r="B18" s="1"/>
      <c r="D18" s="26">
        <v>1569.26</v>
      </c>
      <c r="E18" s="26"/>
      <c r="F18" s="26"/>
      <c r="G18" s="26">
        <f>SUM(D18:F18)</f>
        <v>1569.26</v>
      </c>
      <c r="H18" s="3">
        <v>10.6</v>
      </c>
      <c r="I18" s="28">
        <v>1209</v>
      </c>
    </row>
    <row r="19" spans="1:9" ht="10.5" customHeight="1" x14ac:dyDescent="0.2">
      <c r="A19" s="10"/>
      <c r="B19" s="1"/>
      <c r="D19" s="20"/>
      <c r="E19" s="20"/>
      <c r="F19" s="20"/>
      <c r="G19" s="20"/>
      <c r="I19" s="23"/>
    </row>
    <row r="20" spans="1:9" x14ac:dyDescent="0.2">
      <c r="A20" s="10" t="s">
        <v>61</v>
      </c>
      <c r="B20" t="s">
        <v>31</v>
      </c>
      <c r="D20" s="20">
        <v>2579</v>
      </c>
      <c r="E20" s="20"/>
      <c r="F20" s="20"/>
      <c r="G20" s="20">
        <f>SUM(D20:F20)</f>
        <v>2579</v>
      </c>
      <c r="H20" s="3">
        <v>10.7</v>
      </c>
      <c r="I20" s="23">
        <v>2864</v>
      </c>
    </row>
    <row r="21" spans="1:9" x14ac:dyDescent="0.2">
      <c r="A21" s="10"/>
      <c r="B21" t="s">
        <v>32</v>
      </c>
      <c r="D21" s="20">
        <v>0</v>
      </c>
      <c r="E21" s="20"/>
      <c r="F21" s="20"/>
      <c r="G21" s="20">
        <f>SUM(D21:F21)</f>
        <v>0</v>
      </c>
      <c r="I21" s="23">
        <v>27</v>
      </c>
    </row>
    <row r="22" spans="1:9" x14ac:dyDescent="0.2">
      <c r="A22" s="10"/>
      <c r="B22" t="s">
        <v>62</v>
      </c>
      <c r="D22" s="20">
        <v>0</v>
      </c>
      <c r="E22" s="20"/>
      <c r="F22" s="20"/>
      <c r="G22" s="20">
        <f>SUM(D22:F22)</f>
        <v>0</v>
      </c>
      <c r="H22" s="3"/>
      <c r="I22" s="23">
        <v>150</v>
      </c>
    </row>
    <row r="23" spans="1:9" x14ac:dyDescent="0.2">
      <c r="A23" s="10"/>
      <c r="B23" s="1"/>
      <c r="D23" s="27">
        <f>SUM(D20:D22)</f>
        <v>2579</v>
      </c>
      <c r="E23" s="27"/>
      <c r="F23" s="27"/>
      <c r="G23" s="27">
        <f>SUM(G20:G22)</f>
        <v>2579</v>
      </c>
      <c r="I23" s="29">
        <f>SUM(I20:I22)</f>
        <v>3041</v>
      </c>
    </row>
    <row r="24" spans="1:9" ht="9.75" customHeight="1" x14ac:dyDescent="0.2">
      <c r="A24" s="10"/>
      <c r="B24" s="1"/>
      <c r="D24" s="20"/>
      <c r="E24" s="20"/>
      <c r="F24" s="20"/>
      <c r="G24" s="20"/>
      <c r="I24" s="23"/>
    </row>
    <row r="25" spans="1:9" ht="17" thickBot="1" x14ac:dyDescent="0.25">
      <c r="A25" s="8" t="s">
        <v>44</v>
      </c>
      <c r="D25" s="33">
        <f>D10+D12+D16+D18+D23</f>
        <v>19379.3</v>
      </c>
      <c r="E25" s="33"/>
      <c r="F25" s="33"/>
      <c r="G25" s="33">
        <f>G10+G12+G16+G18+G23</f>
        <v>19379.3</v>
      </c>
      <c r="H25" s="20"/>
      <c r="I25" s="36">
        <f>I10+I12+I16+I18+I23</f>
        <v>16992.5</v>
      </c>
    </row>
    <row r="26" spans="1:9" ht="9.75" customHeight="1" thickTop="1" x14ac:dyDescent="0.2">
      <c r="A26" s="10"/>
      <c r="D26" s="20"/>
      <c r="E26" s="20"/>
      <c r="F26" s="20"/>
      <c r="G26" s="20"/>
      <c r="H26" s="20"/>
      <c r="I26" s="23"/>
    </row>
    <row r="27" spans="1:9" x14ac:dyDescent="0.2">
      <c r="A27" s="8" t="s">
        <v>63</v>
      </c>
      <c r="B27" t="s">
        <v>77</v>
      </c>
      <c r="D27" s="20">
        <v>177.21</v>
      </c>
      <c r="E27" s="20"/>
      <c r="F27" s="20"/>
      <c r="G27" s="20">
        <f>SUM(D27:F27)</f>
        <v>177.21</v>
      </c>
      <c r="H27" s="3"/>
      <c r="I27" s="23">
        <v>0</v>
      </c>
    </row>
    <row r="28" spans="1:9" x14ac:dyDescent="0.2">
      <c r="A28" s="8" t="s">
        <v>4</v>
      </c>
      <c r="B28" t="s">
        <v>91</v>
      </c>
      <c r="D28" s="20">
        <v>0</v>
      </c>
      <c r="E28" s="20"/>
      <c r="F28" s="20"/>
      <c r="G28" s="20">
        <f>SUM(D28:F28)</f>
        <v>0</v>
      </c>
      <c r="H28" s="3"/>
      <c r="I28" s="23">
        <v>0</v>
      </c>
    </row>
    <row r="29" spans="1:9" ht="15" customHeight="1" x14ac:dyDescent="0.2">
      <c r="A29" s="8"/>
      <c r="B29" t="s">
        <v>92</v>
      </c>
      <c r="D29" s="20">
        <v>659.2</v>
      </c>
      <c r="E29" s="20"/>
      <c r="F29" s="20"/>
      <c r="G29" s="20">
        <f>SUM(D29:F29)</f>
        <v>659.2</v>
      </c>
      <c r="H29" s="3"/>
      <c r="I29" s="23">
        <v>461</v>
      </c>
    </row>
    <row r="30" spans="1:9" x14ac:dyDescent="0.2">
      <c r="A30" s="10"/>
      <c r="C30" s="48"/>
      <c r="D30" s="26">
        <f>SUM(D27:D29)</f>
        <v>836.41000000000008</v>
      </c>
      <c r="E30" s="26"/>
      <c r="F30" s="26"/>
      <c r="G30" s="26">
        <f>SUM(G27:G29)</f>
        <v>836.41000000000008</v>
      </c>
      <c r="H30" s="3">
        <v>10.8</v>
      </c>
      <c r="I30" s="28">
        <f>SUM(I27:I29)</f>
        <v>461</v>
      </c>
    </row>
    <row r="31" spans="1:9" ht="9" customHeight="1" x14ac:dyDescent="0.2">
      <c r="A31" s="8"/>
      <c r="D31" s="20"/>
      <c r="E31" s="20"/>
      <c r="F31" s="20"/>
      <c r="G31" s="20"/>
      <c r="H31" s="20"/>
      <c r="I31" s="23"/>
    </row>
    <row r="32" spans="1:9" ht="17" thickBot="1" x14ac:dyDescent="0.25">
      <c r="A32" s="8" t="s">
        <v>83</v>
      </c>
      <c r="D32" s="32">
        <f>D25+D30</f>
        <v>20215.71</v>
      </c>
      <c r="E32" s="32">
        <f t="shared" ref="E32:I32" si="0">E25+E30</f>
        <v>0</v>
      </c>
      <c r="F32" s="32">
        <f t="shared" si="0"/>
        <v>0</v>
      </c>
      <c r="G32" s="32">
        <f>G25+G30</f>
        <v>20215.71</v>
      </c>
      <c r="H32" s="20"/>
      <c r="I32" s="40">
        <f t="shared" si="0"/>
        <v>17453.5</v>
      </c>
    </row>
    <row r="33" spans="1:9" ht="9.75" customHeight="1" thickTop="1" x14ac:dyDescent="0.2">
      <c r="A33" s="8"/>
      <c r="D33" s="20"/>
      <c r="E33" s="20"/>
      <c r="F33" s="20"/>
      <c r="G33" s="20"/>
      <c r="H33" s="20"/>
      <c r="I33" s="23"/>
    </row>
    <row r="34" spans="1:9" x14ac:dyDescent="0.2">
      <c r="A34" s="8" t="s">
        <v>93</v>
      </c>
      <c r="D34" s="53">
        <f>Receipts!C30-D32</f>
        <v>-11069.579999999998</v>
      </c>
      <c r="E34" s="53"/>
      <c r="F34" s="53"/>
      <c r="G34" s="53">
        <f>SUM(D34:F34)</f>
        <v>-11069.579999999998</v>
      </c>
      <c r="H34" s="54"/>
      <c r="I34" s="55">
        <v>3579.96</v>
      </c>
    </row>
    <row r="35" spans="1:9" ht="16.5" customHeight="1" x14ac:dyDescent="0.2">
      <c r="A35" s="8" t="s">
        <v>64</v>
      </c>
      <c r="D35" s="53">
        <v>0</v>
      </c>
      <c r="E35" s="53"/>
      <c r="F35" s="53">
        <v>0</v>
      </c>
      <c r="G35" s="53">
        <f>SUM(D35:F35)</f>
        <v>0</v>
      </c>
      <c r="H35" s="20"/>
      <c r="I35" s="55">
        <v>0</v>
      </c>
    </row>
    <row r="36" spans="1:9" ht="18" customHeight="1" thickBot="1" x14ac:dyDescent="0.25">
      <c r="A36" s="49" t="s">
        <v>65</v>
      </c>
      <c r="B36" s="14"/>
      <c r="C36" s="14"/>
      <c r="D36" s="46">
        <f t="shared" ref="D36:G36" si="1">SUM(D34:D35)</f>
        <v>-11069.579999999998</v>
      </c>
      <c r="E36" s="46">
        <f t="shared" si="1"/>
        <v>0</v>
      </c>
      <c r="F36" s="46">
        <f t="shared" si="1"/>
        <v>0</v>
      </c>
      <c r="G36" s="46">
        <f t="shared" si="1"/>
        <v>-11069.579999999998</v>
      </c>
      <c r="H36" s="52"/>
      <c r="I36" s="47">
        <f>SUM(I34:I35)</f>
        <v>3579.96</v>
      </c>
    </row>
  </sheetData>
  <pageMargins left="0.70866141732283472" right="0.70866141732283472" top="0.35433070866141736" bottom="0.35433070866141736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5"/>
  <sheetViews>
    <sheetView tabSelected="1" topLeftCell="A12" zoomScale="115" zoomScaleNormal="115" workbookViewId="0">
      <selection activeCell="J25" sqref="J25"/>
    </sheetView>
  </sheetViews>
  <sheetFormatPr baseColWidth="10" defaultColWidth="8.83203125" defaultRowHeight="16" x14ac:dyDescent="0.2"/>
  <sheetData>
    <row r="1" spans="1:13" ht="19" x14ac:dyDescent="0.25">
      <c r="A1" s="2" t="s">
        <v>18</v>
      </c>
      <c r="M1" s="3" t="s">
        <v>33</v>
      </c>
    </row>
    <row r="2" spans="1:13" ht="4.5" customHeight="1" x14ac:dyDescent="0.2"/>
    <row r="3" spans="1:13" ht="17" thickBot="1" x14ac:dyDescent="0.25">
      <c r="A3" s="19" t="s">
        <v>104</v>
      </c>
      <c r="B3" s="19"/>
      <c r="C3" s="19"/>
      <c r="D3" s="19"/>
      <c r="E3" s="19"/>
      <c r="F3" s="19"/>
      <c r="G3" s="19"/>
    </row>
    <row r="4" spans="1:13" ht="15" customHeight="1" x14ac:dyDescent="0.2"/>
    <row r="5" spans="1:13" x14ac:dyDescent="0.2">
      <c r="B5" s="3" t="s">
        <v>20</v>
      </c>
      <c r="G5" s="3" t="s">
        <v>11</v>
      </c>
      <c r="I5" s="3" t="s">
        <v>20</v>
      </c>
      <c r="M5" s="3" t="s">
        <v>11</v>
      </c>
    </row>
    <row r="6" spans="1:13" x14ac:dyDescent="0.2">
      <c r="A6" s="1"/>
    </row>
    <row r="7" spans="1:13" x14ac:dyDescent="0.2">
      <c r="B7" s="3">
        <v>10.1</v>
      </c>
      <c r="C7" s="1" t="s">
        <v>22</v>
      </c>
      <c r="I7" s="3">
        <v>10.6</v>
      </c>
      <c r="J7" s="1" t="s">
        <v>74</v>
      </c>
    </row>
    <row r="8" spans="1:13" x14ac:dyDescent="0.2">
      <c r="B8" s="3"/>
      <c r="C8" t="s">
        <v>34</v>
      </c>
      <c r="G8" s="4">
        <v>95</v>
      </c>
      <c r="J8" t="s">
        <v>75</v>
      </c>
      <c r="M8" s="4">
        <v>173.53</v>
      </c>
    </row>
    <row r="9" spans="1:13" x14ac:dyDescent="0.2">
      <c r="B9" s="3"/>
      <c r="C9" t="s">
        <v>47</v>
      </c>
      <c r="G9" s="4">
        <v>83.5</v>
      </c>
      <c r="J9" t="s">
        <v>76</v>
      </c>
      <c r="M9" s="4">
        <v>144</v>
      </c>
    </row>
    <row r="10" spans="1:13" x14ac:dyDescent="0.2">
      <c r="B10" s="16"/>
      <c r="G10" s="18">
        <f>SUM(G8:G9)</f>
        <v>178.5</v>
      </c>
      <c r="J10" t="s">
        <v>81</v>
      </c>
      <c r="M10" s="4">
        <v>431.53</v>
      </c>
    </row>
    <row r="11" spans="1:13" x14ac:dyDescent="0.2">
      <c r="B11" s="16"/>
      <c r="J11" t="s">
        <v>87</v>
      </c>
      <c r="M11" s="4">
        <v>820.2</v>
      </c>
    </row>
    <row r="12" spans="1:13" x14ac:dyDescent="0.2">
      <c r="B12" s="3">
        <v>10.199999999999999</v>
      </c>
      <c r="C12" s="1" t="s">
        <v>66</v>
      </c>
      <c r="M12" s="26">
        <f>SUM(M8:M11)</f>
        <v>1569.26</v>
      </c>
    </row>
    <row r="13" spans="1:13" x14ac:dyDescent="0.2">
      <c r="B13" s="3"/>
      <c r="C13" t="s">
        <v>35</v>
      </c>
      <c r="G13" s="4">
        <v>400</v>
      </c>
    </row>
    <row r="14" spans="1:13" x14ac:dyDescent="0.2">
      <c r="B14" s="3"/>
      <c r="C14" t="s">
        <v>96</v>
      </c>
      <c r="G14" s="4">
        <v>268.2</v>
      </c>
      <c r="I14" s="3">
        <v>10.7</v>
      </c>
      <c r="J14" s="1" t="s">
        <v>31</v>
      </c>
      <c r="L14" t="s">
        <v>112</v>
      </c>
      <c r="M14" s="18">
        <v>2579</v>
      </c>
    </row>
    <row r="15" spans="1:13" x14ac:dyDescent="0.2">
      <c r="G15" s="18">
        <f>SUM(G13:G14)</f>
        <v>668.2</v>
      </c>
    </row>
    <row r="16" spans="1:13" x14ac:dyDescent="0.2">
      <c r="I16" s="3">
        <v>10.8</v>
      </c>
      <c r="J16" s="1" t="s">
        <v>105</v>
      </c>
    </row>
    <row r="17" spans="1:13" x14ac:dyDescent="0.2">
      <c r="B17" s="3">
        <v>10.3</v>
      </c>
      <c r="C17" s="1" t="s">
        <v>27</v>
      </c>
      <c r="J17" t="s">
        <v>106</v>
      </c>
      <c r="M17">
        <v>177.21</v>
      </c>
    </row>
    <row r="18" spans="1:13" x14ac:dyDescent="0.2">
      <c r="B18" s="16"/>
      <c r="C18" t="s">
        <v>49</v>
      </c>
      <c r="G18" s="20">
        <v>600</v>
      </c>
      <c r="I18" s="3"/>
      <c r="J18" t="s">
        <v>107</v>
      </c>
      <c r="L18" s="1"/>
      <c r="M18" s="20">
        <v>100</v>
      </c>
    </row>
    <row r="19" spans="1:13" x14ac:dyDescent="0.2">
      <c r="B19" s="16"/>
      <c r="C19" t="s">
        <v>67</v>
      </c>
      <c r="G19" s="20">
        <v>0</v>
      </c>
      <c r="J19" t="s">
        <v>108</v>
      </c>
      <c r="M19" s="4">
        <v>75</v>
      </c>
    </row>
    <row r="20" spans="1:13" x14ac:dyDescent="0.2">
      <c r="B20" s="16"/>
      <c r="C20" t="s">
        <v>111</v>
      </c>
      <c r="G20" s="20">
        <v>3628.08</v>
      </c>
      <c r="J20" t="s">
        <v>109</v>
      </c>
      <c r="M20" s="4">
        <v>95</v>
      </c>
    </row>
    <row r="21" spans="1:13" x14ac:dyDescent="0.2">
      <c r="B21" s="3"/>
      <c r="G21" s="26">
        <f>SUM(G18:G20)</f>
        <v>4228.08</v>
      </c>
      <c r="J21" t="s">
        <v>95</v>
      </c>
      <c r="M21" s="20">
        <v>351.7</v>
      </c>
    </row>
    <row r="22" spans="1:13" x14ac:dyDescent="0.2">
      <c r="I22" s="3"/>
      <c r="J22" t="s">
        <v>110</v>
      </c>
      <c r="M22" s="20">
        <v>37.5</v>
      </c>
    </row>
    <row r="23" spans="1:13" x14ac:dyDescent="0.2">
      <c r="B23" s="3">
        <v>10.4</v>
      </c>
      <c r="C23" s="1" t="s">
        <v>68</v>
      </c>
      <c r="M23" s="17">
        <f>SUM(M17:M22)</f>
        <v>836.41000000000008</v>
      </c>
    </row>
    <row r="24" spans="1:13" x14ac:dyDescent="0.2">
      <c r="C24" t="s">
        <v>69</v>
      </c>
      <c r="G24" s="20">
        <v>3000</v>
      </c>
    </row>
    <row r="25" spans="1:13" x14ac:dyDescent="0.2">
      <c r="C25" t="s">
        <v>71</v>
      </c>
      <c r="G25" s="4">
        <v>129</v>
      </c>
      <c r="I25" s="16">
        <v>10.9</v>
      </c>
      <c r="J25" t="s">
        <v>114</v>
      </c>
    </row>
    <row r="26" spans="1:13" x14ac:dyDescent="0.2">
      <c r="A26" t="s">
        <v>88</v>
      </c>
      <c r="B26" s="3"/>
      <c r="C26" t="s">
        <v>70</v>
      </c>
      <c r="G26" s="4">
        <v>933.93</v>
      </c>
      <c r="I26" s="3"/>
      <c r="K26" s="16"/>
    </row>
    <row r="27" spans="1:13" x14ac:dyDescent="0.2">
      <c r="B27" s="3"/>
      <c r="G27" s="26">
        <f>SUM(G24:G26)</f>
        <v>4062.93</v>
      </c>
      <c r="I27" s="3"/>
    </row>
    <row r="28" spans="1:13" x14ac:dyDescent="0.2">
      <c r="B28" s="3"/>
      <c r="G28" s="20"/>
    </row>
    <row r="29" spans="1:13" x14ac:dyDescent="0.2">
      <c r="B29" s="3">
        <v>10.5</v>
      </c>
      <c r="C29" s="1" t="s">
        <v>72</v>
      </c>
      <c r="I29" s="3"/>
      <c r="M29" s="4"/>
    </row>
    <row r="30" spans="1:13" x14ac:dyDescent="0.2">
      <c r="C30" t="s">
        <v>30</v>
      </c>
      <c r="G30" s="20">
        <v>809.31</v>
      </c>
      <c r="I30" s="3"/>
      <c r="M30" s="4"/>
    </row>
    <row r="31" spans="1:13" x14ac:dyDescent="0.2">
      <c r="C31" t="s">
        <v>78</v>
      </c>
      <c r="G31" s="20">
        <v>1190.3</v>
      </c>
      <c r="I31" s="16"/>
      <c r="M31" s="20"/>
    </row>
    <row r="32" spans="1:13" x14ac:dyDescent="0.2">
      <c r="C32" t="s">
        <v>79</v>
      </c>
      <c r="G32" s="20">
        <v>1242.96</v>
      </c>
      <c r="M32" s="4"/>
    </row>
    <row r="33" spans="2:7" x14ac:dyDescent="0.2">
      <c r="C33" t="s">
        <v>80</v>
      </c>
      <c r="G33" s="20">
        <v>3307.4</v>
      </c>
    </row>
    <row r="34" spans="2:7" x14ac:dyDescent="0.2">
      <c r="B34" s="3"/>
      <c r="C34" t="s">
        <v>73</v>
      </c>
      <c r="G34" s="20">
        <v>390.06</v>
      </c>
    </row>
    <row r="35" spans="2:7" x14ac:dyDescent="0.2">
      <c r="G35" s="26">
        <f>SUM(G30:G34)</f>
        <v>6940.03</v>
      </c>
    </row>
  </sheetData>
  <pageMargins left="0.70866141732283472" right="0.70866141732283472" top="0.35433070866141736" bottom="0.74803149606299213" header="0.31496062992125984" footer="0.31496062992125984"/>
  <pageSetup paperSize="9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DEBE318-F418-4427-A5DD-CE4705798DEE}"/>
</file>

<file path=customXml/itemProps2.xml><?xml version="1.0" encoding="utf-8"?>
<ds:datastoreItem xmlns:ds="http://schemas.openxmlformats.org/officeDocument/2006/customXml" ds:itemID="{B5541EA4-AD17-4F06-A69E-CCF6C83D51DE}"/>
</file>

<file path=customXml/itemProps3.xml><?xml version="1.0" encoding="utf-8"?>
<ds:datastoreItem xmlns:ds="http://schemas.openxmlformats.org/officeDocument/2006/customXml" ds:itemID="{D4D34AF2-3AB8-4261-B73F-8230E815BB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 of Balances</vt:lpstr>
      <vt:lpstr>Receipts</vt:lpstr>
      <vt:lpstr>Payments</vt:lpstr>
      <vt:lpstr>Supplementary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</dc:creator>
  <cp:lastModifiedBy>Patricia Johnston</cp:lastModifiedBy>
  <cp:lastPrinted>2026-02-19T20:51:40Z</cp:lastPrinted>
  <dcterms:created xsi:type="dcterms:W3CDTF">2013-02-25T19:31:08Z</dcterms:created>
  <dcterms:modified xsi:type="dcterms:W3CDTF">2026-03-09T08:50:18Z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