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liverguac-my.sharepoint.com/personal/k_burgess_rgu_ac_uk/Documents/Desktop/Rainbows/2026 Finances/"/>
    </mc:Choice>
  </mc:AlternateContent>
  <xr:revisionPtr revIDLastSave="228" documentId="13_ncr:1_{03F7B1B4-8FBF-40E7-A6AC-668C12BC732A}" xr6:coauthVersionLast="47" xr6:coauthVersionMax="47" xr10:uidLastSave="{FD1096F5-A1E5-443F-9EB4-14C75386049C}"/>
  <bookViews>
    <workbookView xWindow="-110" yWindow="-110" windowWidth="19420" windowHeight="10300" firstSheet="4" activeTab="4" xr2:uid="{21C93EF1-629D-4301-9380-1EC7E79998B0}"/>
  </bookViews>
  <sheets>
    <sheet name="Process to prepare" sheetId="11" state="hidden" r:id="rId1"/>
    <sheet name="Receipts and payments account" sheetId="5" r:id="rId2"/>
    <sheet name="Statement of balances" sheetId="6" r:id="rId3"/>
    <sheet name="Trustees annual report" sheetId="7" r:id="rId4"/>
    <sheet name="Independent examiner's report" sheetId="8" r:id="rId5"/>
    <sheet name="CONTENTS" sheetId="14" r:id="rId6"/>
    <sheet name="Accounts Process" sheetId="15" r:id="rId7"/>
    <sheet name="Instructions" sheetId="10" r:id="rId8"/>
    <sheet name="3rd party fund" sheetId="12" state="hidden" r:id="rId9"/>
    <sheet name="DATA INPUT" sheetId="1" r:id="rId10"/>
    <sheet name="Data sheet" sheetId="9" state="hidden" r:id="rId11"/>
    <sheet name="INCOME (Receipts)" sheetId="3" r:id="rId12"/>
    <sheet name="EXPENDITURE (Payments)" sheetId="4" r:id="rId13"/>
    <sheet name="Paying into bank" sheetId="16" r:id="rId14"/>
  </sheets>
  <definedNames>
    <definedName name="_xlnm.Print_Area" localSheetId="5">CONTENTS!$A$1:$F$16</definedName>
    <definedName name="_xlnm.Print_Area" localSheetId="9">'DATA INPUT'!$A$1:$E$52</definedName>
    <definedName name="_xlnm.Print_Area" localSheetId="1">'Receipts and payments account'!$A$1:$E$38</definedName>
    <definedName name="_xlnm.Print_Area" localSheetId="2">'Statement of balances'!$A$1:$D$29</definedName>
    <definedName name="_xlnm.Print_Titles" localSheetId="7">Instructions!$1:$1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5" l="1"/>
  <c r="B17" i="5"/>
  <c r="B16" i="5"/>
  <c r="B15" i="5"/>
  <c r="B14" i="5"/>
  <c r="B13" i="5"/>
  <c r="B12" i="5"/>
  <c r="B11" i="5"/>
  <c r="B10" i="5"/>
  <c r="B9" i="5"/>
  <c r="J23" i="4"/>
  <c r="B19" i="5" l="1"/>
  <c r="G125" i="3"/>
  <c r="H125" i="3"/>
  <c r="I125" i="3"/>
  <c r="J125" i="3"/>
  <c r="K125" i="3"/>
  <c r="L125" i="3"/>
  <c r="M125" i="3"/>
  <c r="N125" i="3"/>
  <c r="O125" i="3"/>
  <c r="P125" i="3"/>
  <c r="F125" i="3"/>
  <c r="R97" i="3"/>
  <c r="R98" i="3" s="1"/>
  <c r="R99" i="3" s="1"/>
  <c r="R100" i="3" s="1"/>
  <c r="R101" i="3" s="1"/>
  <c r="R102" i="3" s="1"/>
  <c r="R103" i="3" s="1"/>
  <c r="R104" i="3" s="1"/>
  <c r="R105" i="3" s="1"/>
  <c r="R106" i="3" s="1"/>
  <c r="R107" i="3" s="1"/>
  <c r="R108" i="3" s="1"/>
  <c r="R109" i="3" s="1"/>
  <c r="R110" i="3" s="1"/>
  <c r="R111" i="3" s="1"/>
  <c r="R112" i="3" s="1"/>
  <c r="R113" i="3" s="1"/>
  <c r="R114" i="3" s="1"/>
  <c r="R115" i="3" s="1"/>
  <c r="R116" i="3" s="1"/>
  <c r="R117" i="3" s="1"/>
  <c r="R118" i="3" s="1"/>
  <c r="R119" i="3" s="1"/>
  <c r="R120" i="3" s="1"/>
  <c r="R121" i="3" s="1"/>
  <c r="R122" i="3" s="1"/>
  <c r="R123" i="3" s="1"/>
  <c r="R124" i="3" s="1"/>
  <c r="Q97" i="3"/>
  <c r="Q98" i="3" s="1"/>
  <c r="Q99" i="3" s="1"/>
  <c r="Q100" i="3" s="1"/>
  <c r="Q101" i="3" s="1"/>
  <c r="Q102" i="3" s="1"/>
  <c r="Q103" i="3" s="1"/>
  <c r="Q104" i="3" s="1"/>
  <c r="Q105" i="3" s="1"/>
  <c r="Q106" i="3" s="1"/>
  <c r="Q107" i="3" s="1"/>
  <c r="Q108" i="3" s="1"/>
  <c r="Q109" i="3" s="1"/>
  <c r="Q110" i="3" s="1"/>
  <c r="P97" i="3"/>
  <c r="P98" i="3"/>
  <c r="P99" i="3"/>
  <c r="P100" i="3"/>
  <c r="P101" i="3"/>
  <c r="P102" i="3"/>
  <c r="P103" i="3"/>
  <c r="P104" i="3"/>
  <c r="P105" i="3"/>
  <c r="P106" i="3"/>
  <c r="P107" i="3"/>
  <c r="P108" i="3"/>
  <c r="P109" i="3"/>
  <c r="P110" i="3"/>
  <c r="P111" i="3"/>
  <c r="P112" i="3"/>
  <c r="P113" i="3"/>
  <c r="P114" i="3"/>
  <c r="P115" i="3"/>
  <c r="P116" i="3"/>
  <c r="P117" i="3"/>
  <c r="P118" i="3"/>
  <c r="P119" i="3"/>
  <c r="P120" i="3"/>
  <c r="P121" i="3"/>
  <c r="P122" i="3"/>
  <c r="P123" i="3"/>
  <c r="P124" i="3"/>
  <c r="Q111" i="3" l="1"/>
  <c r="Q112" i="3" s="1"/>
  <c r="Q113" i="3" s="1"/>
  <c r="Q114" i="3" s="1"/>
  <c r="Q115" i="3" s="1"/>
  <c r="Q116" i="3" s="1"/>
  <c r="Q117" i="3" s="1"/>
  <c r="Q118" i="3" s="1"/>
  <c r="Q119" i="3" s="1"/>
  <c r="Q120" i="3" s="1"/>
  <c r="Q121" i="3" s="1"/>
  <c r="Q122" i="3" s="1"/>
  <c r="Q123" i="3" s="1"/>
  <c r="Q124" i="3" s="1"/>
  <c r="C16" i="1"/>
  <c r="S9" i="4"/>
  <c r="G3" i="16"/>
  <c r="H2" i="16" s="1"/>
  <c r="G2" i="16"/>
  <c r="H3" i="16" s="1"/>
  <c r="B5" i="16"/>
  <c r="B4" i="16"/>
  <c r="B3" i="16"/>
  <c r="J8" i="4" l="1"/>
  <c r="B29" i="5" s="1"/>
  <c r="K8" i="4"/>
  <c r="B30" i="5" s="1"/>
  <c r="L8" i="4"/>
  <c r="B31" i="5" s="1"/>
  <c r="M8" i="4"/>
  <c r="B32" i="5" s="1"/>
  <c r="N8" i="4"/>
  <c r="B33" i="5" s="1"/>
  <c r="G9" i="3"/>
  <c r="D27" i="6" l="1"/>
  <c r="B29" i="6"/>
  <c r="B27" i="6"/>
  <c r="B25" i="6" s="1"/>
  <c r="B41" i="7"/>
  <c r="A36" i="7" s="1"/>
  <c r="E37" i="7"/>
  <c r="B5" i="7"/>
  <c r="B3" i="7"/>
  <c r="C29" i="8"/>
  <c r="B23" i="8" s="1"/>
  <c r="C4" i="8"/>
  <c r="C3" i="8"/>
  <c r="C2" i="8"/>
  <c r="B5" i="6"/>
  <c r="B4" i="6"/>
  <c r="B3" i="6"/>
  <c r="B5" i="5"/>
  <c r="B4" i="5"/>
  <c r="B3" i="5"/>
  <c r="H43" i="10"/>
  <c r="J43" i="10"/>
  <c r="B5" i="3"/>
  <c r="B6" i="4"/>
  <c r="B5" i="4"/>
  <c r="B4" i="4"/>
  <c r="B3" i="3"/>
  <c r="H26" i="8"/>
  <c r="C34" i="8"/>
  <c r="C33" i="8"/>
  <c r="C32" i="8"/>
  <c r="C31" i="8"/>
  <c r="B21" i="7"/>
  <c r="B20" i="7"/>
  <c r="B19" i="7"/>
  <c r="B18" i="7"/>
  <c r="B10" i="7"/>
  <c r="B9" i="7"/>
  <c r="B7" i="7"/>
  <c r="A30" i="7"/>
  <c r="A28" i="7"/>
  <c r="B4" i="3"/>
  <c r="P11" i="3"/>
  <c r="P81" i="3"/>
  <c r="P80" i="3"/>
  <c r="P79" i="3"/>
  <c r="P78" i="3"/>
  <c r="P77" i="3"/>
  <c r="P76" i="3"/>
  <c r="P75" i="3"/>
  <c r="P74" i="3"/>
  <c r="P73" i="3"/>
  <c r="P72" i="3"/>
  <c r="P71" i="3"/>
  <c r="P70" i="3"/>
  <c r="P69" i="3"/>
  <c r="P68" i="3"/>
  <c r="P67" i="3"/>
  <c r="P66" i="3"/>
  <c r="P65" i="3"/>
  <c r="P64" i="3"/>
  <c r="P63" i="3"/>
  <c r="P62" i="3"/>
  <c r="P61" i="3"/>
  <c r="P60" i="3"/>
  <c r="P59" i="3"/>
  <c r="P58" i="3"/>
  <c r="P57" i="3"/>
  <c r="P56" i="3"/>
  <c r="P55" i="3"/>
  <c r="P54" i="3"/>
  <c r="P53" i="3"/>
  <c r="P52" i="3"/>
  <c r="P51" i="3"/>
  <c r="I8" i="4"/>
  <c r="B28" i="5" s="1"/>
  <c r="D13" i="12"/>
  <c r="B13" i="12"/>
  <c r="H4" i="16" l="1"/>
  <c r="G4" i="16"/>
  <c r="B9" i="6"/>
  <c r="P8" i="4"/>
  <c r="B35" i="5" s="1"/>
  <c r="O8" i="4"/>
  <c r="B34" i="5" s="1"/>
  <c r="H8" i="4"/>
  <c r="B27" i="5" s="1"/>
  <c r="G8" i="4"/>
  <c r="B24" i="5" s="1"/>
  <c r="F8" i="4"/>
  <c r="B23" i="5" s="1"/>
  <c r="P23" i="4" l="1"/>
  <c r="O23" i="4"/>
  <c r="N23" i="4"/>
  <c r="M23" i="4"/>
  <c r="L23" i="4"/>
  <c r="K23" i="4"/>
  <c r="H23" i="4"/>
  <c r="G23" i="4"/>
  <c r="F23" i="4"/>
  <c r="O9" i="3"/>
  <c r="N9" i="3"/>
  <c r="M9" i="3"/>
  <c r="L9" i="3"/>
  <c r="K9" i="3"/>
  <c r="J9" i="3"/>
  <c r="I9" i="3"/>
  <c r="H9" i="3"/>
  <c r="F9" i="3"/>
  <c r="C16" i="7"/>
  <c r="C15" i="7"/>
  <c r="C14" i="7"/>
  <c r="C13" i="7"/>
  <c r="C12" i="7"/>
  <c r="B16" i="7"/>
  <c r="B15" i="7"/>
  <c r="B14" i="7"/>
  <c r="B13" i="7"/>
  <c r="B12" i="7"/>
  <c r="P9" i="3" l="1"/>
  <c r="D20" i="6"/>
  <c r="D36" i="5"/>
  <c r="D19" i="5"/>
  <c r="Q22" i="4"/>
  <c r="Q21" i="4"/>
  <c r="Q20" i="4"/>
  <c r="Q19" i="4"/>
  <c r="Q18" i="4"/>
  <c r="Q17" i="4"/>
  <c r="Q16" i="4"/>
  <c r="Q15" i="4"/>
  <c r="Q14" i="4"/>
  <c r="Q13" i="4"/>
  <c r="Q12" i="4"/>
  <c r="Q11" i="4"/>
  <c r="Q10" i="4"/>
  <c r="Q9" i="4"/>
  <c r="R9" i="4" s="1"/>
  <c r="R10" i="4" s="1"/>
  <c r="P96" i="3"/>
  <c r="P95" i="3"/>
  <c r="P94" i="3"/>
  <c r="P93" i="3"/>
  <c r="P92" i="3"/>
  <c r="P91" i="3"/>
  <c r="P90" i="3"/>
  <c r="P89" i="3"/>
  <c r="P88" i="3"/>
  <c r="P87" i="3"/>
  <c r="P86" i="3"/>
  <c r="P85" i="3"/>
  <c r="P84" i="3"/>
  <c r="P83" i="3"/>
  <c r="P82"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P22" i="3"/>
  <c r="P21" i="3"/>
  <c r="P20" i="3"/>
  <c r="P19" i="3"/>
  <c r="P18" i="3"/>
  <c r="P17" i="3"/>
  <c r="P16" i="3"/>
  <c r="P15" i="3"/>
  <c r="P14" i="3"/>
  <c r="P13" i="3"/>
  <c r="P12" i="3"/>
  <c r="P10" i="3"/>
  <c r="P2" i="3" l="1"/>
  <c r="P3" i="3"/>
  <c r="R10" i="3"/>
  <c r="R11" i="3" s="1"/>
  <c r="R12" i="3" s="1"/>
  <c r="R13" i="3" s="1"/>
  <c r="R14" i="3" s="1"/>
  <c r="R15" i="3" s="1"/>
  <c r="R16" i="3" s="1"/>
  <c r="R17" i="3" s="1"/>
  <c r="R18" i="3" s="1"/>
  <c r="R19" i="3" s="1"/>
  <c r="R20" i="3" s="1"/>
  <c r="R21" i="3" s="1"/>
  <c r="R22" i="3" s="1"/>
  <c r="R23" i="3" s="1"/>
  <c r="R24" i="3" s="1"/>
  <c r="R25" i="3" s="1"/>
  <c r="R26" i="3" s="1"/>
  <c r="R27" i="3" s="1"/>
  <c r="R28" i="3" s="1"/>
  <c r="R29" i="3" s="1"/>
  <c r="R30" i="3" s="1"/>
  <c r="R31" i="3" s="1"/>
  <c r="R32" i="3" s="1"/>
  <c r="R33" i="3" s="1"/>
  <c r="R34" i="3" s="1"/>
  <c r="R35" i="3" s="1"/>
  <c r="R36" i="3" s="1"/>
  <c r="R37" i="3" s="1"/>
  <c r="R38" i="3" s="1"/>
  <c r="R39" i="3" s="1"/>
  <c r="R40" i="3" s="1"/>
  <c r="R41" i="3" s="1"/>
  <c r="R42" i="3" s="1"/>
  <c r="R43" i="3" s="1"/>
  <c r="R44" i="3" s="1"/>
  <c r="R45" i="3" s="1"/>
  <c r="R46" i="3" s="1"/>
  <c r="R47" i="3" s="1"/>
  <c r="R48" i="3" s="1"/>
  <c r="R49" i="3" s="1"/>
  <c r="R50" i="3" s="1"/>
  <c r="R51" i="3" s="1"/>
  <c r="R52" i="3" s="1"/>
  <c r="R53" i="3" s="1"/>
  <c r="R54" i="3" s="1"/>
  <c r="R55" i="3" s="1"/>
  <c r="R56" i="3" s="1"/>
  <c r="R57" i="3" s="1"/>
  <c r="R58" i="3" s="1"/>
  <c r="R59" i="3" s="1"/>
  <c r="R60" i="3" s="1"/>
  <c r="R61" i="3" s="1"/>
  <c r="R62" i="3" s="1"/>
  <c r="R63" i="3" s="1"/>
  <c r="R64" i="3" s="1"/>
  <c r="R65" i="3" s="1"/>
  <c r="R66" i="3" s="1"/>
  <c r="R67" i="3" s="1"/>
  <c r="R68" i="3" s="1"/>
  <c r="R69" i="3" s="1"/>
  <c r="R70" i="3" s="1"/>
  <c r="R71" i="3" s="1"/>
  <c r="R72" i="3" s="1"/>
  <c r="R73" i="3" s="1"/>
  <c r="R74" i="3" s="1"/>
  <c r="R75" i="3" s="1"/>
  <c r="R76" i="3" s="1"/>
  <c r="R77" i="3" s="1"/>
  <c r="R78" i="3" s="1"/>
  <c r="R79" i="3" s="1"/>
  <c r="R80" i="3" s="1"/>
  <c r="R81" i="3" s="1"/>
  <c r="R82" i="3" s="1"/>
  <c r="R83" i="3" s="1"/>
  <c r="R84" i="3" s="1"/>
  <c r="R85" i="3" s="1"/>
  <c r="R86" i="3" s="1"/>
  <c r="R87" i="3" s="1"/>
  <c r="R88" i="3" s="1"/>
  <c r="R89" i="3" s="1"/>
  <c r="R90" i="3" s="1"/>
  <c r="R91" i="3" s="1"/>
  <c r="R92" i="3" s="1"/>
  <c r="R93" i="3" s="1"/>
  <c r="R94" i="3" s="1"/>
  <c r="R95" i="3" s="1"/>
  <c r="R96" i="3" s="1"/>
  <c r="Q10" i="3"/>
  <c r="Q11" i="3" s="1"/>
  <c r="Q12" i="3" s="1"/>
  <c r="Q13" i="3" s="1"/>
  <c r="Q14" i="3" s="1"/>
  <c r="Q15" i="3" s="1"/>
  <c r="Q16" i="3" s="1"/>
  <c r="Q17" i="3" s="1"/>
  <c r="Q18" i="3" s="1"/>
  <c r="Q19" i="3" s="1"/>
  <c r="Q20" i="3" s="1"/>
  <c r="Q21" i="3" s="1"/>
  <c r="Q22" i="3" s="1"/>
  <c r="Q23" i="3" s="1"/>
  <c r="Q24" i="3" s="1"/>
  <c r="Q25" i="3" s="1"/>
  <c r="Q26" i="3" s="1"/>
  <c r="Q27" i="3" s="1"/>
  <c r="Q28" i="3" s="1"/>
  <c r="Q29" i="3" s="1"/>
  <c r="Q30" i="3" s="1"/>
  <c r="Q31" i="3" s="1"/>
  <c r="Q32" i="3" s="1"/>
  <c r="Q33" i="3" s="1"/>
  <c r="Q34" i="3" s="1"/>
  <c r="Q35" i="3" s="1"/>
  <c r="Q36" i="3" s="1"/>
  <c r="Q37" i="3" s="1"/>
  <c r="Q38" i="3" s="1"/>
  <c r="Q39" i="3" s="1"/>
  <c r="Q40" i="3" s="1"/>
  <c r="Q41" i="3" s="1"/>
  <c r="Q42" i="3" s="1"/>
  <c r="Q43" i="3" s="1"/>
  <c r="Q44" i="3" s="1"/>
  <c r="Q45" i="3" s="1"/>
  <c r="Q46" i="3" s="1"/>
  <c r="Q47" i="3" s="1"/>
  <c r="Q48" i="3" s="1"/>
  <c r="Q49" i="3" s="1"/>
  <c r="Q50" i="3" s="1"/>
  <c r="Q51" i="3" s="1"/>
  <c r="Q52" i="3" s="1"/>
  <c r="Q53" i="3" s="1"/>
  <c r="Q54" i="3" s="1"/>
  <c r="Q55" i="3" s="1"/>
  <c r="Q56" i="3" s="1"/>
  <c r="Q57" i="3" s="1"/>
  <c r="Q58" i="3" s="1"/>
  <c r="Q59" i="3" s="1"/>
  <c r="Q60" i="3" s="1"/>
  <c r="Q61" i="3" s="1"/>
  <c r="Q62" i="3" s="1"/>
  <c r="Q63" i="3" s="1"/>
  <c r="Q64" i="3" s="1"/>
  <c r="Q65" i="3" s="1"/>
  <c r="Q66" i="3" s="1"/>
  <c r="Q67" i="3" s="1"/>
  <c r="Q68" i="3" s="1"/>
  <c r="Q69" i="3" s="1"/>
  <c r="Q70" i="3" s="1"/>
  <c r="Q71" i="3" s="1"/>
  <c r="Q72" i="3" s="1"/>
  <c r="Q73" i="3" s="1"/>
  <c r="Q74" i="3" s="1"/>
  <c r="Q75" i="3" s="1"/>
  <c r="Q76" i="3" s="1"/>
  <c r="Q77" i="3" s="1"/>
  <c r="Q78" i="3" s="1"/>
  <c r="Q79" i="3" s="1"/>
  <c r="Q80" i="3" s="1"/>
  <c r="Q81" i="3" s="1"/>
  <c r="Q82" i="3" s="1"/>
  <c r="Q83" i="3" s="1"/>
  <c r="Q84" i="3" s="1"/>
  <c r="Q85" i="3" s="1"/>
  <c r="Q86" i="3" s="1"/>
  <c r="Q87" i="3" s="1"/>
  <c r="Q88" i="3" s="1"/>
  <c r="Q89" i="3" s="1"/>
  <c r="Q90" i="3" s="1"/>
  <c r="Q91" i="3" s="1"/>
  <c r="Q92" i="3" s="1"/>
  <c r="Q93" i="3" s="1"/>
  <c r="Q94" i="3" s="1"/>
  <c r="Q95" i="3" s="1"/>
  <c r="Q96" i="3" s="1"/>
  <c r="Q4" i="4"/>
  <c r="S10" i="4"/>
  <c r="S11" i="4" s="1"/>
  <c r="S12" i="4" s="1"/>
  <c r="S13" i="4" s="1"/>
  <c r="S14" i="4" s="1"/>
  <c r="S15" i="4" s="1"/>
  <c r="S16" i="4" s="1"/>
  <c r="S17" i="4" s="1"/>
  <c r="S18" i="4" s="1"/>
  <c r="S19" i="4" s="1"/>
  <c r="S20" i="4" s="1"/>
  <c r="S21" i="4" s="1"/>
  <c r="S22" i="4" s="1"/>
  <c r="R11" i="4"/>
  <c r="R12" i="4" s="1"/>
  <c r="R13" i="4" s="1"/>
  <c r="R14" i="4" s="1"/>
  <c r="R15" i="4" s="1"/>
  <c r="R16" i="4" s="1"/>
  <c r="R17" i="4" s="1"/>
  <c r="R18" i="4" s="1"/>
  <c r="R19" i="4" s="1"/>
  <c r="R20" i="4" s="1"/>
  <c r="R21" i="4" s="1"/>
  <c r="R22" i="4" s="1"/>
  <c r="D38" i="5"/>
  <c r="D12" i="6" s="1"/>
  <c r="D13" i="6" s="1"/>
  <c r="Q8" i="4"/>
  <c r="Q3" i="4"/>
  <c r="Q23" i="4"/>
  <c r="B7" i="5"/>
  <c r="B7" i="6"/>
  <c r="B36" i="5"/>
  <c r="P4" i="3" l="1"/>
  <c r="B17" i="6"/>
  <c r="Q5" i="4"/>
  <c r="D7" i="6"/>
  <c r="D7" i="5"/>
  <c r="B38" i="5"/>
  <c r="B12" i="6" s="1"/>
  <c r="B13" i="6" s="1"/>
  <c r="B20" i="6" l="1"/>
</calcChain>
</file>

<file path=xl/sharedStrings.xml><?xml version="1.0" encoding="utf-8"?>
<sst xmlns="http://schemas.openxmlformats.org/spreadsheetml/2006/main" count="682" uniqueCount="356">
  <si>
    <t>Data Required for Unit Accounts</t>
  </si>
  <si>
    <t>Income</t>
  </si>
  <si>
    <t>Expenditure</t>
  </si>
  <si>
    <t>State of R&amp;P</t>
  </si>
  <si>
    <t>State of bal</t>
  </si>
  <si>
    <t>Trustees</t>
  </si>
  <si>
    <t>IE Report</t>
  </si>
  <si>
    <t>Unit Name</t>
  </si>
  <si>
    <t>P</t>
  </si>
  <si>
    <t>Charity Number</t>
  </si>
  <si>
    <t xml:space="preserve">Year End Date </t>
  </si>
  <si>
    <t xml:space="preserve">Current year </t>
  </si>
  <si>
    <t xml:space="preserve">Prior year </t>
  </si>
  <si>
    <t>District</t>
  </si>
  <si>
    <t>Division</t>
  </si>
  <si>
    <t>Charity trustees</t>
  </si>
  <si>
    <t>Unit:</t>
  </si>
  <si>
    <t>Cash</t>
  </si>
  <si>
    <t>Charity number:</t>
  </si>
  <si>
    <t>Year end date:</t>
  </si>
  <si>
    <t xml:space="preserve">Date </t>
  </si>
  <si>
    <t>Received from</t>
  </si>
  <si>
    <t>Method</t>
  </si>
  <si>
    <t>Reference</t>
  </si>
  <si>
    <t>Membership subscriptions</t>
  </si>
  <si>
    <t>Trips</t>
  </si>
  <si>
    <t>Residential events</t>
  </si>
  <si>
    <t xml:space="preserve">3rd Party fundraising </t>
  </si>
  <si>
    <t>Unit fundraising</t>
  </si>
  <si>
    <t xml:space="preserve">Bank interest </t>
  </si>
  <si>
    <t xml:space="preserve">Donations received </t>
  </si>
  <si>
    <t xml:space="preserve">Gift aid </t>
  </si>
  <si>
    <t xml:space="preserve">Grants received </t>
  </si>
  <si>
    <t>Miscellaneous</t>
  </si>
  <si>
    <t>TOTAL</t>
  </si>
  <si>
    <t>Date</t>
  </si>
  <si>
    <t>Payee</t>
  </si>
  <si>
    <t>Meeting expenses</t>
  </si>
  <si>
    <t>Unit Fundraising</t>
  </si>
  <si>
    <t>3rd Party Fundraising</t>
  </si>
  <si>
    <t xml:space="preserve">Admin, stationery / postage </t>
  </si>
  <si>
    <t xml:space="preserve">Training </t>
  </si>
  <si>
    <t>Miscellaneous expenditure</t>
  </si>
  <si>
    <t>Receipts and Payments Account</t>
  </si>
  <si>
    <t xml:space="preserve">For the Year ended </t>
  </si>
  <si>
    <t xml:space="preserve">Unit name </t>
  </si>
  <si>
    <t>Receipts</t>
  </si>
  <si>
    <t>Membership Subscriptions</t>
  </si>
  <si>
    <t>Donations received</t>
  </si>
  <si>
    <t>Bank Interest</t>
  </si>
  <si>
    <t>Gift Aid</t>
  </si>
  <si>
    <t>Miscellaneous Income</t>
  </si>
  <si>
    <t>Total Receipts</t>
  </si>
  <si>
    <t>Payments</t>
  </si>
  <si>
    <t>Fundraising expenses</t>
  </si>
  <si>
    <t>3rd Party Fundraising/Donation</t>
  </si>
  <si>
    <t>Payments for charitable activities</t>
  </si>
  <si>
    <t xml:space="preserve">Subscriptions </t>
  </si>
  <si>
    <t xml:space="preserve">Meeting expenses </t>
  </si>
  <si>
    <t>Property costs/rent</t>
  </si>
  <si>
    <t>Admin/Postage &amp; Stationery</t>
  </si>
  <si>
    <t>Training</t>
  </si>
  <si>
    <t>Badges &amp; Resources</t>
  </si>
  <si>
    <t>Miscellaneous Expenditure</t>
  </si>
  <si>
    <t>Total Payments</t>
  </si>
  <si>
    <t>Surplus/(Deficit) for year</t>
  </si>
  <si>
    <t>Statement of balances</t>
  </si>
  <si>
    <t xml:space="preserve">For the year ended </t>
  </si>
  <si>
    <t>Opening Balances</t>
  </si>
  <si>
    <t>Bank</t>
  </si>
  <si>
    <t>Total</t>
  </si>
  <si>
    <t>Closing Balances</t>
  </si>
  <si>
    <t xml:space="preserve">Cash </t>
  </si>
  <si>
    <t>less outstanding cheques</t>
  </si>
  <si>
    <t>Assets &amp; Liabilities:</t>
  </si>
  <si>
    <t>In addition to the above cash &amp; bank balances, the unit has equipment to the value of:</t>
  </si>
  <si>
    <t>Independent examiners report</t>
  </si>
  <si>
    <t>For the year ended</t>
  </si>
  <si>
    <t>For</t>
  </si>
  <si>
    <t>Charity number</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</si>
  <si>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</si>
  <si>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</si>
  <si>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</si>
  <si>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</si>
  <si>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</si>
  <si>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</si>
  <si>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</si>
  <si>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</si>
  <si>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</si>
  <si>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</si>
  <si>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</si>
  <si>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</si>
  <si>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____________________________</t>
  </si>
  <si>
    <t>Signature</t>
  </si>
  <si>
    <t xml:space="preserve">Name: </t>
  </si>
  <si>
    <t xml:space="preserve">Address: </t>
  </si>
  <si>
    <t>Charity Trustees</t>
  </si>
  <si>
    <t>Charity Address</t>
  </si>
  <si>
    <t>During the year the trustees did not receive any remuneration.</t>
  </si>
  <si>
    <t>Signed on behalf of the trustees by</t>
  </si>
  <si>
    <t xml:space="preserve">Date: </t>
  </si>
  <si>
    <t xml:space="preserve">Type </t>
  </si>
  <si>
    <t>Every unit must prepare accounts</t>
  </si>
  <si>
    <t>* - You are looking after someone elses money and have a duty to care of it and accounts for what upi have done with it</t>
  </si>
  <si>
    <t>During the year</t>
  </si>
  <si>
    <t>Tab Colours</t>
  </si>
  <si>
    <t>Instructions</t>
  </si>
  <si>
    <t>The date of the transaction</t>
  </si>
  <si>
    <t xml:space="preserve">Received from </t>
  </si>
  <si>
    <t>This is drop down</t>
  </si>
  <si>
    <t>These columns are for the amount of money received and what it is for</t>
  </si>
  <si>
    <t xml:space="preserve">Total </t>
  </si>
  <si>
    <t>Starting in the first row in the table, add in your transaction details as follows:</t>
  </si>
  <si>
    <t>These columns are for the amount of the payment and what it is for</t>
  </si>
  <si>
    <t xml:space="preserve">These need to be manually input in column D from the previous years accounts or left blank if this is the unit's first set of accounts. </t>
  </si>
  <si>
    <t>DATA INPUT</t>
  </si>
  <si>
    <t>STATEMENT OF BALANCES</t>
  </si>
  <si>
    <t>N</t>
  </si>
  <si>
    <t>Y</t>
  </si>
  <si>
    <t>General data</t>
  </si>
  <si>
    <t>Date of signing</t>
  </si>
  <si>
    <t>day/month/year</t>
  </si>
  <si>
    <t xml:space="preserve">Prepared by (signature): </t>
  </si>
  <si>
    <t>INDEPENDENT EXAMINERS REPORT</t>
  </si>
  <si>
    <r>
      <t>·</t>
    </r>
    <r>
      <rPr>
        <sz val="11"/>
        <color rgb="FFFFFFFF"/>
        <rFont val="Aptos Narrow"/>
        <family val="2"/>
        <scheme val="minor"/>
      </rPr>
      <t xml:space="preserve"> </t>
    </r>
  </si>
  <si>
    <t>Person three</t>
  </si>
  <si>
    <t>EXAMPLE - Holding a coffee morning for another charity</t>
  </si>
  <si>
    <t>Ingredients for cake sale (e.g tea / coffee / biscuits)</t>
  </si>
  <si>
    <t>Paid to another charity</t>
  </si>
  <si>
    <t>Amount made from coffee morning</t>
  </si>
  <si>
    <t>How this look and pulls through to the accounts</t>
  </si>
  <si>
    <t>3rd party fundraising  - notes</t>
  </si>
  <si>
    <t>The accounts pages</t>
  </si>
  <si>
    <t>Accounts Process</t>
  </si>
  <si>
    <t>Data Input</t>
  </si>
  <si>
    <t>Statement of Balances</t>
  </si>
  <si>
    <t xml:space="preserve">To be completed during the year </t>
  </si>
  <si>
    <t>Information tabs - to help complete process and accounts</t>
  </si>
  <si>
    <t>Address</t>
  </si>
  <si>
    <t>Independent examiner</t>
  </si>
  <si>
    <t>Manual input required (if applicable)</t>
  </si>
  <si>
    <t>Accounts Pages (to be printed off as end of year accounts once completed)</t>
  </si>
  <si>
    <t>Receipts and payments account</t>
  </si>
  <si>
    <t>Trustees annual report</t>
  </si>
  <si>
    <t>These values must be the same</t>
  </si>
  <si>
    <t>Column J on Expenditure tab</t>
  </si>
  <si>
    <t>Column I on Income tab</t>
  </si>
  <si>
    <t>Number of girls programme delivered to</t>
  </si>
  <si>
    <t>Do the accounts differ significantly from previous year ? (YES / NO)</t>
  </si>
  <si>
    <t>See instructions</t>
  </si>
  <si>
    <t>Bank / Cash</t>
  </si>
  <si>
    <t xml:space="preserve">Bank / Cash </t>
  </si>
  <si>
    <t>RECEIPTS AND PAYMENTS ACCOUNT</t>
  </si>
  <si>
    <t>Template</t>
  </si>
  <si>
    <t>If the accounts for the year differ substantially from those of the previous year, add in a short explanation as to why (for example, a trip or large camp).</t>
  </si>
  <si>
    <t>For units that are registered charities</t>
  </si>
  <si>
    <t xml:space="preserve">Is this the first set of accounts that has been prepared for this unit? </t>
  </si>
  <si>
    <t>In this column record the payment type i.e. if it's a bank payment / cash / cheque / transfer</t>
  </si>
  <si>
    <t>Example: Holding a coffee morning for another charity</t>
  </si>
  <si>
    <t>(if applicable)</t>
  </si>
  <si>
    <r>
      <rPr>
        <b/>
        <sz val="12"/>
        <color rgb="FF000000"/>
        <rFont val="Poppins"/>
      </rPr>
      <t>Please complete all grey boxes below</t>
    </r>
    <r>
      <rPr>
        <sz val="12"/>
        <color indexed="8"/>
        <rFont val="Poppins"/>
      </rPr>
      <t xml:space="preserve"> </t>
    </r>
    <r>
      <rPr>
        <sz val="12"/>
        <color rgb="FF000000"/>
        <rFont val="Poppins"/>
      </rPr>
      <t>(this information will filter through to the accounts)</t>
    </r>
  </si>
  <si>
    <r>
      <t xml:space="preserve">Enter in this format: </t>
    </r>
    <r>
      <rPr>
        <b/>
        <sz val="12"/>
        <color rgb="FF000000"/>
        <rFont val="Poppins"/>
      </rPr>
      <t>31.12.2025</t>
    </r>
  </si>
  <si>
    <r>
      <t>If "</t>
    </r>
    <r>
      <rPr>
        <b/>
        <sz val="12"/>
        <color rgb="FF000000"/>
        <rFont val="Poppins"/>
      </rPr>
      <t>YES</t>
    </r>
    <r>
      <rPr>
        <sz val="12"/>
        <color indexed="8"/>
        <rFont val="Poppins"/>
      </rPr>
      <t>" please add explanation below</t>
    </r>
  </si>
  <si>
    <t>See notes on "Instructions" tab</t>
  </si>
  <si>
    <t xml:space="preserve">Role </t>
  </si>
  <si>
    <t>TRUSTEES' ANNUAL REPORT</t>
  </si>
  <si>
    <t>Trustees' Annual Report</t>
  </si>
  <si>
    <t>For year ended</t>
  </si>
  <si>
    <t>Charity (Unit) Name</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</si>
  <si>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</si>
  <si>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Updated training is available throughout the year.</t>
  </si>
  <si>
    <t>Independent examiner's report</t>
  </si>
  <si>
    <t xml:space="preserve"> </t>
  </si>
  <si>
    <t>· You are looking after someone else's money, and have a duty to take care of it and account for what you have done with it</t>
  </si>
  <si>
    <t xml:space="preserve">· For units that are registered charities, please note that the accounts submitted as part of your annual return, will be published unredacted on the OSCR website. This means that all of the information on the green tabs will be viewable. Please make sure you do not include any additional or unnecessary information. </t>
  </si>
  <si>
    <t xml:space="preserve">Independent examiner </t>
  </si>
  <si>
    <t xml:space="preserve">(if applicable) </t>
  </si>
  <si>
    <t xml:space="preserve">Name </t>
  </si>
  <si>
    <t>Is this the first set of accounts that has been prepared for this unit? (Y or N)</t>
  </si>
  <si>
    <t>Details</t>
  </si>
  <si>
    <t>This page to be used when either:</t>
  </si>
  <si>
    <t>Amount (£)</t>
  </si>
  <si>
    <t>Pay-in slip reference</t>
  </si>
  <si>
    <t>INCOME (Receipts)</t>
  </si>
  <si>
    <t>EXPENDITURE (Payments)</t>
  </si>
  <si>
    <t xml:space="preserve">If accounts are significantly different from the previous year </t>
  </si>
  <si>
    <t>Name of person signing accounts</t>
  </si>
  <si>
    <t>Paying cash into the bank</t>
  </si>
  <si>
    <t>Residential trips</t>
  </si>
  <si>
    <t>Subscriptions</t>
  </si>
  <si>
    <t>Property costs / rent</t>
  </si>
  <si>
    <t>Badges &amp; resources</t>
  </si>
  <si>
    <t xml:space="preserve">Running total </t>
  </si>
  <si>
    <t xml:space="preserve">No need to enter </t>
  </si>
  <si>
    <t>FROM  (£)</t>
  </si>
  <si>
    <t>TO (£)</t>
  </si>
  <si>
    <t>Income (Receipts)</t>
  </si>
  <si>
    <t>Expenditure (Payments)</t>
  </si>
  <si>
    <t>Who money has been paid to e.g. "Church - Hall Rent"</t>
  </si>
  <si>
    <t>3rd party fundraising</t>
  </si>
  <si>
    <t xml:space="preserve">Contents </t>
  </si>
  <si>
    <t xml:space="preserve">Accounts process for units </t>
  </si>
  <si>
    <t>· Every unit must prepare accounts - whether the unit is registered with OSCR or not</t>
  </si>
  <si>
    <t xml:space="preserve">Once accounts are finalised </t>
  </si>
  <si>
    <t xml:space="preserve">INCOME (Receipts) </t>
  </si>
  <si>
    <t xml:space="preserve">N is automatically selected. 
If this is the first year of the unit operating select Y from the drop down option. </t>
  </si>
  <si>
    <r>
      <t>Enter unit information: name, year end date etc in blue</t>
    </r>
    <r>
      <rPr>
        <b/>
        <i/>
        <sz val="14"/>
        <color theme="1"/>
        <rFont val="Poppins"/>
      </rPr>
      <t xml:space="preserve"> boxes</t>
    </r>
    <r>
      <rPr>
        <sz val="14"/>
        <color theme="1"/>
        <rFont val="Poppins"/>
      </rPr>
      <t xml:space="preserve"> only.</t>
    </r>
  </si>
  <si>
    <t>Information entered into the data input sheet will automatically be pulled through to the other sheets as required</t>
  </si>
  <si>
    <t>Add the number of girls your unit has delivered to during the year, this means the number of individual girls who have been members of the unit throughout the year (not necessarily at the same time)</t>
  </si>
  <si>
    <t xml:space="preserve">Select from the drop down whether the amount was in cash or was received into the bank account (e.g. cheque, bank transfer). If your unit receives cash, but this is paid into the bank account (i.e. not spent out as cash), it should be recorded as bank. </t>
  </si>
  <si>
    <t>In this column record more specifically how the money was received (i.e. cheque, cash, bank transfer)</t>
  </si>
  <si>
    <t>This is an additional column so you can record any additional information relevant to this transaction for yourself (e.g. Subs payment 1 of 3)</t>
  </si>
  <si>
    <t>Who money has been received from</t>
  </si>
  <si>
    <t>Columns F to O</t>
  </si>
  <si>
    <r>
      <t xml:space="preserve">e.g. £30 received for membership subscriptions would go in column F </t>
    </r>
    <r>
      <rPr>
        <b/>
        <sz val="14"/>
        <color theme="1"/>
        <rFont val="Poppins"/>
      </rPr>
      <t xml:space="preserve">or </t>
    </r>
    <r>
      <rPr>
        <sz val="14"/>
        <color theme="1"/>
        <rFont val="Poppins"/>
      </rPr>
      <t>£5 received for trip would go in column L</t>
    </r>
  </si>
  <si>
    <t xml:space="preserve">Enter the amount recieved in one of these columns (that best describes what the money is for) </t>
  </si>
  <si>
    <t>Do not type in here  - this has a formula and will add up the total of the row (which should equal the amount received)</t>
  </si>
  <si>
    <t xml:space="preserve">Paying in or withdrawing money from the bank </t>
  </si>
  <si>
    <t xml:space="preserve">Paying cash into the bank </t>
  </si>
  <si>
    <t xml:space="preserve">Withdrawing money from the bank to be spent out as cash </t>
  </si>
  <si>
    <t>Withdrawing cash from the bank</t>
  </si>
  <si>
    <t xml:space="preserve">If your accounts are similar to the previous years - make sure "no" is showing. If they are significantly different, i.e. the unit's income and/or expenditure is significantly higher or lower then the previous year make sure the box states "yes" and add in short description of the differences (e.g. fundraising was undertaken, or an international trip was arranged). </t>
  </si>
  <si>
    <t xml:space="preserve">EXPENDITURE (Payments) </t>
  </si>
  <si>
    <t xml:space="preserve">Enter your charity number. This will start with SC0…. 
If the unit is not a registered charity, please leave this blank. </t>
  </si>
  <si>
    <t>At the right hand side of the sheet there is a column titled - Running total. This column will show you the running total  of money received as cash, and into the bank.</t>
  </si>
  <si>
    <t xml:space="preserve">Running total column </t>
  </si>
  <si>
    <t>In this column select from the dropdown menu whether the amount paid was in cash or by bank payment (this would include payment by cheque). This can't be left blank. If your unit does not use cash for expenditure (and pays any cash received into the bank) all payments should be categorised as bank.</t>
  </si>
  <si>
    <t>This is an additional column so you can record any additional information relevant to this transaction for yourself (e.g. Cheque number 0110542 - Thinking Day badges)</t>
  </si>
  <si>
    <r>
      <t xml:space="preserve">e.g. £110 paid for hall rent would go in column J </t>
    </r>
    <r>
      <rPr>
        <b/>
        <sz val="14"/>
        <color theme="1"/>
        <rFont val="Poppins"/>
      </rPr>
      <t xml:space="preserve">or </t>
    </r>
    <r>
      <rPr>
        <sz val="14"/>
        <color theme="1"/>
        <rFont val="Poppins"/>
      </rPr>
      <t>£7 in paid for stamps would go in column M</t>
    </r>
  </si>
  <si>
    <t>Columns F to P</t>
  </si>
  <si>
    <t xml:space="preserve">Do not type in here  - this has a formula and will add up the total of the row (this should equal the amount paid) </t>
  </si>
  <si>
    <t>At the right hand side of the sheet there is a column titled - Running total. This column will show you the running total  of money spent out as cash, and bank payment.</t>
  </si>
  <si>
    <t>(Column I in Income and Column G in Expenditure)</t>
  </si>
  <si>
    <t>Costs of coffee morning (tea, coffee, milk, biscuits)</t>
  </si>
  <si>
    <t xml:space="preserve">Column I on Income tab </t>
  </si>
  <si>
    <t>Column G on Expenditure tab</t>
  </si>
  <si>
    <t>Total:</t>
  </si>
  <si>
    <t xml:space="preserve">How this looks in the receipts and payments tab (information will pull through automatically) </t>
  </si>
  <si>
    <t>Do not enter anything into this column as information pulls direct from  the income, expenditure and data input tabs.</t>
  </si>
  <si>
    <t xml:space="preserve">Paying into bank </t>
  </si>
  <si>
    <t xml:space="preserve">You only need to use this tab if you spend out cash. If any cash received is paid into the bank and all expenditure is via cheque, bank transfer or debit card payment you do not need to add anything to this tab. </t>
  </si>
  <si>
    <t xml:space="preserve">Enter the date that the deposit was made to the bank </t>
  </si>
  <si>
    <t xml:space="preserve">Enter the pay-in slip reference </t>
  </si>
  <si>
    <t>Enter any additional information you require (such as what the cash was collected for)</t>
  </si>
  <si>
    <t xml:space="preserve">Enter the amount of the deposit </t>
  </si>
  <si>
    <t xml:space="preserve">You don't need to do a separate pay in for each amount of cash received. Just for each deposit. i.e. if you received subs in cash from 6 girls of £50 each and deposited all of the cash at the same time, you would just show 1 deposit of £300. </t>
  </si>
  <si>
    <t xml:space="preserve">On the right there is a box to fill in details of cash withdrawn from the bank. </t>
  </si>
  <si>
    <t>Enter the date that the withdrawal was made</t>
  </si>
  <si>
    <t>Enter in any additional information you require (such as what the cash was to be used for)</t>
  </si>
  <si>
    <t>Enter the amount of cash withdrawn</t>
  </si>
  <si>
    <t xml:space="preserve">Previous year's figures </t>
  </si>
  <si>
    <t xml:space="preserve">These need to be manually input in the blue boxes in column D from the previous years accounts or left blank if this is the unit's first set of accounts. </t>
  </si>
  <si>
    <r>
      <rPr>
        <b/>
        <sz val="14"/>
        <color rgb="FF000000"/>
        <rFont val="Poppins"/>
      </rPr>
      <t>IMPORTANT</t>
    </r>
    <r>
      <rPr>
        <sz val="14"/>
        <color indexed="8"/>
        <rFont val="Poppins"/>
      </rPr>
      <t xml:space="preserve"> The opening cash and bank balances are taken from the figures entered for the previous year so make sure these are correct otherwise your current year won't balance !</t>
    </r>
  </si>
  <si>
    <t xml:space="preserve">The figures for the closing bank (in cell B18) and cash (in cell B17) balances are automatically calculated and should be checked against the bank statement at the year end and the physical cash balance respectively.  </t>
  </si>
  <si>
    <t>You do not need to enter any information for the current year. This information pulls directly from the income, expenditure, data input tabs</t>
  </si>
  <si>
    <t>Previous year's figures</t>
  </si>
  <si>
    <t>On the left there is a box to fill in details of cash paid into the bank.</t>
  </si>
  <si>
    <t xml:space="preserve">The information at the top right will populate automatically, nothing needs to be manually entered here. </t>
  </si>
  <si>
    <t>All of the required information for this report will automatically be pulled through from the data input tab.</t>
  </si>
  <si>
    <t>All of the required information (inlcuding a typed signature) for this report will automatically be pulled through from the data input tab.</t>
  </si>
  <si>
    <t xml:space="preserve">The details of the independent examiner should not be added until they have confirmed that they are happy to sign off the independent examiner's report. </t>
  </si>
  <si>
    <t>1st Kemnay Rainbows</t>
  </si>
  <si>
    <t>30.06.2026</t>
  </si>
  <si>
    <t>SCO 34410</t>
  </si>
  <si>
    <t>Hazel McAllister</t>
  </si>
  <si>
    <t>Esme Thompson</t>
  </si>
  <si>
    <t>SUNNY THOMPSON</t>
  </si>
  <si>
    <t>ROSIE MACTAVISH</t>
  </si>
  <si>
    <t>CASSIE NETHERWAY</t>
  </si>
  <si>
    <t>Tilly stalker</t>
  </si>
  <si>
    <t>MAEVE TAYLOR</t>
  </si>
  <si>
    <t>SOPHIA BARCLAY</t>
  </si>
  <si>
    <t>BellaMiddleton</t>
  </si>
  <si>
    <t>LUNA GRAHAM</t>
  </si>
  <si>
    <t>Georgie Sim</t>
  </si>
  <si>
    <t>Eloise Seator</t>
  </si>
  <si>
    <t>ORLAGH MACDONALD</t>
  </si>
  <si>
    <t>ELLIE REID</t>
  </si>
  <si>
    <t>Katie Mackland</t>
  </si>
  <si>
    <t>ROSE CHESHIRE</t>
  </si>
  <si>
    <t>Elsie Andrew</t>
  </si>
  <si>
    <t>Sienna kidd</t>
  </si>
  <si>
    <t>SIENNA KIDD</t>
  </si>
  <si>
    <t>PAETYN WALKER</t>
  </si>
  <si>
    <t>ARISU</t>
  </si>
  <si>
    <t>ANNABELLE GLASS</t>
  </si>
  <si>
    <t>TILLY STALKER</t>
  </si>
  <si>
    <t>IslaW</t>
  </si>
  <si>
    <t>LUNA</t>
  </si>
  <si>
    <t>EloiseSeator</t>
  </si>
  <si>
    <t>Hope McMichan</t>
  </si>
  <si>
    <t>KATIE MACKLAND</t>
  </si>
  <si>
    <t>ARIA PERFECT</t>
  </si>
  <si>
    <t>ESME</t>
  </si>
  <si>
    <t>ARIA</t>
  </si>
  <si>
    <t>MAISIE HADDEN</t>
  </si>
  <si>
    <t>HOPE M</t>
  </si>
  <si>
    <t>CASSIE</t>
  </si>
  <si>
    <t>Hazel Mcallister</t>
  </si>
  <si>
    <t>Ginny Vallot-Clark</t>
  </si>
  <si>
    <t>Elsie</t>
  </si>
  <si>
    <t>Isla</t>
  </si>
  <si>
    <t>Freya Anderson</t>
  </si>
  <si>
    <t>FREYA ANDERSON</t>
  </si>
  <si>
    <t>AELA WILSON</t>
  </si>
  <si>
    <t>hazel Mcallister</t>
  </si>
  <si>
    <t>Emelda Macdonald</t>
  </si>
  <si>
    <t>Stephanie Pajor</t>
  </si>
  <si>
    <t>Lily McKechnie</t>
  </si>
  <si>
    <t>Florrie G</t>
  </si>
  <si>
    <t>Steph Pajor</t>
  </si>
  <si>
    <t>MOLLY STEVEN</t>
  </si>
  <si>
    <t>Isla W</t>
  </si>
  <si>
    <t>Sophia Barclay</t>
  </si>
  <si>
    <t>LILY MCKECHNIE</t>
  </si>
  <si>
    <t>MAEVE</t>
  </si>
  <si>
    <t>Pay Catriona Penman for badges</t>
  </si>
  <si>
    <t>Payment for Pantomime tickets</t>
  </si>
  <si>
    <t>Payment to catriona for £10 raffle cash</t>
  </si>
  <si>
    <t>Payment to District for Cinema Trip</t>
  </si>
  <si>
    <t>Payment to Catriona for unit SUBS</t>
  </si>
  <si>
    <t xml:space="preserve">forwarded payment to brownies for friendhsip day </t>
  </si>
  <si>
    <t>Payment to County for Friendship day</t>
  </si>
  <si>
    <t>Pay Aberdeenshire Council Facility Hire</t>
  </si>
  <si>
    <t>Pay Gordon County Guides</t>
  </si>
  <si>
    <t>Play Laura McAlister Sewing Craft Supplies</t>
  </si>
  <si>
    <t>1 Badges</t>
  </si>
  <si>
    <t>2 Pantomine Payment</t>
  </si>
  <si>
    <t>3 Raffle Cash</t>
  </si>
  <si>
    <t>4 Badges</t>
  </si>
  <si>
    <t>5 Cinema trip</t>
  </si>
  <si>
    <t>6 Unit Census/SUBS</t>
  </si>
  <si>
    <t>7a&amp;b Facility Hire</t>
  </si>
  <si>
    <t>8 Gordon County Guid, 1stKemRainSilver</t>
  </si>
  <si>
    <t>9 Facility Hire</t>
  </si>
  <si>
    <t>10 A&amp;B Sewing Craft Supplies</t>
  </si>
  <si>
    <t>11 Badges</t>
  </si>
  <si>
    <t>12 Forwarded payment to brownies</t>
  </si>
  <si>
    <t>13 County Friendship day</t>
  </si>
  <si>
    <t>14 Badges</t>
  </si>
  <si>
    <t>Midmill</t>
  </si>
  <si>
    <t>Gordon</t>
  </si>
  <si>
    <t xml:space="preserve">Unit leader </t>
  </si>
  <si>
    <t>Catriona Penman</t>
  </si>
  <si>
    <t>Katherine Glass</t>
  </si>
  <si>
    <t>Karen Gould</t>
  </si>
  <si>
    <t>12 St Thomas</t>
  </si>
  <si>
    <t>Monymusk</t>
  </si>
  <si>
    <t>AB517HQ</t>
  </si>
  <si>
    <t>24-28</t>
  </si>
  <si>
    <t>No</t>
  </si>
  <si>
    <t>Unit Leader</t>
  </si>
  <si>
    <t>Rodrigo Aspe</t>
  </si>
  <si>
    <t>107 Craigton Road</t>
  </si>
  <si>
    <t>Aberdeen</t>
  </si>
  <si>
    <t>AB157YT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</si>
</sst>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Red]\-&quot;£&quot;#,##0.00"/>
    <numFmt numFmtId="43" formatCode="_-* #,##0.00_-;\-* #,##0.00_-;_-* &quot;-&quot;??_-;_-@_-"/>
    <numFmt numFmtId="164" formatCode="#,##0.00;\(#,##0.00\)"/>
    <numFmt numFmtId="165" formatCode="&quot;£&quot;#,##0.00"/>
    <numFmt numFmtId="166" formatCode="[$-F800]dddd\,\ mmmm\ dd\,\ yyyy"/>
    <numFmt numFmtId="167" formatCode="dd/mm/yyyy;@"/>
  </numFmts>
  <fonts count="55" x14ac:knownFonts="1">
    <font>
      <sz val="11"/>
      <color theme="1"/>
      <name val="Aptos Narrow"/>
      <family val="2"/>
      <scheme val="minor"/>
    </font>
    <font>
      <sz val="11"/>
      <color theme="1"/>
      <name val="Aptos Narrow"/>
      <family val="2"/>
      <scheme val="minor"/>
    </font>
    <font>
      <sz val="11"/>
      <color theme="1"/>
      <name val="Poppins"/>
    </font>
    <font>
      <sz val="12"/>
      <color theme="1"/>
      <name val="Poppins"/>
    </font>
    <font>
      <b/>
      <sz val="16"/>
      <color indexed="8"/>
      <name val="Poppins"/>
    </font>
    <font>
      <sz val="12"/>
      <color indexed="8"/>
      <name val="Poppins"/>
    </font>
    <font>
      <b/>
      <sz val="12"/>
      <color rgb="FF000000"/>
      <name val="Poppins"/>
    </font>
    <font>
      <b/>
      <sz val="12"/>
      <color indexed="8"/>
      <name val="Wingdings 2"/>
      <family val="1"/>
      <charset val="2"/>
    </font>
    <font>
      <b/>
      <sz val="11"/>
      <color indexed="8"/>
      <name val="Poppins"/>
    </font>
    <font>
      <sz val="11"/>
      <color indexed="8"/>
      <name val="Poppins"/>
    </font>
    <font>
      <b/>
      <i/>
      <sz val="11"/>
      <color indexed="8"/>
      <name val="Poppins"/>
    </font>
    <font>
      <b/>
      <sz val="11"/>
      <color rgb="FF000000"/>
      <name val="Poppins"/>
    </font>
    <font>
      <sz val="11"/>
      <color rgb="FF000000"/>
      <name val="Poppins"/>
    </font>
    <font>
      <sz val="11"/>
      <name val="Poppins"/>
    </font>
    <font>
      <sz val="10"/>
      <name val="Arial"/>
      <family val="2"/>
    </font>
    <font>
      <b/>
      <sz val="11"/>
      <color theme="1"/>
      <name val="Poppins"/>
    </font>
    <font>
      <u/>
      <sz val="11"/>
      <color theme="1"/>
      <name val="Poppins"/>
    </font>
    <font>
      <b/>
      <sz val="11"/>
      <name val="Poppins"/>
    </font>
    <font>
      <u/>
      <sz val="11"/>
      <name val="Poppins"/>
    </font>
    <font>
      <b/>
      <sz val="12"/>
      <color theme="1"/>
      <name val="Poppins"/>
    </font>
    <font>
      <sz val="20"/>
      <color theme="1"/>
      <name val="Poppins"/>
    </font>
    <font>
      <i/>
      <sz val="12"/>
      <color theme="1"/>
      <name val="Poppins"/>
    </font>
    <font>
      <b/>
      <i/>
      <sz val="12"/>
      <color theme="1"/>
      <name val="Poppins"/>
    </font>
    <font>
      <b/>
      <sz val="20"/>
      <color theme="1"/>
      <name val="Poppins"/>
    </font>
    <font>
      <sz val="11"/>
      <color rgb="FFFFFFFF"/>
      <name val="Symbol"/>
      <family val="1"/>
      <charset val="2"/>
    </font>
    <font>
      <sz val="11"/>
      <color rgb="FFFFFFFF"/>
      <name val="Aptos Narrow"/>
      <family val="2"/>
      <scheme val="minor"/>
    </font>
    <font>
      <b/>
      <sz val="14"/>
      <color theme="1"/>
      <name val="Poppins"/>
    </font>
    <font>
      <sz val="14"/>
      <color theme="1"/>
      <name val="Poppins"/>
    </font>
    <font>
      <sz val="14"/>
      <color theme="1"/>
      <name val="Segoe Script"/>
      <family val="4"/>
    </font>
    <font>
      <sz val="14"/>
      <name val="Segoe Script"/>
      <family val="4"/>
    </font>
    <font>
      <b/>
      <u/>
      <sz val="12"/>
      <color indexed="8"/>
      <name val="Poppins"/>
    </font>
    <font>
      <b/>
      <i/>
      <sz val="12"/>
      <color indexed="8"/>
      <name val="Poppins"/>
    </font>
    <font>
      <b/>
      <sz val="20"/>
      <color theme="3" tint="0.249977111117893"/>
      <name val="Poppins"/>
    </font>
    <font>
      <b/>
      <i/>
      <sz val="14"/>
      <color theme="1"/>
      <name val="Poppins"/>
    </font>
    <font>
      <sz val="14"/>
      <color indexed="8"/>
      <name val="Poppins"/>
    </font>
    <font>
      <b/>
      <sz val="14"/>
      <color rgb="FF000000"/>
      <name val="Poppins"/>
    </font>
    <font>
      <i/>
      <sz val="14"/>
      <color theme="1"/>
      <name val="Poppins"/>
    </font>
    <font>
      <b/>
      <sz val="14"/>
      <color theme="1"/>
      <name val="Segoe Script"/>
      <family val="4"/>
    </font>
    <font>
      <b/>
      <sz val="30"/>
      <color theme="1"/>
      <name val="Poppins"/>
    </font>
    <font>
      <sz val="12"/>
      <color theme="1"/>
      <name val="Symbol"/>
      <family val="1"/>
      <charset val="2"/>
    </font>
    <font>
      <b/>
      <sz val="18"/>
      <color theme="1"/>
      <name val="Poppins"/>
    </font>
    <font>
      <b/>
      <sz val="12"/>
      <color indexed="8"/>
      <name val="Poppins"/>
    </font>
    <font>
      <b/>
      <sz val="26"/>
      <color theme="1"/>
      <name val="Poppins"/>
    </font>
    <font>
      <sz val="12"/>
      <color rgb="FF000000"/>
      <name val="Poppins"/>
    </font>
    <font>
      <sz val="12"/>
      <color rgb="FFFF0000"/>
      <name val="Poppins"/>
    </font>
    <font>
      <b/>
      <sz val="14"/>
      <color rgb="FFFF0000"/>
      <name val="Poppins"/>
    </font>
    <font>
      <b/>
      <sz val="12"/>
      <color rgb="FFFF0000"/>
      <name val="Poppins"/>
    </font>
    <font>
      <sz val="8"/>
      <name val="Aptos Narrow"/>
      <family val="2"/>
      <scheme val="minor"/>
    </font>
    <font>
      <sz val="12"/>
      <name val="Poppins"/>
    </font>
    <font>
      <sz val="11"/>
      <color theme="0"/>
      <name val="Poppins"/>
    </font>
    <font>
      <b/>
      <i/>
      <sz val="10"/>
      <color indexed="8"/>
      <name val="Poppins"/>
    </font>
    <font>
      <b/>
      <sz val="14"/>
      <color indexed="8"/>
      <name val="Poppins"/>
    </font>
    <font>
      <b/>
      <sz val="14"/>
      <name val="Poppins"/>
    </font>
    <font>
      <b/>
      <sz val="20"/>
      <name val="Poppins"/>
    </font>
    <font>
      <sz val="12"/>
      <color rgb="FF000000"/>
      <name val="Aptos"/>
      <family val="2"/>
    </font>
  </fonts>
  <fills count="12">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3" tint="0.249977111117893"/>
        <bgColor indexed="64"/>
      </patternFill>
    </fill>
    <fill>
      <patternFill patternType="solid">
        <fgColor theme="9" tint="0.39997558519241921"/>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uble">
        <color indexed="64"/>
      </bottom>
      <diagonal/>
    </border>
    <border>
      <left/>
      <right/>
      <top style="thin">
        <color indexed="64"/>
      </top>
      <bottom style="double">
        <color indexed="64"/>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top style="double">
        <color indexed="64"/>
      </top>
      <bottom/>
      <diagonal/>
    </border>
  </borders>
  <cellStyleXfs count="4">
    <xf numFmtId="0" fontId="0" fillId="0" borderId="0"/>
    <xf numFmtId="43" fontId="1" fillId="0" borderId="0" applyFont="0" applyFill="0" applyBorder="0" applyAlignment="0" applyProtection="0"/>
    <xf numFmtId="0" fontId="14" fillId="0" borderId="0"/>
    <xf numFmtId="0" fontId="14" fillId="0" borderId="0"/>
  </cellStyleXfs>
  <cellXfs count="266">
    <xf numFmtId="0" fontId="0" fillId="0" borderId="0" xfId="0"/>
    <xf numFmtId="0" fontId="3" fillId="0" borderId="0" xfId="0" applyFont="1"/>
    <xf numFmtId="0" fontId="4" fillId="0" borderId="0" xfId="0" applyFont="1"/>
    <xf numFmtId="0" fontId="5" fillId="0" borderId="0" xfId="0" applyFont="1"/>
    <xf numFmtId="0" fontId="7" fillId="0" borderId="0" xfId="0" applyFont="1" applyAlignment="1">
      <alignment horizontal="center"/>
    </xf>
    <xf numFmtId="0" fontId="5" fillId="0" borderId="0" xfId="0" applyFont="1" applyAlignment="1">
      <alignment horizontal="right"/>
    </xf>
    <xf numFmtId="0" fontId="5" fillId="0" borderId="1" xfId="0" applyFont="1" applyBorder="1"/>
    <xf numFmtId="0" fontId="8" fillId="0" borderId="0" xfId="0" applyFont="1"/>
    <xf numFmtId="0" fontId="9" fillId="0" borderId="0" xfId="0" applyFont="1"/>
    <xf numFmtId="0" fontId="8" fillId="0" borderId="0" xfId="0" applyFont="1" applyAlignment="1">
      <alignment horizontal="left"/>
    </xf>
    <xf numFmtId="0" fontId="10" fillId="0" borderId="0" xfId="0" applyFont="1"/>
    <xf numFmtId="14" fontId="8" fillId="0" borderId="0" xfId="0" applyNumberFormat="1" applyFont="1" applyAlignment="1">
      <alignment horizontal="left"/>
    </xf>
    <xf numFmtId="0" fontId="11" fillId="0" borderId="1" xfId="0" applyFont="1" applyBorder="1"/>
    <xf numFmtId="0" fontId="9" fillId="3" borderId="0" xfId="0" applyFont="1" applyFill="1"/>
    <xf numFmtId="0" fontId="12" fillId="3" borderId="1" xfId="0" applyFont="1" applyFill="1" applyBorder="1"/>
    <xf numFmtId="165" fontId="11" fillId="0" borderId="1" xfId="0" applyNumberFormat="1" applyFont="1" applyBorder="1"/>
    <xf numFmtId="0" fontId="9" fillId="0" borderId="1" xfId="0" applyFont="1" applyBorder="1" applyProtection="1">
      <protection locked="0"/>
    </xf>
    <xf numFmtId="165" fontId="9" fillId="0" borderId="1" xfId="0" applyNumberFormat="1" applyFont="1" applyBorder="1" applyProtection="1">
      <protection locked="0"/>
    </xf>
    <xf numFmtId="165" fontId="8" fillId="0" borderId="1" xfId="0" applyNumberFormat="1" applyFont="1" applyBorder="1"/>
    <xf numFmtId="4" fontId="0" fillId="0" borderId="1" xfId="0" applyNumberFormat="1" applyBorder="1" applyProtection="1">
      <protection locked="0"/>
    </xf>
    <xf numFmtId="8" fontId="11" fillId="0" borderId="1" xfId="0" applyNumberFormat="1" applyFont="1" applyBorder="1"/>
    <xf numFmtId="0" fontId="5" fillId="0" borderId="1" xfId="0" applyFont="1" applyBorder="1" applyProtection="1">
      <protection locked="0"/>
    </xf>
    <xf numFmtId="49" fontId="9" fillId="0" borderId="1" xfId="0" applyNumberFormat="1" applyFont="1" applyBorder="1" applyProtection="1">
      <protection locked="0"/>
    </xf>
    <xf numFmtId="49" fontId="13" fillId="0" borderId="1" xfId="0" applyNumberFormat="1" applyFont="1" applyBorder="1" applyProtection="1">
      <protection locked="0"/>
    </xf>
    <xf numFmtId="0" fontId="15" fillId="0" borderId="0" xfId="2" applyFont="1" applyAlignment="1">
      <alignment vertical="top" wrapText="1"/>
    </xf>
    <xf numFmtId="0" fontId="8" fillId="0" borderId="0" xfId="2" applyFont="1" applyAlignment="1">
      <alignment vertical="top" wrapText="1"/>
    </xf>
    <xf numFmtId="0" fontId="2" fillId="0" borderId="0" xfId="2" applyFont="1" applyAlignment="1">
      <alignment vertical="top"/>
    </xf>
    <xf numFmtId="166" fontId="8" fillId="0" borderId="0" xfId="2" applyNumberFormat="1" applyFont="1" applyAlignment="1">
      <alignment horizontal="left" vertical="top"/>
    </xf>
    <xf numFmtId="166" fontId="15" fillId="0" borderId="0" xfId="2" applyNumberFormat="1" applyFont="1" applyAlignment="1">
      <alignment vertical="top" wrapText="1"/>
    </xf>
    <xf numFmtId="0" fontId="15" fillId="0" borderId="0" xfId="2" applyFont="1" applyAlignment="1">
      <alignment horizontal="left" vertical="center"/>
    </xf>
    <xf numFmtId="0" fontId="15" fillId="0" borderId="0" xfId="2" applyFont="1" applyAlignment="1">
      <alignment vertical="top"/>
    </xf>
    <xf numFmtId="0" fontId="15" fillId="0" borderId="0" xfId="2" applyFont="1" applyAlignment="1">
      <alignment horizontal="center" vertical="top"/>
    </xf>
    <xf numFmtId="0" fontId="2" fillId="0" borderId="0" xfId="2" applyFont="1" applyAlignment="1">
      <alignment vertical="center"/>
    </xf>
    <xf numFmtId="165" fontId="2" fillId="0" borderId="5" xfId="2" applyNumberFormat="1" applyFont="1" applyBorder="1" applyAlignment="1">
      <alignment vertical="center"/>
    </xf>
    <xf numFmtId="43" fontId="2" fillId="0" borderId="0" xfId="1" applyFont="1" applyAlignment="1">
      <alignment vertical="center"/>
    </xf>
    <xf numFmtId="165" fontId="2" fillId="0" borderId="6" xfId="1" applyNumberFormat="1" applyFont="1" applyBorder="1" applyAlignment="1">
      <alignment vertical="center"/>
    </xf>
    <xf numFmtId="0" fontId="15" fillId="0" borderId="0" xfId="2" applyFont="1" applyAlignment="1">
      <alignment vertical="center"/>
    </xf>
    <xf numFmtId="165" fontId="15" fillId="0" borderId="7" xfId="1" applyNumberFormat="1" applyFont="1" applyBorder="1" applyAlignment="1">
      <alignment vertical="center"/>
    </xf>
    <xf numFmtId="43" fontId="15" fillId="0" borderId="0" xfId="1" applyFont="1" applyAlignment="1">
      <alignment vertical="center"/>
    </xf>
    <xf numFmtId="0" fontId="16" fillId="0" borderId="0" xfId="2" applyFont="1" applyAlignment="1">
      <alignment vertical="top"/>
    </xf>
    <xf numFmtId="165" fontId="2" fillId="0" borderId="5" xfId="1" applyNumberFormat="1" applyFont="1" applyBorder="1" applyAlignment="1">
      <alignment vertical="center"/>
    </xf>
    <xf numFmtId="8" fontId="2" fillId="0" borderId="6" xfId="1" applyNumberFormat="1" applyFont="1" applyBorder="1" applyAlignment="1">
      <alignment vertical="center"/>
    </xf>
    <xf numFmtId="8" fontId="2" fillId="0" borderId="2" xfId="1" applyNumberFormat="1" applyFont="1" applyBorder="1" applyAlignment="1">
      <alignment vertical="center"/>
    </xf>
    <xf numFmtId="43" fontId="2" fillId="0" borderId="0" xfId="1" applyFont="1" applyBorder="1" applyAlignment="1">
      <alignment vertical="top"/>
    </xf>
    <xf numFmtId="0" fontId="15" fillId="0" borderId="0" xfId="2" applyFont="1" applyAlignment="1">
      <alignment horizontal="left" vertical="top" wrapText="1"/>
    </xf>
    <xf numFmtId="0" fontId="8" fillId="0" borderId="0" xfId="2" applyFont="1" applyAlignment="1">
      <alignment horizontal="left" vertical="top" wrapText="1"/>
    </xf>
    <xf numFmtId="166" fontId="15" fillId="0" borderId="0" xfId="2" applyNumberFormat="1" applyFont="1" applyAlignment="1">
      <alignment horizontal="left" vertical="top"/>
    </xf>
    <xf numFmtId="0" fontId="15" fillId="0" borderId="0" xfId="2" applyFont="1" applyAlignment="1">
      <alignment horizontal="left" vertical="top"/>
    </xf>
    <xf numFmtId="0" fontId="2" fillId="0" borderId="0" xfId="2" applyFont="1"/>
    <xf numFmtId="165" fontId="2" fillId="0" borderId="1" xfId="2" applyNumberFormat="1" applyFont="1" applyBorder="1" applyAlignment="1">
      <alignment vertical="center"/>
    </xf>
    <xf numFmtId="165" fontId="15" fillId="0" borderId="7" xfId="2" applyNumberFormat="1" applyFont="1" applyBorder="1" applyAlignment="1">
      <alignment vertical="center"/>
    </xf>
    <xf numFmtId="165" fontId="15" fillId="0" borderId="8" xfId="2" applyNumberFormat="1" applyFont="1" applyBorder="1" applyAlignment="1">
      <alignment vertical="center"/>
    </xf>
    <xf numFmtId="0" fontId="15" fillId="0" borderId="0" xfId="2" applyFont="1"/>
    <xf numFmtId="165" fontId="2" fillId="0" borderId="0" xfId="2" applyNumberFormat="1" applyFont="1"/>
    <xf numFmtId="0" fontId="16" fillId="0" borderId="0" xfId="2" applyFont="1"/>
    <xf numFmtId="4" fontId="15" fillId="0" borderId="0" xfId="2" applyNumberFormat="1" applyFont="1"/>
    <xf numFmtId="0" fontId="15" fillId="0" borderId="0" xfId="3" applyFont="1" applyAlignment="1">
      <alignment wrapText="1"/>
    </xf>
    <xf numFmtId="0" fontId="17" fillId="0" borderId="0" xfId="3" applyFont="1"/>
    <xf numFmtId="166" fontId="15" fillId="0" borderId="0" xfId="3" applyNumberFormat="1" applyFont="1" applyAlignment="1">
      <alignment horizontal="left" vertical="top"/>
    </xf>
    <xf numFmtId="0" fontId="15" fillId="0" borderId="0" xfId="3" applyFont="1" applyAlignment="1">
      <alignment vertical="top" wrapText="1"/>
    </xf>
    <xf numFmtId="0" fontId="15" fillId="0" borderId="0" xfId="3" applyFont="1" applyAlignment="1">
      <alignment vertical="top"/>
    </xf>
    <xf numFmtId="0" fontId="15" fillId="0" borderId="0" xfId="3" applyFont="1" applyAlignment="1">
      <alignment vertical="center"/>
    </xf>
    <xf numFmtId="0" fontId="2" fillId="0" borderId="0" xfId="3" applyFont="1" applyAlignment="1">
      <alignment vertical="center"/>
    </xf>
    <xf numFmtId="0" fontId="15" fillId="0" borderId="0" xfId="3" applyFont="1"/>
    <xf numFmtId="0" fontId="18" fillId="0" borderId="0" xfId="3" applyFont="1"/>
    <xf numFmtId="0" fontId="13" fillId="0" borderId="0" xfId="3" applyFont="1"/>
    <xf numFmtId="0" fontId="13" fillId="0" borderId="0" xfId="3" applyFont="1" applyAlignment="1">
      <alignment horizontal="center"/>
    </xf>
    <xf numFmtId="0" fontId="13" fillId="0" borderId="0" xfId="3" applyFont="1" applyAlignment="1">
      <alignment horizontal="center" vertical="center"/>
    </xf>
    <xf numFmtId="0" fontId="13" fillId="0" borderId="0" xfId="3" applyFont="1" applyAlignment="1">
      <alignment horizontal="left"/>
    </xf>
    <xf numFmtId="0" fontId="13" fillId="0" borderId="0" xfId="3" applyFont="1" applyAlignment="1">
      <alignment vertical="top"/>
    </xf>
    <xf numFmtId="0" fontId="13" fillId="0" borderId="0" xfId="3" applyFont="1" applyAlignment="1">
      <alignment horizontal="right"/>
    </xf>
    <xf numFmtId="0" fontId="15" fillId="0" borderId="0" xfId="3" applyFont="1" applyAlignment="1">
      <alignment horizontal="center" vertical="top" wrapText="1"/>
    </xf>
    <xf numFmtId="0" fontId="8" fillId="0" borderId="0" xfId="3" applyFont="1" applyAlignment="1">
      <alignment horizontal="center" vertical="top" wrapText="1"/>
    </xf>
    <xf numFmtId="14" fontId="15" fillId="0" borderId="0" xfId="3" applyNumberFormat="1" applyFont="1" applyAlignment="1">
      <alignment horizontal="center" vertical="top" wrapText="1"/>
    </xf>
    <xf numFmtId="14" fontId="2" fillId="0" borderId="0" xfId="3" applyNumberFormat="1" applyFont="1"/>
    <xf numFmtId="0" fontId="2" fillId="0" borderId="0" xfId="3" applyFont="1"/>
    <xf numFmtId="0" fontId="2" fillId="0" borderId="0" xfId="3" applyFont="1" applyAlignment="1">
      <alignment vertical="top"/>
    </xf>
    <xf numFmtId="0" fontId="2" fillId="0" borderId="0" xfId="3" applyFont="1" applyAlignment="1">
      <alignment horizontal="left" vertical="top"/>
    </xf>
    <xf numFmtId="0" fontId="9" fillId="0" borderId="8" xfId="0" applyFont="1" applyBorder="1"/>
    <xf numFmtId="0" fontId="9" fillId="0" borderId="7" xfId="0" applyFont="1" applyBorder="1"/>
    <xf numFmtId="165" fontId="9" fillId="0" borderId="7" xfId="0" applyNumberFormat="1" applyFont="1" applyBorder="1"/>
    <xf numFmtId="0" fontId="2" fillId="0" borderId="0" xfId="0" applyFont="1"/>
    <xf numFmtId="0" fontId="19" fillId="0" borderId="0" xfId="0" applyFont="1"/>
    <xf numFmtId="0" fontId="3" fillId="0" borderId="0" xfId="0" applyFont="1" applyAlignment="1">
      <alignment horizontal="center" vertical="center" textRotation="90"/>
    </xf>
    <xf numFmtId="0" fontId="5" fillId="0" borderId="0" xfId="0" applyFont="1" applyAlignment="1">
      <alignment horizontal="left" wrapText="1"/>
    </xf>
    <xf numFmtId="0" fontId="20" fillId="0" borderId="0" xfId="0" applyFont="1"/>
    <xf numFmtId="0" fontId="9" fillId="0" borderId="10" xfId="0" applyFont="1" applyBorder="1" applyAlignment="1">
      <alignment horizontal="center"/>
    </xf>
    <xf numFmtId="0" fontId="19" fillId="0" borderId="0" xfId="0" applyFont="1" applyAlignment="1">
      <alignment vertical="center"/>
    </xf>
    <xf numFmtId="0" fontId="3" fillId="0" borderId="0" xfId="0" applyFont="1" applyAlignment="1">
      <alignment vertical="center"/>
    </xf>
    <xf numFmtId="0" fontId="22" fillId="0" borderId="0" xfId="0" applyFont="1"/>
    <xf numFmtId="14" fontId="2" fillId="0" borderId="0" xfId="2" applyNumberFormat="1" applyFont="1"/>
    <xf numFmtId="14" fontId="13" fillId="0" borderId="0" xfId="3" applyNumberFormat="1" applyFont="1"/>
    <xf numFmtId="0" fontId="5" fillId="3" borderId="1" xfId="0" applyFont="1" applyFill="1" applyBorder="1" applyAlignment="1">
      <alignment horizontal="right"/>
    </xf>
    <xf numFmtId="0" fontId="23" fillId="0" borderId="0" xfId="0" applyFont="1"/>
    <xf numFmtId="0" fontId="3" fillId="0" borderId="0" xfId="0" applyFont="1" applyAlignment="1">
      <alignment vertical="center" textRotation="90"/>
    </xf>
    <xf numFmtId="0" fontId="24" fillId="0" borderId="0" xfId="0" applyFont="1"/>
    <xf numFmtId="165" fontId="2" fillId="0" borderId="0" xfId="2" applyNumberFormat="1" applyFont="1" applyAlignment="1">
      <alignment vertical="top"/>
    </xf>
    <xf numFmtId="164" fontId="3" fillId="0" borderId="0" xfId="0" applyNumberFormat="1" applyFont="1"/>
    <xf numFmtId="164" fontId="3" fillId="0" borderId="8" xfId="0" applyNumberFormat="1" applyFont="1" applyBorder="1"/>
    <xf numFmtId="0" fontId="3" fillId="0" borderId="0" xfId="0" applyFont="1" applyAlignment="1">
      <alignment horizontal="center"/>
    </xf>
    <xf numFmtId="0" fontId="3" fillId="5" borderId="0" xfId="0" applyFont="1" applyFill="1"/>
    <xf numFmtId="0" fontId="26" fillId="0" borderId="0" xfId="0" applyFont="1"/>
    <xf numFmtId="0" fontId="19" fillId="0" borderId="0" xfId="0" applyFont="1" applyAlignment="1">
      <alignment vertical="center" textRotation="90"/>
    </xf>
    <xf numFmtId="165" fontId="2" fillId="0" borderId="6" xfId="2" applyNumberFormat="1" applyFont="1" applyBorder="1" applyAlignment="1">
      <alignment vertical="center"/>
    </xf>
    <xf numFmtId="43" fontId="2" fillId="0" borderId="0" xfId="1" applyFont="1" applyFill="1" applyAlignment="1">
      <alignment vertical="center"/>
    </xf>
    <xf numFmtId="165" fontId="2" fillId="0" borderId="6" xfId="1" applyNumberFormat="1" applyFont="1" applyFill="1" applyBorder="1" applyAlignment="1">
      <alignment vertical="center"/>
    </xf>
    <xf numFmtId="165" fontId="2" fillId="0" borderId="2" xfId="1" applyNumberFormat="1" applyFont="1" applyFill="1" applyBorder="1" applyAlignment="1">
      <alignment vertical="center"/>
    </xf>
    <xf numFmtId="165" fontId="15" fillId="0" borderId="7" xfId="1" applyNumberFormat="1" applyFont="1" applyFill="1" applyBorder="1" applyAlignment="1">
      <alignment vertical="center"/>
    </xf>
    <xf numFmtId="43" fontId="15" fillId="0" borderId="0" xfId="1" applyFont="1" applyFill="1" applyAlignment="1">
      <alignment vertical="center"/>
    </xf>
    <xf numFmtId="165" fontId="2" fillId="0" borderId="5" xfId="1" applyNumberFormat="1" applyFont="1" applyFill="1" applyBorder="1" applyAlignment="1">
      <alignment vertical="center"/>
    </xf>
    <xf numFmtId="0" fontId="19" fillId="0" borderId="0" xfId="0" applyFont="1" applyAlignment="1">
      <alignment horizontal="center"/>
    </xf>
    <xf numFmtId="0" fontId="3" fillId="0" borderId="0" xfId="0" applyFont="1" applyAlignment="1">
      <alignment horizontal="center" wrapText="1"/>
    </xf>
    <xf numFmtId="0" fontId="27" fillId="0" borderId="0" xfId="0" applyFont="1"/>
    <xf numFmtId="0" fontId="26" fillId="6" borderId="0" xfId="0" applyFont="1" applyFill="1"/>
    <xf numFmtId="0" fontId="27" fillId="6" borderId="0" xfId="0" applyFont="1" applyFill="1"/>
    <xf numFmtId="0" fontId="26" fillId="7" borderId="0" xfId="0" applyFont="1" applyFill="1"/>
    <xf numFmtId="0" fontId="27" fillId="7" borderId="0" xfId="0" applyFont="1" applyFill="1"/>
    <xf numFmtId="0" fontId="15" fillId="9" borderId="0" xfId="2" applyFont="1" applyFill="1" applyAlignment="1">
      <alignment vertical="top"/>
    </xf>
    <xf numFmtId="0" fontId="2" fillId="9" borderId="0" xfId="2" applyFont="1" applyFill="1" applyAlignment="1">
      <alignment vertical="top"/>
    </xf>
    <xf numFmtId="0" fontId="2" fillId="0" borderId="0" xfId="3" applyFont="1" applyAlignment="1">
      <alignment vertical="top" wrapText="1"/>
    </xf>
    <xf numFmtId="0" fontId="2" fillId="0" borderId="0" xfId="3" applyFont="1" applyAlignment="1">
      <alignment wrapText="1"/>
    </xf>
    <xf numFmtId="0" fontId="3" fillId="0" borderId="0" xfId="0" applyFont="1" applyAlignment="1">
      <alignment wrapText="1"/>
    </xf>
    <xf numFmtId="165" fontId="2" fillId="9" borderId="5" xfId="2" applyNumberFormat="1" applyFont="1" applyFill="1" applyBorder="1" applyAlignment="1" applyProtection="1">
      <alignment vertical="center"/>
      <protection locked="0"/>
    </xf>
    <xf numFmtId="165" fontId="2" fillId="9" borderId="6" xfId="1" applyNumberFormat="1" applyFont="1" applyFill="1" applyBorder="1" applyAlignment="1" applyProtection="1">
      <alignment vertical="center"/>
      <protection locked="0"/>
    </xf>
    <xf numFmtId="165" fontId="2" fillId="9" borderId="6" xfId="2" applyNumberFormat="1" applyFont="1" applyFill="1" applyBorder="1" applyAlignment="1" applyProtection="1">
      <alignment vertical="center"/>
      <protection locked="0"/>
    </xf>
    <xf numFmtId="165" fontId="2" fillId="9" borderId="2" xfId="1" applyNumberFormat="1" applyFont="1" applyFill="1" applyBorder="1" applyAlignment="1" applyProtection="1">
      <alignment vertical="center"/>
      <protection locked="0"/>
    </xf>
    <xf numFmtId="165" fontId="2" fillId="9" borderId="5" xfId="1" applyNumberFormat="1" applyFont="1" applyFill="1" applyBorder="1" applyAlignment="1" applyProtection="1">
      <alignment vertical="center"/>
      <protection locked="0"/>
    </xf>
    <xf numFmtId="165" fontId="2" fillId="9" borderId="1" xfId="2" applyNumberFormat="1" applyFont="1" applyFill="1" applyBorder="1" applyAlignment="1" applyProtection="1">
      <alignment vertical="center"/>
      <protection locked="0"/>
    </xf>
    <xf numFmtId="0" fontId="3" fillId="0" borderId="0" xfId="3" applyFont="1" applyAlignment="1">
      <alignment vertical="top" wrapText="1"/>
    </xf>
    <xf numFmtId="14" fontId="5" fillId="0" borderId="0" xfId="0" applyNumberFormat="1" applyFont="1"/>
    <xf numFmtId="14" fontId="28" fillId="0" borderId="0" xfId="3" applyNumberFormat="1" applyFont="1" applyAlignment="1">
      <alignment vertical="top"/>
    </xf>
    <xf numFmtId="0" fontId="29" fillId="0" borderId="0" xfId="3" applyFont="1"/>
    <xf numFmtId="0" fontId="31" fillId="0" borderId="10" xfId="0" applyFont="1" applyBorder="1" applyAlignment="1">
      <alignment horizontal="center"/>
    </xf>
    <xf numFmtId="0" fontId="11" fillId="0" borderId="1" xfId="0" applyFont="1" applyBorder="1" applyAlignment="1">
      <alignment horizontal="center" vertical="top" wrapText="1"/>
    </xf>
    <xf numFmtId="0" fontId="11" fillId="0" borderId="1" xfId="0" applyFont="1" applyBorder="1" applyAlignment="1">
      <alignment horizontal="center" vertical="center" wrapText="1"/>
    </xf>
    <xf numFmtId="0" fontId="32" fillId="0" borderId="0" xfId="0" applyFont="1"/>
    <xf numFmtId="0" fontId="27" fillId="0" borderId="0" xfId="0" applyFont="1" applyAlignment="1">
      <alignment horizontal="left" wrapText="1"/>
    </xf>
    <xf numFmtId="0" fontId="26" fillId="0" borderId="0" xfId="0" applyFont="1" applyAlignment="1">
      <alignment vertical="center"/>
    </xf>
    <xf numFmtId="0" fontId="27" fillId="0" borderId="0" xfId="0" applyFont="1" applyAlignment="1">
      <alignment vertical="center"/>
    </xf>
    <xf numFmtId="0" fontId="11" fillId="0" borderId="1" xfId="0" applyFont="1" applyBorder="1" applyAlignment="1">
      <alignment horizontal="center" vertical="center"/>
    </xf>
    <xf numFmtId="14" fontId="37" fillId="0" borderId="0" xfId="2" applyNumberFormat="1" applyFont="1"/>
    <xf numFmtId="0" fontId="39" fillId="0" borderId="0" xfId="0" applyFont="1"/>
    <xf numFmtId="0" fontId="20" fillId="0" borderId="0" xfId="0" applyFont="1" applyAlignment="1">
      <alignment wrapText="1"/>
    </xf>
    <xf numFmtId="0" fontId="40" fillId="0" borderId="0" xfId="0" applyFont="1"/>
    <xf numFmtId="0" fontId="19" fillId="0" borderId="0" xfId="0" applyFont="1" applyAlignment="1">
      <alignment vertical="center" textRotation="90" wrapText="1"/>
    </xf>
    <xf numFmtId="0" fontId="8" fillId="3" borderId="1" xfId="0" applyFont="1" applyFill="1" applyBorder="1"/>
    <xf numFmtId="14" fontId="8" fillId="3" borderId="1" xfId="0" applyNumberFormat="1" applyFont="1" applyFill="1" applyBorder="1" applyAlignment="1">
      <alignment horizontal="left"/>
    </xf>
    <xf numFmtId="14" fontId="8" fillId="3" borderId="1" xfId="0" applyNumberFormat="1" applyFont="1" applyFill="1" applyBorder="1"/>
    <xf numFmtId="0" fontId="9" fillId="0" borderId="1" xfId="0" applyFont="1" applyBorder="1" applyAlignment="1" applyProtection="1">
      <alignment horizontal="center"/>
      <protection locked="0"/>
    </xf>
    <xf numFmtId="0" fontId="9" fillId="0" borderId="3" xfId="0" applyFont="1" applyBorder="1" applyAlignment="1" applyProtection="1">
      <alignment horizontal="center"/>
      <protection locked="0"/>
    </xf>
    <xf numFmtId="0" fontId="9" fillId="0" borderId="3" xfId="0" applyFont="1" applyBorder="1" applyProtection="1">
      <protection locked="0"/>
    </xf>
    <xf numFmtId="165" fontId="15" fillId="0" borderId="1" xfId="2" applyNumberFormat="1" applyFont="1" applyBorder="1" applyProtection="1">
      <protection locked="0"/>
    </xf>
    <xf numFmtId="0" fontId="42" fillId="0" borderId="0" xfId="0" applyFont="1" applyAlignment="1">
      <alignment horizontal="center" vertical="center"/>
    </xf>
    <xf numFmtId="0" fontId="38" fillId="0" borderId="0" xfId="0" applyFont="1" applyAlignment="1">
      <alignment horizontal="left" vertical="center"/>
    </xf>
    <xf numFmtId="0" fontId="30" fillId="0" borderId="0" xfId="0" applyFont="1"/>
    <xf numFmtId="0" fontId="5" fillId="0" borderId="0" xfId="0" applyFont="1" applyAlignment="1">
      <alignment horizontal="center"/>
    </xf>
    <xf numFmtId="0" fontId="5" fillId="0" borderId="0" xfId="0" applyFont="1" applyProtection="1">
      <protection locked="0"/>
    </xf>
    <xf numFmtId="0" fontId="7" fillId="0" borderId="0" xfId="0" applyFont="1" applyAlignment="1" applyProtection="1">
      <alignment horizontal="center"/>
      <protection locked="0"/>
    </xf>
    <xf numFmtId="0" fontId="6" fillId="0" borderId="0" xfId="0" applyFont="1" applyAlignment="1">
      <alignment horizontal="left"/>
    </xf>
    <xf numFmtId="0" fontId="41" fillId="0" borderId="0" xfId="0" applyFont="1" applyAlignment="1">
      <alignment horizontal="left"/>
    </xf>
    <xf numFmtId="0" fontId="5" fillId="0" borderId="0" xfId="0" applyFont="1" applyAlignment="1">
      <alignment horizontal="left"/>
    </xf>
    <xf numFmtId="0" fontId="5" fillId="0" borderId="1" xfId="0" applyFont="1" applyBorder="1" applyAlignment="1">
      <alignment horizontal="right"/>
    </xf>
    <xf numFmtId="0" fontId="5" fillId="0" borderId="0" xfId="0" quotePrefix="1" applyFont="1"/>
    <xf numFmtId="0" fontId="5" fillId="0" borderId="11" xfId="0" applyFont="1" applyBorder="1" applyProtection="1">
      <protection locked="0"/>
    </xf>
    <xf numFmtId="14" fontId="2" fillId="0" borderId="1" xfId="0" applyNumberFormat="1" applyFont="1" applyBorder="1" applyProtection="1">
      <protection locked="0"/>
    </xf>
    <xf numFmtId="0" fontId="2" fillId="0" borderId="1" xfId="0" applyFont="1" applyBorder="1" applyProtection="1">
      <protection locked="0"/>
    </xf>
    <xf numFmtId="0" fontId="44" fillId="0" borderId="0" xfId="0" applyFont="1"/>
    <xf numFmtId="14" fontId="5" fillId="9" borderId="1" xfId="0" applyNumberFormat="1" applyFont="1" applyFill="1" applyBorder="1" applyAlignment="1" applyProtection="1">
      <alignment horizontal="right"/>
      <protection locked="0"/>
    </xf>
    <xf numFmtId="0" fontId="5" fillId="9" borderId="1" xfId="0" applyFont="1" applyFill="1" applyBorder="1" applyProtection="1">
      <protection locked="0"/>
    </xf>
    <xf numFmtId="0" fontId="5" fillId="9" borderId="2" xfId="0" applyFont="1" applyFill="1" applyBorder="1" applyProtection="1">
      <protection locked="0"/>
    </xf>
    <xf numFmtId="0" fontId="5" fillId="9" borderId="5" xfId="0" applyFont="1" applyFill="1" applyBorder="1" applyProtection="1">
      <protection locked="0"/>
    </xf>
    <xf numFmtId="0" fontId="26" fillId="11" borderId="0" xfId="0" applyFont="1" applyFill="1" applyAlignment="1">
      <alignment horizontal="center"/>
    </xf>
    <xf numFmtId="0" fontId="11" fillId="10" borderId="1" xfId="0" applyFont="1" applyFill="1" applyBorder="1"/>
    <xf numFmtId="0" fontId="11" fillId="10" borderId="1" xfId="0" applyFont="1" applyFill="1" applyBorder="1" applyAlignment="1">
      <alignment horizontal="right"/>
    </xf>
    <xf numFmtId="0" fontId="11" fillId="3" borderId="1" xfId="0" applyFont="1" applyFill="1" applyBorder="1" applyAlignment="1">
      <alignment horizontal="right"/>
    </xf>
    <xf numFmtId="165" fontId="11" fillId="10" borderId="1" xfId="0" applyNumberFormat="1" applyFont="1" applyFill="1" applyBorder="1"/>
    <xf numFmtId="167" fontId="9" fillId="0" borderId="1" xfId="0" applyNumberFormat="1" applyFont="1" applyBorder="1" applyProtection="1">
      <protection locked="0"/>
    </xf>
    <xf numFmtId="167" fontId="5" fillId="0" borderId="1" xfId="0" applyNumberFormat="1" applyFont="1" applyBorder="1" applyProtection="1">
      <protection locked="0"/>
    </xf>
    <xf numFmtId="0" fontId="12" fillId="10" borderId="1" xfId="0" applyFont="1" applyFill="1" applyBorder="1"/>
    <xf numFmtId="8" fontId="11" fillId="2" borderId="1" xfId="0" applyNumberFormat="1" applyFont="1" applyFill="1" applyBorder="1"/>
    <xf numFmtId="0" fontId="15" fillId="0" borderId="0" xfId="0" applyFont="1" applyAlignment="1">
      <alignment horizontal="center"/>
    </xf>
    <xf numFmtId="0" fontId="2" fillId="0" borderId="8" xfId="0" applyFont="1" applyBorder="1"/>
    <xf numFmtId="0" fontId="15" fillId="0" borderId="0" xfId="0" applyFont="1"/>
    <xf numFmtId="0" fontId="48" fillId="0" borderId="1" xfId="0" applyFont="1" applyBorder="1" applyProtection="1">
      <protection locked="0"/>
    </xf>
    <xf numFmtId="0" fontId="2" fillId="0" borderId="0" xfId="0" applyFont="1" applyAlignment="1">
      <alignment horizontal="center"/>
    </xf>
    <xf numFmtId="0" fontId="45" fillId="0" borderId="0" xfId="0" applyFont="1"/>
    <xf numFmtId="0" fontId="46" fillId="0" borderId="0" xfId="0" applyFont="1"/>
    <xf numFmtId="0" fontId="26" fillId="0" borderId="0" xfId="0" applyFont="1" applyAlignment="1">
      <alignment wrapText="1"/>
    </xf>
    <xf numFmtId="0" fontId="26" fillId="0" borderId="0" xfId="0" applyFont="1" applyAlignment="1">
      <alignment vertical="top" wrapText="1"/>
    </xf>
    <xf numFmtId="0" fontId="5" fillId="9" borderId="1" xfId="0" applyFont="1" applyFill="1" applyBorder="1" applyAlignment="1" applyProtection="1">
      <alignment horizontal="right"/>
      <protection locked="0"/>
    </xf>
    <xf numFmtId="164" fontId="27" fillId="0" borderId="0" xfId="0" applyNumberFormat="1" applyFont="1" applyAlignment="1">
      <alignment horizontal="center"/>
    </xf>
    <xf numFmtId="0" fontId="21" fillId="11" borderId="0" xfId="0" applyFont="1" applyFill="1" applyAlignment="1">
      <alignment horizontal="center" wrapText="1"/>
    </xf>
    <xf numFmtId="164" fontId="27" fillId="0" borderId="0" xfId="0" applyNumberFormat="1" applyFont="1" applyAlignment="1">
      <alignment horizontal="center" vertical="center"/>
    </xf>
    <xf numFmtId="164" fontId="27" fillId="0" borderId="8" xfId="0" applyNumberFormat="1" applyFont="1" applyBorder="1" applyAlignment="1">
      <alignment horizontal="center"/>
    </xf>
    <xf numFmtId="0" fontId="26" fillId="0" borderId="0" xfId="0" applyFont="1" applyAlignment="1">
      <alignment horizontal="left" vertical="top" wrapText="1"/>
    </xf>
    <xf numFmtId="0" fontId="26" fillId="0" borderId="0" xfId="0" applyFont="1" applyAlignment="1">
      <alignment vertical="top"/>
    </xf>
    <xf numFmtId="0" fontId="34" fillId="0" borderId="0" xfId="0" applyFont="1" applyAlignment="1">
      <alignment horizontal="left" wrapText="1"/>
    </xf>
    <xf numFmtId="0" fontId="49" fillId="0" borderId="0" xfId="0" applyFont="1"/>
    <xf numFmtId="164" fontId="49" fillId="0" borderId="0" xfId="0" applyNumberFormat="1" applyFont="1"/>
    <xf numFmtId="0" fontId="49" fillId="0" borderId="0" xfId="0" applyFont="1" applyAlignment="1" applyProtection="1">
      <alignment horizontal="left"/>
      <protection locked="0"/>
    </xf>
    <xf numFmtId="0" fontId="50" fillId="0" borderId="0" xfId="0" applyFont="1" applyAlignment="1">
      <alignment wrapText="1"/>
    </xf>
    <xf numFmtId="0" fontId="9" fillId="0" borderId="1" xfId="0" applyFont="1" applyBorder="1"/>
    <xf numFmtId="164" fontId="9" fillId="0" borderId="1" xfId="0" applyNumberFormat="1" applyFont="1" applyBorder="1"/>
    <xf numFmtId="0" fontId="8" fillId="0" borderId="1" xfId="0" applyFont="1" applyBorder="1" applyAlignment="1" applyProtection="1">
      <alignment horizontal="center"/>
      <protection locked="0"/>
    </xf>
    <xf numFmtId="0" fontId="21" fillId="0" borderId="0" xfId="0" applyFont="1" applyAlignment="1">
      <alignment horizontal="center" wrapText="1"/>
    </xf>
    <xf numFmtId="0" fontId="26" fillId="0" borderId="0" xfId="0" applyFont="1" applyAlignment="1">
      <alignment horizontal="center"/>
    </xf>
    <xf numFmtId="164" fontId="26" fillId="0" borderId="0" xfId="0" applyNumberFormat="1" applyFont="1"/>
    <xf numFmtId="164" fontId="26" fillId="0" borderId="0" xfId="0" applyNumberFormat="1" applyFont="1" applyAlignment="1">
      <alignment horizontal="center" wrapText="1"/>
    </xf>
    <xf numFmtId="0" fontId="15" fillId="0" borderId="0" xfId="0" applyFont="1" applyAlignment="1">
      <alignment horizontal="left"/>
    </xf>
    <xf numFmtId="0" fontId="52" fillId="0" borderId="0" xfId="0" applyFont="1" applyAlignment="1">
      <alignment vertical="top"/>
    </xf>
    <xf numFmtId="0" fontId="53" fillId="0" borderId="0" xfId="0" applyFont="1"/>
    <xf numFmtId="14" fontId="0" fillId="0" borderId="1" xfId="0" applyNumberFormat="1" applyBorder="1"/>
    <xf numFmtId="43" fontId="0" fillId="0" borderId="1" xfId="1" applyFont="1" applyFill="1" applyBorder="1"/>
    <xf numFmtId="43" fontId="1" fillId="0" borderId="1" xfId="1" applyFont="1" applyFill="1" applyBorder="1"/>
    <xf numFmtId="165" fontId="9" fillId="0" borderId="1" xfId="0" applyNumberFormat="1" applyFont="1" applyBorder="1"/>
    <xf numFmtId="43" fontId="9" fillId="0" borderId="8" xfId="0" applyNumberFormat="1" applyFont="1" applyBorder="1"/>
    <xf numFmtId="0" fontId="54" fillId="0" borderId="0" xfId="0" applyFont="1" applyAlignment="1">
      <alignment vertical="center"/>
    </xf>
    <xf numFmtId="0" fontId="19" fillId="0" borderId="0" xfId="0" applyFont="1" applyAlignment="1">
      <alignment horizontal="center" vertical="center" textRotation="90"/>
    </xf>
    <xf numFmtId="0" fontId="2" fillId="0" borderId="0" xfId="2" applyFont="1" applyAlignment="1">
      <alignment horizontal="left" wrapText="1"/>
    </xf>
    <xf numFmtId="0" fontId="2" fillId="0" borderId="9" xfId="2" applyFont="1" applyBorder="1" applyAlignment="1">
      <alignment horizontal="left" wrapText="1"/>
    </xf>
    <xf numFmtId="0" fontId="2" fillId="0" borderId="0" xfId="3" applyFont="1" applyAlignment="1">
      <alignment horizontal="left" vertical="top" wrapText="1"/>
    </xf>
    <xf numFmtId="0" fontId="15" fillId="0" borderId="0" xfId="3" applyFont="1" applyAlignment="1">
      <alignment horizontal="center" vertical="top" wrapText="1"/>
    </xf>
    <xf numFmtId="0" fontId="8" fillId="0" borderId="0" xfId="3" applyFont="1" applyAlignment="1">
      <alignment horizontal="center" wrapText="1"/>
    </xf>
    <xf numFmtId="0" fontId="15" fillId="0" borderId="0" xfId="3" applyFont="1" applyAlignment="1">
      <alignment horizontal="center" wrapText="1"/>
    </xf>
    <xf numFmtId="0" fontId="2" fillId="0" borderId="0" xfId="3" applyFont="1" applyAlignment="1">
      <alignment vertical="top" wrapText="1"/>
    </xf>
    <xf numFmtId="0" fontId="2" fillId="0" borderId="0" xfId="3" applyFont="1" applyAlignment="1">
      <alignment wrapText="1"/>
    </xf>
    <xf numFmtId="0" fontId="13" fillId="0" borderId="0" xfId="3" applyFont="1" applyAlignment="1">
      <alignment horizontal="left" wrapText="1"/>
    </xf>
    <xf numFmtId="0" fontId="13" fillId="0" borderId="0" xfId="3" applyFont="1" applyAlignment="1">
      <alignment wrapText="1"/>
    </xf>
    <xf numFmtId="0" fontId="15" fillId="0" borderId="0" xfId="3" applyFont="1" applyAlignment="1">
      <alignment horizontal="left" wrapText="1"/>
    </xf>
    <xf numFmtId="0" fontId="8" fillId="0" borderId="0" xfId="3" applyFont="1" applyAlignment="1">
      <alignment horizontal="left" wrapText="1"/>
    </xf>
    <xf numFmtId="0" fontId="15" fillId="0" borderId="0" xfId="3" applyFont="1" applyAlignment="1">
      <alignment horizontal="left" vertical="top" wrapText="1"/>
    </xf>
    <xf numFmtId="0" fontId="8" fillId="0" borderId="0" xfId="3" applyFont="1" applyAlignment="1">
      <alignment horizontal="left" vertical="top" wrapText="1"/>
    </xf>
    <xf numFmtId="0" fontId="13" fillId="0" borderId="0" xfId="3" applyFont="1" applyAlignment="1">
      <alignment vertical="center" wrapText="1"/>
    </xf>
    <xf numFmtId="0" fontId="26" fillId="8" borderId="0" xfId="0" applyFont="1" applyFill="1" applyAlignment="1">
      <alignment horizontal="left" wrapText="1"/>
    </xf>
    <xf numFmtId="0" fontId="20" fillId="0" borderId="0" xfId="0" applyFont="1" applyAlignment="1">
      <alignment horizontal="left" vertical="center" wrapText="1"/>
    </xf>
    <xf numFmtId="0" fontId="23" fillId="0" borderId="0" xfId="0" applyFont="1" applyAlignment="1">
      <alignment horizontal="left" vertical="center" wrapText="1"/>
    </xf>
    <xf numFmtId="0" fontId="34" fillId="0" borderId="0" xfId="0" applyFont="1" applyAlignment="1">
      <alignment horizontal="left" wrapText="1"/>
    </xf>
    <xf numFmtId="0" fontId="34" fillId="0" borderId="0" xfId="0" applyFont="1" applyAlignment="1">
      <alignment horizontal="left" vertical="top" wrapText="1"/>
    </xf>
    <xf numFmtId="0" fontId="19" fillId="0" borderId="0" xfId="0" applyFont="1" applyAlignment="1">
      <alignment horizontal="left" vertical="center" wrapText="1"/>
    </xf>
    <xf numFmtId="0" fontId="34" fillId="3" borderId="0" xfId="0" applyFont="1" applyFill="1" applyAlignment="1">
      <alignment horizontal="center" vertical="top" wrapText="1"/>
    </xf>
    <xf numFmtId="0" fontId="27" fillId="0" borderId="0" xfId="0" applyFont="1" applyAlignment="1">
      <alignment horizontal="left" vertical="top" wrapText="1"/>
    </xf>
    <xf numFmtId="164" fontId="26" fillId="2" borderId="12" xfId="0" applyNumberFormat="1" applyFont="1" applyFill="1" applyBorder="1" applyAlignment="1">
      <alignment horizontal="center" wrapText="1"/>
    </xf>
    <xf numFmtId="0" fontId="19" fillId="0" borderId="0" xfId="0" applyFont="1" applyAlignment="1">
      <alignment horizontal="center" vertical="top" wrapText="1"/>
    </xf>
    <xf numFmtId="0" fontId="3" fillId="0" borderId="0" xfId="0" applyFont="1" applyAlignment="1">
      <alignment horizontal="left" vertical="top"/>
    </xf>
    <xf numFmtId="164" fontId="27" fillId="0" borderId="0" xfId="0" applyNumberFormat="1" applyFont="1" applyAlignment="1">
      <alignment horizontal="center"/>
    </xf>
    <xf numFmtId="164" fontId="27" fillId="0" borderId="8" xfId="0" applyNumberFormat="1" applyFont="1" applyBorder="1" applyAlignment="1">
      <alignment horizontal="center"/>
    </xf>
    <xf numFmtId="0" fontId="27" fillId="0" borderId="0" xfId="0" applyFont="1" applyAlignment="1">
      <alignment horizontal="center"/>
    </xf>
    <xf numFmtId="0" fontId="27" fillId="0" borderId="0" xfId="0" applyFont="1" applyAlignment="1">
      <alignment horizontal="center" vertical="center"/>
    </xf>
    <xf numFmtId="0" fontId="27" fillId="0" borderId="0" xfId="0" applyFont="1" applyAlignment="1">
      <alignment horizontal="left" wrapText="1"/>
    </xf>
    <xf numFmtId="0" fontId="34" fillId="3" borderId="0" xfId="0" applyFont="1" applyFill="1" applyAlignment="1">
      <alignment horizontal="center" wrapText="1"/>
    </xf>
    <xf numFmtId="0" fontId="27" fillId="0" borderId="0" xfId="0" applyFont="1" applyAlignment="1">
      <alignment horizontal="left" vertical="center" wrapText="1"/>
    </xf>
    <xf numFmtId="0" fontId="21" fillId="11" borderId="0" xfId="0" applyFont="1" applyFill="1" applyAlignment="1">
      <alignment horizontal="center" wrapText="1"/>
    </xf>
    <xf numFmtId="0" fontId="26" fillId="11" borderId="0" xfId="0" applyFont="1" applyFill="1" applyAlignment="1">
      <alignment horizontal="center"/>
    </xf>
    <xf numFmtId="0" fontId="51" fillId="0" borderId="0" xfId="0" applyFont="1" applyAlignment="1">
      <alignment horizontal="left" wrapText="1"/>
    </xf>
    <xf numFmtId="0" fontId="36" fillId="0" borderId="0" xfId="0" applyFont="1" applyAlignment="1">
      <alignment horizontal="left" wrapText="1"/>
    </xf>
    <xf numFmtId="164" fontId="19" fillId="2" borderId="0" xfId="0" applyNumberFormat="1" applyFont="1" applyFill="1" applyAlignment="1">
      <alignment horizontal="center"/>
    </xf>
    <xf numFmtId="0" fontId="3" fillId="9" borderId="3" xfId="3" applyFont="1" applyFill="1" applyBorder="1" applyAlignment="1" applyProtection="1">
      <alignment horizontal="left" vertical="top" wrapText="1"/>
      <protection locked="0"/>
    </xf>
    <xf numFmtId="0" fontId="3" fillId="9" borderId="11" xfId="3" applyFont="1" applyFill="1" applyBorder="1" applyAlignment="1" applyProtection="1">
      <alignment horizontal="left" vertical="top" wrapText="1"/>
      <protection locked="0"/>
    </xf>
    <xf numFmtId="0" fontId="3" fillId="9" borderId="4" xfId="3" applyFont="1" applyFill="1" applyBorder="1" applyAlignment="1" applyProtection="1">
      <alignment horizontal="left" vertical="top" wrapText="1"/>
      <protection locked="0"/>
    </xf>
    <xf numFmtId="0" fontId="8" fillId="2" borderId="3" xfId="0" applyFont="1" applyFill="1" applyBorder="1" applyAlignment="1">
      <alignment horizontal="center"/>
    </xf>
    <xf numFmtId="0" fontId="8" fillId="2" borderId="11" xfId="0" applyFont="1" applyFill="1" applyBorder="1" applyAlignment="1">
      <alignment horizontal="center"/>
    </xf>
    <xf numFmtId="0" fontId="8" fillId="2" borderId="4" xfId="0" applyFont="1" applyFill="1" applyBorder="1" applyAlignment="1">
      <alignment horizontal="center"/>
    </xf>
    <xf numFmtId="0" fontId="6" fillId="0" borderId="10" xfId="0" applyFont="1" applyBorder="1" applyAlignment="1">
      <alignment horizontal="center" wrapText="1"/>
    </xf>
    <xf numFmtId="0" fontId="8" fillId="4" borderId="11" xfId="0" applyFont="1" applyFill="1" applyBorder="1" applyAlignment="1">
      <alignment horizontal="center"/>
    </xf>
    <xf numFmtId="0" fontId="8" fillId="4" borderId="4" xfId="0" applyFont="1" applyFill="1" applyBorder="1" applyAlignment="1">
      <alignment horizontal="center"/>
    </xf>
    <xf numFmtId="0" fontId="26" fillId="2" borderId="0" xfId="0" applyFont="1" applyFill="1" applyAlignment="1">
      <alignment horizontal="center"/>
    </xf>
  </cellXfs>
  <cellStyles count="4">
    <cellStyle name="Comma" xfId="1" builtinId="3"/>
    <cellStyle name="Normal" xfId="0" builtinId="0"/>
    <cellStyle name="Normal 2" xfId="2" xr:uid="{260F9A08-0233-4BE9-825D-97EF65649291}"/>
    <cellStyle name="Normal_unit_accounts_2011(1)" xfId="3" xr:uid="{26A48A05-6CDD-451D-AFAE-38AC17FB67AA}"/>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1" Type="http://schemas.openxmlformats.org/officeDocument/2006/relationships/hyperlink" Target="http://www.girlguidingscotland.org.uk/wp-content/uploads/2026/01/2025-07-21-Completing-your-annual-OSCR-return.pdf"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190500</xdr:colOff>
      <xdr:row>12</xdr:row>
      <xdr:rowOff>247650</xdr:rowOff>
    </xdr:from>
    <xdr:to>
      <xdr:col>9</xdr:col>
      <xdr:colOff>190500</xdr:colOff>
      <xdr:row>15</xdr:row>
      <xdr:rowOff>276225</xdr:rowOff>
    </xdr:to>
    <xdr:cxnSp macro="">
      <xdr:nvCxnSpPr>
        <xdr:cNvPr id="52" name="Straight Connector 51">
          <a:extLst>
            <a:ext uri="{FF2B5EF4-FFF2-40B4-BE49-F238E27FC236}">
              <a16:creationId xmlns:a16="http://schemas.microsoft.com/office/drawing/2014/main" id="{B24B4813-0077-FCC0-6553-2DC895D3C206}"/>
            </a:ext>
          </a:extLst>
        </xdr:cNvPr>
        <xdr:cNvCxnSpPr>
          <a:cxnSpLocks/>
        </xdr:cNvCxnSpPr>
      </xdr:nvCxnSpPr>
      <xdr:spPr>
        <a:xfrm>
          <a:off x="5505450" y="3790950"/>
          <a:ext cx="0" cy="91440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419100</xdr:colOff>
      <xdr:row>6</xdr:row>
      <xdr:rowOff>139066</xdr:rowOff>
    </xdr:from>
    <xdr:to>
      <xdr:col>14</xdr:col>
      <xdr:colOff>200025</xdr:colOff>
      <xdr:row>7</xdr:row>
      <xdr:rowOff>266701</xdr:rowOff>
    </xdr:to>
    <xdr:sp macro="" textlink="">
      <xdr:nvSpPr>
        <xdr:cNvPr id="11" name="Rectangle: Rounded Corners 10">
          <a:extLst>
            <a:ext uri="{FF2B5EF4-FFF2-40B4-BE49-F238E27FC236}">
              <a16:creationId xmlns:a16="http://schemas.microsoft.com/office/drawing/2014/main" id="{4A8F336D-748A-11B3-3AAB-19E50DA8D834}"/>
            </a:ext>
          </a:extLst>
        </xdr:cNvPr>
        <xdr:cNvSpPr/>
      </xdr:nvSpPr>
      <xdr:spPr>
        <a:xfrm>
          <a:off x="5734050" y="1615441"/>
          <a:ext cx="2143125" cy="42291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b="1">
              <a:solidFill>
                <a:sysClr val="windowText" lastClr="000000"/>
              </a:solidFill>
            </a:rPr>
            <a:t>Unit Year end</a:t>
          </a:r>
        </a:p>
      </xdr:txBody>
    </xdr:sp>
    <xdr:clientData/>
  </xdr:twoCellAnchor>
  <xdr:twoCellAnchor>
    <xdr:from>
      <xdr:col>3</xdr:col>
      <xdr:colOff>304800</xdr:colOff>
      <xdr:row>1</xdr:row>
      <xdr:rowOff>190501</xdr:rowOff>
    </xdr:from>
    <xdr:to>
      <xdr:col>7</xdr:col>
      <xdr:colOff>485775</xdr:colOff>
      <xdr:row>3</xdr:row>
      <xdr:rowOff>209551</xdr:rowOff>
    </xdr:to>
    <xdr:sp macro="" textlink="">
      <xdr:nvSpPr>
        <xdr:cNvPr id="14" name="Rectangle: Rounded Corners 13">
          <a:extLst>
            <a:ext uri="{FF2B5EF4-FFF2-40B4-BE49-F238E27FC236}">
              <a16:creationId xmlns:a16="http://schemas.microsoft.com/office/drawing/2014/main" id="{D133A1A4-B3E7-E777-0675-982C7B5EF693}"/>
            </a:ext>
          </a:extLst>
        </xdr:cNvPr>
        <xdr:cNvSpPr/>
      </xdr:nvSpPr>
      <xdr:spPr>
        <a:xfrm>
          <a:off x="895350" y="485776"/>
          <a:ext cx="2543175" cy="60960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100">
              <a:solidFill>
                <a:sysClr val="windowText" lastClr="000000"/>
              </a:solidFill>
              <a:latin typeface="Poppins" panose="00000500000000000000" pitchFamily="2" charset="0"/>
              <a:cs typeface="Poppins" panose="00000500000000000000" pitchFamily="2" charset="0"/>
            </a:rPr>
            <a:t>Record</a:t>
          </a:r>
          <a:r>
            <a:rPr lang="en-GB" sz="1100" baseline="0">
              <a:solidFill>
                <a:sysClr val="windowText" lastClr="000000"/>
              </a:solidFill>
              <a:latin typeface="Poppins" panose="00000500000000000000" pitchFamily="2" charset="0"/>
              <a:cs typeface="Poppins" panose="00000500000000000000" pitchFamily="2" charset="0"/>
            </a:rPr>
            <a:t> financial transactions (using template)</a:t>
          </a:r>
        </a:p>
        <a:p>
          <a:pPr algn="l"/>
          <a:endParaRPr lang="en-GB" sz="1100"/>
        </a:p>
      </xdr:txBody>
    </xdr:sp>
    <xdr:clientData/>
  </xdr:twoCellAnchor>
  <xdr:twoCellAnchor>
    <xdr:from>
      <xdr:col>3</xdr:col>
      <xdr:colOff>245745</xdr:colOff>
      <xdr:row>5</xdr:row>
      <xdr:rowOff>173355</xdr:rowOff>
    </xdr:from>
    <xdr:to>
      <xdr:col>6</xdr:col>
      <xdr:colOff>55245</xdr:colOff>
      <xdr:row>7</xdr:row>
      <xdr:rowOff>114300</xdr:rowOff>
    </xdr:to>
    <xdr:sp macro="" textlink="">
      <xdr:nvSpPr>
        <xdr:cNvPr id="15" name="Rectangle 14">
          <a:extLst>
            <a:ext uri="{FF2B5EF4-FFF2-40B4-BE49-F238E27FC236}">
              <a16:creationId xmlns:a16="http://schemas.microsoft.com/office/drawing/2014/main" id="{C647CF53-4E92-E37A-8E7B-7CA7CE023612}"/>
            </a:ext>
          </a:extLst>
        </xdr:cNvPr>
        <xdr:cNvSpPr/>
      </xdr:nvSpPr>
      <xdr:spPr>
        <a:xfrm>
          <a:off x="836295" y="1354455"/>
          <a:ext cx="1581150" cy="531495"/>
        </a:xfrm>
        <a:prstGeom prst="rect">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Bank transactions</a:t>
          </a:r>
          <a:r>
            <a:rPr lang="en-GB" sz="1100" baseline="0"/>
            <a:t> (agree to bank statement items)</a:t>
          </a:r>
          <a:endParaRPr lang="en-GB" sz="1100"/>
        </a:p>
      </xdr:txBody>
    </xdr:sp>
    <xdr:clientData/>
  </xdr:twoCellAnchor>
  <xdr:twoCellAnchor>
    <xdr:from>
      <xdr:col>3</xdr:col>
      <xdr:colOff>9525</xdr:colOff>
      <xdr:row>7</xdr:row>
      <xdr:rowOff>43815</xdr:rowOff>
    </xdr:from>
    <xdr:to>
      <xdr:col>5</xdr:col>
      <xdr:colOff>257175</xdr:colOff>
      <xdr:row>9</xdr:row>
      <xdr:rowOff>200025</xdr:rowOff>
    </xdr:to>
    <xdr:sp macro="" textlink="">
      <xdr:nvSpPr>
        <xdr:cNvPr id="16" name="Rectangle 15">
          <a:extLst>
            <a:ext uri="{FF2B5EF4-FFF2-40B4-BE49-F238E27FC236}">
              <a16:creationId xmlns:a16="http://schemas.microsoft.com/office/drawing/2014/main" id="{5F7213BF-5FE0-EFB9-1E78-904BCB70A104}"/>
            </a:ext>
          </a:extLst>
        </xdr:cNvPr>
        <xdr:cNvSpPr/>
      </xdr:nvSpPr>
      <xdr:spPr>
        <a:xfrm>
          <a:off x="600075" y="1815465"/>
          <a:ext cx="1428750" cy="746760"/>
        </a:xfrm>
        <a:prstGeom prst="rect">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Cash transactions (Agree to cash income and</a:t>
          </a:r>
          <a:r>
            <a:rPr lang="en-GB" sz="1100" baseline="0"/>
            <a:t> any expenses)</a:t>
          </a:r>
          <a:endParaRPr lang="en-GB" sz="1100"/>
        </a:p>
      </xdr:txBody>
    </xdr:sp>
    <xdr:clientData/>
  </xdr:twoCellAnchor>
  <xdr:twoCellAnchor>
    <xdr:from>
      <xdr:col>2</xdr:col>
      <xdr:colOff>247649</xdr:colOff>
      <xdr:row>9</xdr:row>
      <xdr:rowOff>76200</xdr:rowOff>
    </xdr:from>
    <xdr:to>
      <xdr:col>4</xdr:col>
      <xdr:colOff>493394</xdr:colOff>
      <xdr:row>10</xdr:row>
      <xdr:rowOff>200025</xdr:rowOff>
    </xdr:to>
    <xdr:sp macro="" textlink="">
      <xdr:nvSpPr>
        <xdr:cNvPr id="17" name="Rectangle 16">
          <a:extLst>
            <a:ext uri="{FF2B5EF4-FFF2-40B4-BE49-F238E27FC236}">
              <a16:creationId xmlns:a16="http://schemas.microsoft.com/office/drawing/2014/main" id="{529DB5DB-41F1-B03A-909F-C68997CB3AAE}"/>
            </a:ext>
          </a:extLst>
        </xdr:cNvPr>
        <xdr:cNvSpPr/>
      </xdr:nvSpPr>
      <xdr:spPr>
        <a:xfrm>
          <a:off x="838199" y="2438400"/>
          <a:ext cx="1426845" cy="419100"/>
        </a:xfrm>
        <a:prstGeom prst="rect">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Keep receipts</a:t>
          </a:r>
        </a:p>
      </xdr:txBody>
    </xdr:sp>
    <xdr:clientData/>
  </xdr:twoCellAnchor>
  <xdr:twoCellAnchor>
    <xdr:from>
      <xdr:col>1</xdr:col>
      <xdr:colOff>161925</xdr:colOff>
      <xdr:row>17</xdr:row>
      <xdr:rowOff>9524</xdr:rowOff>
    </xdr:from>
    <xdr:to>
      <xdr:col>4</xdr:col>
      <xdr:colOff>15240</xdr:colOff>
      <xdr:row>18</xdr:row>
      <xdr:rowOff>295274</xdr:rowOff>
    </xdr:to>
    <xdr:sp macro="" textlink="">
      <xdr:nvSpPr>
        <xdr:cNvPr id="18" name="Rectangle 17">
          <a:extLst>
            <a:ext uri="{FF2B5EF4-FFF2-40B4-BE49-F238E27FC236}">
              <a16:creationId xmlns:a16="http://schemas.microsoft.com/office/drawing/2014/main" id="{E7270F99-B395-7489-7A5B-C425A6F32FA2}"/>
            </a:ext>
          </a:extLst>
        </xdr:cNvPr>
        <xdr:cNvSpPr/>
      </xdr:nvSpPr>
      <xdr:spPr>
        <a:xfrm>
          <a:off x="752475" y="5029199"/>
          <a:ext cx="1624965" cy="581025"/>
        </a:xfrm>
        <a:prstGeom prst="rect">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ysClr val="windowText" lastClr="000000"/>
              </a:solidFill>
              <a:latin typeface="Poppins" panose="00000500000000000000" pitchFamily="2" charset="0"/>
              <a:cs typeface="Poppins" panose="00000500000000000000" pitchFamily="2" charset="0"/>
            </a:rPr>
            <a:t>Statement of Inputs and Paymets</a:t>
          </a:r>
        </a:p>
      </xdr:txBody>
    </xdr:sp>
    <xdr:clientData/>
  </xdr:twoCellAnchor>
  <xdr:twoCellAnchor>
    <xdr:from>
      <xdr:col>5</xdr:col>
      <xdr:colOff>38100</xdr:colOff>
      <xdr:row>17</xdr:row>
      <xdr:rowOff>38100</xdr:rowOff>
    </xdr:from>
    <xdr:to>
      <xdr:col>8</xdr:col>
      <xdr:colOff>314325</xdr:colOff>
      <xdr:row>18</xdr:row>
      <xdr:rowOff>158115</xdr:rowOff>
    </xdr:to>
    <xdr:sp macro="" textlink="">
      <xdr:nvSpPr>
        <xdr:cNvPr id="20" name="Rectangle 19">
          <a:extLst>
            <a:ext uri="{FF2B5EF4-FFF2-40B4-BE49-F238E27FC236}">
              <a16:creationId xmlns:a16="http://schemas.microsoft.com/office/drawing/2014/main" id="{650A0208-1AC7-4A99-84FB-3E409B233BAB}"/>
            </a:ext>
          </a:extLst>
        </xdr:cNvPr>
        <xdr:cNvSpPr/>
      </xdr:nvSpPr>
      <xdr:spPr>
        <a:xfrm>
          <a:off x="2400300" y="4762500"/>
          <a:ext cx="2047875" cy="415290"/>
        </a:xfrm>
        <a:prstGeom prst="rect">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ysClr val="windowText" lastClr="000000"/>
              </a:solidFill>
              <a:latin typeface="Poppins" panose="00000500000000000000" pitchFamily="2" charset="0"/>
              <a:cs typeface="Poppins" panose="00000500000000000000" pitchFamily="2" charset="0"/>
            </a:rPr>
            <a:t>Statement of balances</a:t>
          </a:r>
        </a:p>
      </xdr:txBody>
    </xdr:sp>
    <xdr:clientData/>
  </xdr:twoCellAnchor>
  <xdr:twoCellAnchor>
    <xdr:from>
      <xdr:col>14</xdr:col>
      <xdr:colOff>314325</xdr:colOff>
      <xdr:row>17</xdr:row>
      <xdr:rowOff>0</xdr:rowOff>
    </xdr:from>
    <xdr:to>
      <xdr:col>17</xdr:col>
      <xdr:colOff>419100</xdr:colOff>
      <xdr:row>18</xdr:row>
      <xdr:rowOff>238125</xdr:rowOff>
    </xdr:to>
    <xdr:sp macro="" textlink="">
      <xdr:nvSpPr>
        <xdr:cNvPr id="21" name="Rectangle 20">
          <a:extLst>
            <a:ext uri="{FF2B5EF4-FFF2-40B4-BE49-F238E27FC236}">
              <a16:creationId xmlns:a16="http://schemas.microsoft.com/office/drawing/2014/main" id="{F7B05369-2C87-4659-AA0A-C3DDED14B258}"/>
            </a:ext>
          </a:extLst>
        </xdr:cNvPr>
        <xdr:cNvSpPr/>
      </xdr:nvSpPr>
      <xdr:spPr>
        <a:xfrm>
          <a:off x="8582025" y="5019675"/>
          <a:ext cx="1876425" cy="533400"/>
        </a:xfrm>
        <a:prstGeom prst="rect">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ysClr val="windowText" lastClr="000000"/>
              </a:solidFill>
              <a:latin typeface="Poppins" panose="00000500000000000000" pitchFamily="2" charset="0"/>
              <a:cs typeface="Poppins" panose="00000500000000000000" pitchFamily="2" charset="0"/>
            </a:rPr>
            <a:t>Independent examiners report</a:t>
          </a:r>
        </a:p>
      </xdr:txBody>
    </xdr:sp>
    <xdr:clientData/>
  </xdr:twoCellAnchor>
  <xdr:twoCellAnchor>
    <xdr:from>
      <xdr:col>10</xdr:col>
      <xdr:colOff>97155</xdr:colOff>
      <xdr:row>17</xdr:row>
      <xdr:rowOff>38100</xdr:rowOff>
    </xdr:from>
    <xdr:to>
      <xdr:col>12</xdr:col>
      <xdr:colOff>533400</xdr:colOff>
      <xdr:row>18</xdr:row>
      <xdr:rowOff>158115</xdr:rowOff>
    </xdr:to>
    <xdr:sp macro="" textlink="">
      <xdr:nvSpPr>
        <xdr:cNvPr id="22" name="Rectangle 21">
          <a:extLst>
            <a:ext uri="{FF2B5EF4-FFF2-40B4-BE49-F238E27FC236}">
              <a16:creationId xmlns:a16="http://schemas.microsoft.com/office/drawing/2014/main" id="{FE265D03-E3F5-4C48-B12F-1C3AAD92029E}"/>
            </a:ext>
          </a:extLst>
        </xdr:cNvPr>
        <xdr:cNvSpPr/>
      </xdr:nvSpPr>
      <xdr:spPr>
        <a:xfrm>
          <a:off x="6002655" y="5057775"/>
          <a:ext cx="1617345" cy="415290"/>
        </a:xfrm>
        <a:prstGeom prst="rect">
          <a:avLst/>
        </a:prstGeom>
        <a:solidFill>
          <a:schemeClr val="accent6">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ysClr val="windowText" lastClr="000000"/>
              </a:solidFill>
              <a:latin typeface="Poppins" panose="00000500000000000000" pitchFamily="2" charset="0"/>
              <a:cs typeface="Poppins" panose="00000500000000000000" pitchFamily="2" charset="0"/>
            </a:rPr>
            <a:t>Trustees</a:t>
          </a:r>
          <a:r>
            <a:rPr lang="en-GB" sz="1100" baseline="0">
              <a:solidFill>
                <a:sysClr val="windowText" lastClr="000000"/>
              </a:solidFill>
              <a:latin typeface="Poppins" panose="00000500000000000000" pitchFamily="2" charset="0"/>
              <a:cs typeface="Poppins" panose="00000500000000000000" pitchFamily="2" charset="0"/>
            </a:rPr>
            <a:t> report</a:t>
          </a:r>
          <a:endParaRPr lang="en-GB" sz="1100">
            <a:solidFill>
              <a:sysClr val="windowText" lastClr="000000"/>
            </a:solidFill>
            <a:latin typeface="Poppins" panose="00000500000000000000" pitchFamily="2" charset="0"/>
            <a:cs typeface="Poppins" panose="00000500000000000000" pitchFamily="2" charset="0"/>
          </a:endParaRPr>
        </a:p>
      </xdr:txBody>
    </xdr:sp>
    <xdr:clientData/>
  </xdr:twoCellAnchor>
  <xdr:twoCellAnchor>
    <xdr:from>
      <xdr:col>7</xdr:col>
      <xdr:colOff>485775</xdr:colOff>
      <xdr:row>2</xdr:row>
      <xdr:rowOff>200026</xdr:rowOff>
    </xdr:from>
    <xdr:to>
      <xdr:col>11</xdr:col>
      <xdr:colOff>381000</xdr:colOff>
      <xdr:row>2</xdr:row>
      <xdr:rowOff>209551</xdr:rowOff>
    </xdr:to>
    <xdr:cxnSp macro="">
      <xdr:nvCxnSpPr>
        <xdr:cNvPr id="25" name="Straight Arrow Connector 24">
          <a:extLst>
            <a:ext uri="{FF2B5EF4-FFF2-40B4-BE49-F238E27FC236}">
              <a16:creationId xmlns:a16="http://schemas.microsoft.com/office/drawing/2014/main" id="{BB0A35ED-AB7C-497A-59FD-4DFA1B0C5E07}"/>
            </a:ext>
          </a:extLst>
        </xdr:cNvPr>
        <xdr:cNvCxnSpPr>
          <a:stCxn id="2" idx="1"/>
          <a:endCxn id="14" idx="3"/>
        </xdr:cNvCxnSpPr>
      </xdr:nvCxnSpPr>
      <xdr:spPr>
        <a:xfrm flipH="1" flipV="1">
          <a:off x="4029075" y="790576"/>
          <a:ext cx="2257425" cy="9525"/>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238125</xdr:colOff>
      <xdr:row>3</xdr:row>
      <xdr:rowOff>228600</xdr:rowOff>
    </xdr:from>
    <xdr:to>
      <xdr:col>5</xdr:col>
      <xdr:colOff>238125</xdr:colOff>
      <xdr:row>5</xdr:row>
      <xdr:rowOff>180975</xdr:rowOff>
    </xdr:to>
    <xdr:cxnSp macro="">
      <xdr:nvCxnSpPr>
        <xdr:cNvPr id="28" name="Straight Arrow Connector 27">
          <a:extLst>
            <a:ext uri="{FF2B5EF4-FFF2-40B4-BE49-F238E27FC236}">
              <a16:creationId xmlns:a16="http://schemas.microsoft.com/office/drawing/2014/main" id="{ED6E6DEC-3E6C-A5D8-8129-B40DA6DC9A87}"/>
            </a:ext>
          </a:extLst>
        </xdr:cNvPr>
        <xdr:cNvCxnSpPr/>
      </xdr:nvCxnSpPr>
      <xdr:spPr>
        <a:xfrm>
          <a:off x="2009775" y="1114425"/>
          <a:ext cx="0" cy="247650"/>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55245</xdr:colOff>
      <xdr:row>7</xdr:row>
      <xdr:rowOff>0</xdr:rowOff>
    </xdr:from>
    <xdr:to>
      <xdr:col>10</xdr:col>
      <xdr:colOff>390525</xdr:colOff>
      <xdr:row>7</xdr:row>
      <xdr:rowOff>953</xdr:rowOff>
    </xdr:to>
    <xdr:cxnSp macro="">
      <xdr:nvCxnSpPr>
        <xdr:cNvPr id="32" name="Straight Arrow Connector 31">
          <a:extLst>
            <a:ext uri="{FF2B5EF4-FFF2-40B4-BE49-F238E27FC236}">
              <a16:creationId xmlns:a16="http://schemas.microsoft.com/office/drawing/2014/main" id="{61DBFFC6-211E-33A2-B485-D05CEDC18849}"/>
            </a:ext>
          </a:extLst>
        </xdr:cNvPr>
        <xdr:cNvCxnSpPr/>
      </xdr:nvCxnSpPr>
      <xdr:spPr>
        <a:xfrm flipV="1">
          <a:off x="3007995" y="1771650"/>
          <a:ext cx="2697480" cy="953"/>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200025</xdr:colOff>
      <xdr:row>32</xdr:row>
      <xdr:rowOff>209550</xdr:rowOff>
    </xdr:from>
    <xdr:to>
      <xdr:col>11</xdr:col>
      <xdr:colOff>123825</xdr:colOff>
      <xdr:row>35</xdr:row>
      <xdr:rowOff>19050</xdr:rowOff>
    </xdr:to>
    <xdr:sp macro="" textlink="">
      <xdr:nvSpPr>
        <xdr:cNvPr id="33" name="Rectangle: Rounded Corners 32">
          <a:extLst>
            <a:ext uri="{FF2B5EF4-FFF2-40B4-BE49-F238E27FC236}">
              <a16:creationId xmlns:a16="http://schemas.microsoft.com/office/drawing/2014/main" id="{3F6F3ED7-6BD0-D584-FE58-EFE8ED64DDA0}"/>
            </a:ext>
          </a:extLst>
        </xdr:cNvPr>
        <xdr:cNvSpPr/>
      </xdr:nvSpPr>
      <xdr:spPr>
        <a:xfrm>
          <a:off x="3743325" y="9363075"/>
          <a:ext cx="2286000" cy="6953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Send signed accounts</a:t>
          </a:r>
          <a:r>
            <a:rPr lang="en-GB" sz="1100" baseline="0"/>
            <a:t> with County </a:t>
          </a:r>
        </a:p>
        <a:p>
          <a:pPr algn="l"/>
          <a:r>
            <a:rPr lang="en-GB" sz="1100" baseline="0"/>
            <a:t>(Within 3 months of year end)</a:t>
          </a:r>
          <a:endParaRPr lang="en-GB" sz="1100"/>
        </a:p>
      </xdr:txBody>
    </xdr:sp>
    <xdr:clientData/>
  </xdr:twoCellAnchor>
  <xdr:twoCellAnchor>
    <xdr:from>
      <xdr:col>1</xdr:col>
      <xdr:colOff>28575</xdr:colOff>
      <xdr:row>37</xdr:row>
      <xdr:rowOff>85725</xdr:rowOff>
    </xdr:from>
    <xdr:to>
      <xdr:col>3</xdr:col>
      <xdr:colOff>228600</xdr:colOff>
      <xdr:row>40</xdr:row>
      <xdr:rowOff>0</xdr:rowOff>
    </xdr:to>
    <xdr:sp macro="" textlink="">
      <xdr:nvSpPr>
        <xdr:cNvPr id="35" name="Rectangle: Rounded Corners 34">
          <a:extLst>
            <a:ext uri="{FF2B5EF4-FFF2-40B4-BE49-F238E27FC236}">
              <a16:creationId xmlns:a16="http://schemas.microsoft.com/office/drawing/2014/main" id="{8383E829-F25D-41C0-BEC3-305A146B31E7}"/>
            </a:ext>
          </a:extLst>
        </xdr:cNvPr>
        <xdr:cNvSpPr/>
      </xdr:nvSpPr>
      <xdr:spPr>
        <a:xfrm>
          <a:off x="28575" y="10420350"/>
          <a:ext cx="1381125" cy="80010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Lodge signed</a:t>
          </a:r>
          <a:r>
            <a:rPr lang="en-GB" sz="1100" baseline="0"/>
            <a:t> accounts </a:t>
          </a:r>
          <a:r>
            <a:rPr lang="en-GB" sz="1100"/>
            <a:t>with OSCR within 9 months</a:t>
          </a:r>
        </a:p>
      </xdr:txBody>
    </xdr:sp>
    <xdr:clientData/>
  </xdr:twoCellAnchor>
  <xdr:twoCellAnchor>
    <xdr:from>
      <xdr:col>2</xdr:col>
      <xdr:colOff>257175</xdr:colOff>
      <xdr:row>32</xdr:row>
      <xdr:rowOff>104775</xdr:rowOff>
    </xdr:from>
    <xdr:to>
      <xdr:col>4</xdr:col>
      <xdr:colOff>476250</xdr:colOff>
      <xdr:row>34</xdr:row>
      <xdr:rowOff>19050</xdr:rowOff>
    </xdr:to>
    <xdr:sp macro="" textlink="">
      <xdr:nvSpPr>
        <xdr:cNvPr id="36" name="Rectangle: Rounded Corners 35">
          <a:extLst>
            <a:ext uri="{FF2B5EF4-FFF2-40B4-BE49-F238E27FC236}">
              <a16:creationId xmlns:a16="http://schemas.microsoft.com/office/drawing/2014/main" id="{4AE76D43-91A9-A4D7-4C05-DB9505DE8364}"/>
            </a:ext>
          </a:extLst>
        </xdr:cNvPr>
        <xdr:cNvSpPr/>
      </xdr:nvSpPr>
      <xdr:spPr>
        <a:xfrm>
          <a:off x="847725" y="8963025"/>
          <a:ext cx="1400175" cy="50482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Is Unit registered with OSCR?</a:t>
          </a:r>
        </a:p>
      </xdr:txBody>
    </xdr:sp>
    <xdr:clientData/>
  </xdr:twoCellAnchor>
  <xdr:twoCellAnchor>
    <xdr:from>
      <xdr:col>3</xdr:col>
      <xdr:colOff>485775</xdr:colOff>
      <xdr:row>34</xdr:row>
      <xdr:rowOff>38100</xdr:rowOff>
    </xdr:from>
    <xdr:to>
      <xdr:col>4</xdr:col>
      <xdr:colOff>497205</xdr:colOff>
      <xdr:row>35</xdr:row>
      <xdr:rowOff>83819</xdr:rowOff>
    </xdr:to>
    <xdr:cxnSp macro="">
      <xdr:nvCxnSpPr>
        <xdr:cNvPr id="38" name="Straight Arrow Connector 37">
          <a:extLst>
            <a:ext uri="{FF2B5EF4-FFF2-40B4-BE49-F238E27FC236}">
              <a16:creationId xmlns:a16="http://schemas.microsoft.com/office/drawing/2014/main" id="{CEFD4C8B-BA69-9533-FB7C-EF78E0C67510}"/>
            </a:ext>
          </a:extLst>
        </xdr:cNvPr>
        <xdr:cNvCxnSpPr>
          <a:endCxn id="44" idx="0"/>
        </xdr:cNvCxnSpPr>
      </xdr:nvCxnSpPr>
      <xdr:spPr>
        <a:xfrm>
          <a:off x="1666875" y="9486900"/>
          <a:ext cx="601980" cy="340994"/>
        </a:xfrm>
        <a:prstGeom prst="straightConnector1">
          <a:avLst/>
        </a:prstGeom>
        <a:ln w="38100">
          <a:tailEnd type="non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123825</xdr:colOff>
      <xdr:row>30</xdr:row>
      <xdr:rowOff>219075</xdr:rowOff>
    </xdr:from>
    <xdr:to>
      <xdr:col>9</xdr:col>
      <xdr:colOff>323850</xdr:colOff>
      <xdr:row>32</xdr:row>
      <xdr:rowOff>219075</xdr:rowOff>
    </xdr:to>
    <xdr:cxnSp macro="">
      <xdr:nvCxnSpPr>
        <xdr:cNvPr id="40" name="Straight Arrow Connector 39">
          <a:extLst>
            <a:ext uri="{FF2B5EF4-FFF2-40B4-BE49-F238E27FC236}">
              <a16:creationId xmlns:a16="http://schemas.microsoft.com/office/drawing/2014/main" id="{1487B22D-EB6B-1468-CC6A-39B3978D83DB}"/>
            </a:ext>
          </a:extLst>
        </xdr:cNvPr>
        <xdr:cNvCxnSpPr/>
      </xdr:nvCxnSpPr>
      <xdr:spPr>
        <a:xfrm>
          <a:off x="4257675" y="9077325"/>
          <a:ext cx="790575" cy="590550"/>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158115</xdr:colOff>
      <xdr:row>37</xdr:row>
      <xdr:rowOff>120014</xdr:rowOff>
    </xdr:from>
    <xdr:to>
      <xdr:col>6</xdr:col>
      <xdr:colOff>361950</xdr:colOff>
      <xdr:row>40</xdr:row>
      <xdr:rowOff>38100</xdr:rowOff>
    </xdr:to>
    <xdr:sp macro="" textlink="">
      <xdr:nvSpPr>
        <xdr:cNvPr id="41" name="Rectangle: Rounded Corners 40">
          <a:extLst>
            <a:ext uri="{FF2B5EF4-FFF2-40B4-BE49-F238E27FC236}">
              <a16:creationId xmlns:a16="http://schemas.microsoft.com/office/drawing/2014/main" id="{9208C0EE-5466-1C82-58A6-CBF97D79B521}"/>
            </a:ext>
          </a:extLst>
        </xdr:cNvPr>
        <xdr:cNvSpPr/>
      </xdr:nvSpPr>
      <xdr:spPr>
        <a:xfrm>
          <a:off x="1941195" y="11115674"/>
          <a:ext cx="1392555" cy="80962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Nothing further. Keep a copy (required</a:t>
          </a:r>
          <a:r>
            <a:rPr lang="en-GB" sz="1100" baseline="0"/>
            <a:t> to be kept 7 years)</a:t>
          </a:r>
          <a:endParaRPr lang="en-GB" sz="1100"/>
        </a:p>
      </xdr:txBody>
    </xdr:sp>
    <xdr:clientData/>
  </xdr:twoCellAnchor>
  <xdr:twoCellAnchor>
    <xdr:from>
      <xdr:col>1</xdr:col>
      <xdr:colOff>238125</xdr:colOff>
      <xdr:row>35</xdr:row>
      <xdr:rowOff>9526</xdr:rowOff>
    </xdr:from>
    <xdr:to>
      <xdr:col>2</xdr:col>
      <xdr:colOff>142875</xdr:colOff>
      <xdr:row>35</xdr:row>
      <xdr:rowOff>276226</xdr:rowOff>
    </xdr:to>
    <xdr:sp macro="" textlink="">
      <xdr:nvSpPr>
        <xdr:cNvPr id="43" name="Rectangle 42">
          <a:extLst>
            <a:ext uri="{FF2B5EF4-FFF2-40B4-BE49-F238E27FC236}">
              <a16:creationId xmlns:a16="http://schemas.microsoft.com/office/drawing/2014/main" id="{FD9815A9-ADF7-72EC-FBEE-B3CB9D27F66D}"/>
            </a:ext>
          </a:extLst>
        </xdr:cNvPr>
        <xdr:cNvSpPr/>
      </xdr:nvSpPr>
      <xdr:spPr>
        <a:xfrm>
          <a:off x="238125" y="10048876"/>
          <a:ext cx="495300" cy="2667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YES</a:t>
          </a:r>
        </a:p>
      </xdr:txBody>
    </xdr:sp>
    <xdr:clientData/>
  </xdr:twoCellAnchor>
  <xdr:twoCellAnchor>
    <xdr:from>
      <xdr:col>4</xdr:col>
      <xdr:colOff>169545</xdr:colOff>
      <xdr:row>35</xdr:row>
      <xdr:rowOff>83819</xdr:rowOff>
    </xdr:from>
    <xdr:to>
      <xdr:col>5</xdr:col>
      <xdr:colOff>234315</xdr:colOff>
      <xdr:row>36</xdr:row>
      <xdr:rowOff>28574</xdr:rowOff>
    </xdr:to>
    <xdr:sp macro="" textlink="">
      <xdr:nvSpPr>
        <xdr:cNvPr id="44" name="Rectangle 43">
          <a:extLst>
            <a:ext uri="{FF2B5EF4-FFF2-40B4-BE49-F238E27FC236}">
              <a16:creationId xmlns:a16="http://schemas.microsoft.com/office/drawing/2014/main" id="{0E6690B7-1A1C-CA6A-1583-13D090B5A5A1}"/>
            </a:ext>
          </a:extLst>
        </xdr:cNvPr>
        <xdr:cNvSpPr/>
      </xdr:nvSpPr>
      <xdr:spPr>
        <a:xfrm>
          <a:off x="1941195" y="9827894"/>
          <a:ext cx="655320" cy="24003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a:t>
          </a:r>
        </a:p>
      </xdr:txBody>
    </xdr:sp>
    <xdr:clientData/>
  </xdr:twoCellAnchor>
  <xdr:twoCellAnchor>
    <xdr:from>
      <xdr:col>3</xdr:col>
      <xdr:colOff>38099</xdr:colOff>
      <xdr:row>14</xdr:row>
      <xdr:rowOff>0</xdr:rowOff>
    </xdr:from>
    <xdr:to>
      <xdr:col>16</xdr:col>
      <xdr:colOff>466724</xdr:colOff>
      <xdr:row>15</xdr:row>
      <xdr:rowOff>83820</xdr:rowOff>
    </xdr:to>
    <xdr:sp macro="" textlink="">
      <xdr:nvSpPr>
        <xdr:cNvPr id="50" name="TextBox 49">
          <a:extLst>
            <a:ext uri="{FF2B5EF4-FFF2-40B4-BE49-F238E27FC236}">
              <a16:creationId xmlns:a16="http://schemas.microsoft.com/office/drawing/2014/main" id="{2CB20B19-00EE-B91A-4803-39BE75A939C6}"/>
            </a:ext>
          </a:extLst>
        </xdr:cNvPr>
        <xdr:cNvSpPr txBox="1"/>
      </xdr:nvSpPr>
      <xdr:spPr>
        <a:xfrm>
          <a:off x="1809749" y="4133850"/>
          <a:ext cx="8105775" cy="379095"/>
        </a:xfrm>
        <a:prstGeom prst="rect">
          <a:avLst/>
        </a:prstGeom>
        <a:solidFill>
          <a:schemeClr val="bg1">
            <a:lumMod val="7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100"/>
            <a:t>Accounts made up of and MUST include (using the template to complete will populate these pages)</a:t>
          </a:r>
        </a:p>
      </xdr:txBody>
    </xdr:sp>
    <xdr:clientData/>
  </xdr:twoCellAnchor>
  <xdr:twoCellAnchor>
    <xdr:from>
      <xdr:col>2</xdr:col>
      <xdr:colOff>219075</xdr:colOff>
      <xdr:row>16</xdr:row>
      <xdr:rowOff>9525</xdr:rowOff>
    </xdr:from>
    <xdr:to>
      <xdr:col>17</xdr:col>
      <xdr:colOff>66675</xdr:colOff>
      <xdr:row>16</xdr:row>
      <xdr:rowOff>28575</xdr:rowOff>
    </xdr:to>
    <xdr:cxnSp macro="">
      <xdr:nvCxnSpPr>
        <xdr:cNvPr id="54" name="Straight Connector 53">
          <a:extLst>
            <a:ext uri="{FF2B5EF4-FFF2-40B4-BE49-F238E27FC236}">
              <a16:creationId xmlns:a16="http://schemas.microsoft.com/office/drawing/2014/main" id="{495845C0-86FF-1CB9-03F2-6D181541317E}"/>
            </a:ext>
          </a:extLst>
        </xdr:cNvPr>
        <xdr:cNvCxnSpPr/>
      </xdr:nvCxnSpPr>
      <xdr:spPr>
        <a:xfrm flipV="1">
          <a:off x="809625" y="4733925"/>
          <a:ext cx="8705850" cy="1905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314325</xdr:colOff>
      <xdr:row>16</xdr:row>
      <xdr:rowOff>47625</xdr:rowOff>
    </xdr:from>
    <xdr:to>
      <xdr:col>6</xdr:col>
      <xdr:colOff>323850</xdr:colOff>
      <xdr:row>17</xdr:row>
      <xdr:rowOff>9525</xdr:rowOff>
    </xdr:to>
    <xdr:cxnSp macro="">
      <xdr:nvCxnSpPr>
        <xdr:cNvPr id="58" name="Straight Connector 57">
          <a:extLst>
            <a:ext uri="{FF2B5EF4-FFF2-40B4-BE49-F238E27FC236}">
              <a16:creationId xmlns:a16="http://schemas.microsoft.com/office/drawing/2014/main" id="{5F210F0F-E73F-31AE-4AB4-23D464DEC4CC}"/>
            </a:ext>
          </a:extLst>
        </xdr:cNvPr>
        <xdr:cNvCxnSpPr/>
      </xdr:nvCxnSpPr>
      <xdr:spPr>
        <a:xfrm>
          <a:off x="3267075" y="4476750"/>
          <a:ext cx="9525" cy="25717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57150</xdr:colOff>
      <xdr:row>16</xdr:row>
      <xdr:rowOff>0</xdr:rowOff>
    </xdr:from>
    <xdr:to>
      <xdr:col>17</xdr:col>
      <xdr:colOff>57150</xdr:colOff>
      <xdr:row>16</xdr:row>
      <xdr:rowOff>276225</xdr:rowOff>
    </xdr:to>
    <xdr:cxnSp macro="">
      <xdr:nvCxnSpPr>
        <xdr:cNvPr id="60" name="Straight Connector 59">
          <a:extLst>
            <a:ext uri="{FF2B5EF4-FFF2-40B4-BE49-F238E27FC236}">
              <a16:creationId xmlns:a16="http://schemas.microsoft.com/office/drawing/2014/main" id="{69950F20-C842-9B5D-2DCF-FD6FD4B80011}"/>
            </a:ext>
          </a:extLst>
        </xdr:cNvPr>
        <xdr:cNvCxnSpPr/>
      </xdr:nvCxnSpPr>
      <xdr:spPr>
        <a:xfrm>
          <a:off x="9505950" y="4724400"/>
          <a:ext cx="0" cy="27622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228600</xdr:colOff>
      <xdr:row>16</xdr:row>
      <xdr:rowOff>28575</xdr:rowOff>
    </xdr:from>
    <xdr:to>
      <xdr:col>2</xdr:col>
      <xdr:colOff>238125</xdr:colOff>
      <xdr:row>17</xdr:row>
      <xdr:rowOff>0</xdr:rowOff>
    </xdr:to>
    <xdr:cxnSp macro="">
      <xdr:nvCxnSpPr>
        <xdr:cNvPr id="62" name="Straight Connector 61">
          <a:extLst>
            <a:ext uri="{FF2B5EF4-FFF2-40B4-BE49-F238E27FC236}">
              <a16:creationId xmlns:a16="http://schemas.microsoft.com/office/drawing/2014/main" id="{235F094C-010C-3CE0-5D30-DB66780A2D97}"/>
            </a:ext>
          </a:extLst>
        </xdr:cNvPr>
        <xdr:cNvCxnSpPr/>
      </xdr:nvCxnSpPr>
      <xdr:spPr>
        <a:xfrm>
          <a:off x="819150" y="4457700"/>
          <a:ext cx="9525" cy="26670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19050</xdr:colOff>
      <xdr:row>16</xdr:row>
      <xdr:rowOff>47625</xdr:rowOff>
    </xdr:from>
    <xdr:to>
      <xdr:col>11</xdr:col>
      <xdr:colOff>33338</xdr:colOff>
      <xdr:row>17</xdr:row>
      <xdr:rowOff>57150</xdr:rowOff>
    </xdr:to>
    <xdr:cxnSp macro="">
      <xdr:nvCxnSpPr>
        <xdr:cNvPr id="64" name="Straight Connector 63">
          <a:extLst>
            <a:ext uri="{FF2B5EF4-FFF2-40B4-BE49-F238E27FC236}">
              <a16:creationId xmlns:a16="http://schemas.microsoft.com/office/drawing/2014/main" id="{3ACB5C95-0053-1C7B-656C-7705DA30224B}"/>
            </a:ext>
          </a:extLst>
        </xdr:cNvPr>
        <xdr:cNvCxnSpPr/>
      </xdr:nvCxnSpPr>
      <xdr:spPr>
        <a:xfrm>
          <a:off x="5924550" y="4772025"/>
          <a:ext cx="14288" cy="30480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238125</xdr:colOff>
      <xdr:row>19</xdr:row>
      <xdr:rowOff>285750</xdr:rowOff>
    </xdr:from>
    <xdr:to>
      <xdr:col>17</xdr:col>
      <xdr:colOff>9525</xdr:colOff>
      <xdr:row>20</xdr:row>
      <xdr:rowOff>19050</xdr:rowOff>
    </xdr:to>
    <xdr:cxnSp macro="">
      <xdr:nvCxnSpPr>
        <xdr:cNvPr id="68" name="Straight Connector 67">
          <a:extLst>
            <a:ext uri="{FF2B5EF4-FFF2-40B4-BE49-F238E27FC236}">
              <a16:creationId xmlns:a16="http://schemas.microsoft.com/office/drawing/2014/main" id="{F2A349DD-7B9F-1AB6-8A98-68F430BD0C6F}"/>
            </a:ext>
          </a:extLst>
        </xdr:cNvPr>
        <xdr:cNvCxnSpPr/>
      </xdr:nvCxnSpPr>
      <xdr:spPr>
        <a:xfrm>
          <a:off x="828675" y="5895975"/>
          <a:ext cx="8629650" cy="2857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0</xdr:colOff>
      <xdr:row>18</xdr:row>
      <xdr:rowOff>152400</xdr:rowOff>
    </xdr:from>
    <xdr:to>
      <xdr:col>17</xdr:col>
      <xdr:colOff>19050</xdr:colOff>
      <xdr:row>20</xdr:row>
      <xdr:rowOff>38100</xdr:rowOff>
    </xdr:to>
    <xdr:cxnSp macro="">
      <xdr:nvCxnSpPr>
        <xdr:cNvPr id="70" name="Straight Connector 69">
          <a:extLst>
            <a:ext uri="{FF2B5EF4-FFF2-40B4-BE49-F238E27FC236}">
              <a16:creationId xmlns:a16="http://schemas.microsoft.com/office/drawing/2014/main" id="{9DDF1259-1188-E772-F07A-2EDD0FBBE0FC}"/>
            </a:ext>
          </a:extLst>
        </xdr:cNvPr>
        <xdr:cNvCxnSpPr/>
      </xdr:nvCxnSpPr>
      <xdr:spPr>
        <a:xfrm flipV="1">
          <a:off x="9448800" y="5467350"/>
          <a:ext cx="19050" cy="47625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247650</xdr:colOff>
      <xdr:row>18</xdr:row>
      <xdr:rowOff>219075</xdr:rowOff>
    </xdr:from>
    <xdr:to>
      <xdr:col>2</xdr:col>
      <xdr:colOff>247650</xdr:colOff>
      <xdr:row>20</xdr:row>
      <xdr:rowOff>19050</xdr:rowOff>
    </xdr:to>
    <xdr:cxnSp macro="">
      <xdr:nvCxnSpPr>
        <xdr:cNvPr id="72" name="Straight Connector 71">
          <a:extLst>
            <a:ext uri="{FF2B5EF4-FFF2-40B4-BE49-F238E27FC236}">
              <a16:creationId xmlns:a16="http://schemas.microsoft.com/office/drawing/2014/main" id="{9B72F60D-A846-622A-09AA-A0B0AA5805FC}"/>
            </a:ext>
          </a:extLst>
        </xdr:cNvPr>
        <xdr:cNvCxnSpPr/>
      </xdr:nvCxnSpPr>
      <xdr:spPr>
        <a:xfrm flipV="1">
          <a:off x="1428750" y="5534025"/>
          <a:ext cx="0" cy="39052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10</xdr:col>
      <xdr:colOff>561975</xdr:colOff>
      <xdr:row>18</xdr:row>
      <xdr:rowOff>171450</xdr:rowOff>
    </xdr:from>
    <xdr:to>
      <xdr:col>10</xdr:col>
      <xdr:colOff>571500</xdr:colOff>
      <xdr:row>20</xdr:row>
      <xdr:rowOff>9525</xdr:rowOff>
    </xdr:to>
    <xdr:cxnSp macro="">
      <xdr:nvCxnSpPr>
        <xdr:cNvPr id="74" name="Straight Connector 73">
          <a:extLst>
            <a:ext uri="{FF2B5EF4-FFF2-40B4-BE49-F238E27FC236}">
              <a16:creationId xmlns:a16="http://schemas.microsoft.com/office/drawing/2014/main" id="{6A511F54-AFA1-33E7-BA0F-851FAF1DCF52}"/>
            </a:ext>
          </a:extLst>
        </xdr:cNvPr>
        <xdr:cNvCxnSpPr/>
      </xdr:nvCxnSpPr>
      <xdr:spPr>
        <a:xfrm flipH="1" flipV="1">
          <a:off x="5876925" y="5486400"/>
          <a:ext cx="9525" cy="428625"/>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289560</xdr:colOff>
      <xdr:row>18</xdr:row>
      <xdr:rowOff>160020</xdr:rowOff>
    </xdr:from>
    <xdr:to>
      <xdr:col>6</xdr:col>
      <xdr:colOff>295275</xdr:colOff>
      <xdr:row>20</xdr:row>
      <xdr:rowOff>19050</xdr:rowOff>
    </xdr:to>
    <xdr:cxnSp macro="">
      <xdr:nvCxnSpPr>
        <xdr:cNvPr id="76" name="Straight Connector 75">
          <a:extLst>
            <a:ext uri="{FF2B5EF4-FFF2-40B4-BE49-F238E27FC236}">
              <a16:creationId xmlns:a16="http://schemas.microsoft.com/office/drawing/2014/main" id="{2D679B92-3287-1218-4264-EC3CA6402799}"/>
            </a:ext>
          </a:extLst>
        </xdr:cNvPr>
        <xdr:cNvCxnSpPr/>
      </xdr:nvCxnSpPr>
      <xdr:spPr>
        <a:xfrm flipH="1" flipV="1">
          <a:off x="3242310" y="5474970"/>
          <a:ext cx="5715" cy="449580"/>
        </a:xfrm>
        <a:prstGeom prst="line">
          <a:avLst/>
        </a:prstGeom>
        <a:ln w="38100"/>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0</xdr:colOff>
      <xdr:row>19</xdr:row>
      <xdr:rowOff>76200</xdr:rowOff>
    </xdr:from>
    <xdr:to>
      <xdr:col>12</xdr:col>
      <xdr:colOff>19050</xdr:colOff>
      <xdr:row>19</xdr:row>
      <xdr:rowOff>85725</xdr:rowOff>
    </xdr:to>
    <xdr:cxnSp macro="">
      <xdr:nvCxnSpPr>
        <xdr:cNvPr id="78" name="Straight Connector 77">
          <a:extLst>
            <a:ext uri="{FF2B5EF4-FFF2-40B4-BE49-F238E27FC236}">
              <a16:creationId xmlns:a16="http://schemas.microsoft.com/office/drawing/2014/main" id="{CB0BB2BB-A2C1-485D-23DF-4B5B40935A0E}"/>
            </a:ext>
          </a:extLst>
        </xdr:cNvPr>
        <xdr:cNvCxnSpPr/>
      </xdr:nvCxnSpPr>
      <xdr:spPr>
        <a:xfrm>
          <a:off x="6096000" y="5257800"/>
          <a:ext cx="19050" cy="952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419101</xdr:colOff>
      <xdr:row>25</xdr:row>
      <xdr:rowOff>62864</xdr:rowOff>
    </xdr:from>
    <xdr:to>
      <xdr:col>8</xdr:col>
      <xdr:colOff>533401</xdr:colOff>
      <xdr:row>30</xdr:row>
      <xdr:rowOff>180975</xdr:rowOff>
    </xdr:to>
    <xdr:sp macro="" textlink="">
      <xdr:nvSpPr>
        <xdr:cNvPr id="79" name="Rectangle: Rounded Corners 78">
          <a:extLst>
            <a:ext uri="{FF2B5EF4-FFF2-40B4-BE49-F238E27FC236}">
              <a16:creationId xmlns:a16="http://schemas.microsoft.com/office/drawing/2014/main" id="{96F54224-DE99-055B-EAFA-E371453735AC}"/>
            </a:ext>
          </a:extLst>
        </xdr:cNvPr>
        <xdr:cNvSpPr/>
      </xdr:nvSpPr>
      <xdr:spPr>
        <a:xfrm>
          <a:off x="1009651" y="7444739"/>
          <a:ext cx="3657600" cy="159448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a:t>SIGNED</a:t>
          </a:r>
          <a:r>
            <a:rPr lang="en-GB" sz="1400" baseline="0"/>
            <a:t> ACCOUNTS</a:t>
          </a:r>
          <a:endParaRPr lang="en-GB" sz="1400"/>
        </a:p>
        <a:p>
          <a:pPr algn="l"/>
          <a:r>
            <a:rPr lang="en-GB" sz="1100"/>
            <a:t>Who</a:t>
          </a:r>
          <a:r>
            <a:rPr lang="en-GB" sz="1100" baseline="0"/>
            <a:t> signs which page</a:t>
          </a:r>
          <a:endParaRPr lang="en-GB" sz="1100"/>
        </a:p>
        <a:p>
          <a:pPr algn="l"/>
          <a:r>
            <a:rPr lang="en-GB" sz="1100">
              <a:sym typeface="Symbol" panose="05050102010706020507" pitchFamily="18" charset="2"/>
            </a:rPr>
            <a:t> </a:t>
          </a:r>
          <a:r>
            <a:rPr lang="en-GB" sz="1100"/>
            <a:t>Statement of inputs - No signature</a:t>
          </a:r>
        </a:p>
        <a:p>
          <a:pPr algn="l"/>
          <a:r>
            <a:rPr lang="en-GB" sz="1100">
              <a:solidFill>
                <a:schemeClr val="lt1"/>
              </a:solidFill>
              <a:effectLst/>
              <a:latin typeface="+mn-lt"/>
              <a:ea typeface="+mn-ea"/>
              <a:cs typeface="+mn-cs"/>
              <a:sym typeface="Symbol" panose="05050102010706020507" pitchFamily="18" charset="2"/>
            </a:rPr>
            <a:t></a:t>
          </a:r>
          <a:r>
            <a:rPr lang="en-GB" sz="1100">
              <a:solidFill>
                <a:schemeClr val="lt1"/>
              </a:solidFill>
              <a:effectLst/>
              <a:latin typeface="+mn-lt"/>
              <a:ea typeface="+mn-ea"/>
              <a:cs typeface="+mn-cs"/>
            </a:rPr>
            <a:t>  </a:t>
          </a:r>
          <a:r>
            <a:rPr lang="en-GB" sz="1100"/>
            <a:t>Statement of balances - Unit Leader</a:t>
          </a:r>
        </a:p>
        <a:p>
          <a:pPr algn="l"/>
          <a:r>
            <a:rPr lang="en-GB" sz="1100">
              <a:solidFill>
                <a:schemeClr val="lt1"/>
              </a:solidFill>
              <a:effectLst/>
              <a:latin typeface="+mn-lt"/>
              <a:ea typeface="+mn-ea"/>
              <a:cs typeface="+mn-cs"/>
              <a:sym typeface="Symbol" panose="05050102010706020507" pitchFamily="18" charset="2"/>
            </a:rPr>
            <a:t></a:t>
          </a:r>
          <a:r>
            <a:rPr lang="en-GB" sz="1100">
              <a:solidFill>
                <a:schemeClr val="lt1"/>
              </a:solidFill>
              <a:effectLst/>
              <a:latin typeface="+mn-lt"/>
              <a:ea typeface="+mn-ea"/>
              <a:cs typeface="+mn-cs"/>
            </a:rPr>
            <a:t>  </a:t>
          </a:r>
          <a:r>
            <a:rPr lang="en-GB" sz="1100"/>
            <a:t>Trustees Report - Trustee</a:t>
          </a:r>
          <a:r>
            <a:rPr lang="en-GB" sz="1100" baseline="0"/>
            <a:t> (either unit leader / assitant unit leader)</a:t>
          </a:r>
        </a:p>
        <a:p>
          <a:pPr algn="l"/>
          <a:r>
            <a:rPr lang="en-GB" sz="1100">
              <a:solidFill>
                <a:schemeClr val="lt1"/>
              </a:solidFill>
              <a:effectLst/>
              <a:latin typeface="+mn-lt"/>
              <a:ea typeface="+mn-ea"/>
              <a:cs typeface="+mn-cs"/>
              <a:sym typeface="Symbol" panose="05050102010706020507" pitchFamily="18" charset="2"/>
            </a:rPr>
            <a:t></a:t>
          </a:r>
          <a:r>
            <a:rPr lang="en-GB" sz="1100">
              <a:solidFill>
                <a:schemeClr val="lt1"/>
              </a:solidFill>
              <a:effectLst/>
              <a:latin typeface="+mn-lt"/>
              <a:ea typeface="+mn-ea"/>
              <a:cs typeface="+mn-cs"/>
            </a:rPr>
            <a:t>  </a:t>
          </a:r>
          <a:r>
            <a:rPr lang="en-GB" sz="1100" baseline="0"/>
            <a:t>Independent examiners report - Indepdendent examiner</a:t>
          </a:r>
          <a:endParaRPr lang="en-GB" sz="1100"/>
        </a:p>
        <a:p>
          <a:pPr algn="l"/>
          <a:endParaRPr lang="en-GB" sz="1100"/>
        </a:p>
        <a:p>
          <a:pPr algn="l"/>
          <a:endParaRPr lang="en-GB" sz="1100"/>
        </a:p>
      </xdr:txBody>
    </xdr:sp>
    <xdr:clientData/>
  </xdr:twoCellAnchor>
  <xdr:twoCellAnchor>
    <xdr:from>
      <xdr:col>1</xdr:col>
      <xdr:colOff>485775</xdr:colOff>
      <xdr:row>34</xdr:row>
      <xdr:rowOff>47625</xdr:rowOff>
    </xdr:from>
    <xdr:to>
      <xdr:col>2</xdr:col>
      <xdr:colOff>561975</xdr:colOff>
      <xdr:row>35</xdr:row>
      <xdr:rowOff>9526</xdr:rowOff>
    </xdr:to>
    <xdr:cxnSp macro="">
      <xdr:nvCxnSpPr>
        <xdr:cNvPr id="81" name="Straight Arrow Connector 80">
          <a:extLst>
            <a:ext uri="{FF2B5EF4-FFF2-40B4-BE49-F238E27FC236}">
              <a16:creationId xmlns:a16="http://schemas.microsoft.com/office/drawing/2014/main" id="{671F178A-391A-4A09-C029-41F7FFB6458E}"/>
            </a:ext>
          </a:extLst>
        </xdr:cNvPr>
        <xdr:cNvCxnSpPr>
          <a:endCxn id="43" idx="0"/>
        </xdr:cNvCxnSpPr>
      </xdr:nvCxnSpPr>
      <xdr:spPr>
        <a:xfrm flipH="1">
          <a:off x="485775" y="9791700"/>
          <a:ext cx="666750" cy="257176"/>
        </a:xfrm>
        <a:prstGeom prst="straightConnector1">
          <a:avLst/>
        </a:prstGeom>
        <a:ln w="38100">
          <a:tailEnd type="non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28575</xdr:colOff>
      <xdr:row>36</xdr:row>
      <xdr:rowOff>47625</xdr:rowOff>
    </xdr:from>
    <xdr:to>
      <xdr:col>5</xdr:col>
      <xdr:colOff>28575</xdr:colOff>
      <xdr:row>37</xdr:row>
      <xdr:rowOff>95250</xdr:rowOff>
    </xdr:to>
    <xdr:cxnSp macro="">
      <xdr:nvCxnSpPr>
        <xdr:cNvPr id="83" name="Straight Arrow Connector 82">
          <a:extLst>
            <a:ext uri="{FF2B5EF4-FFF2-40B4-BE49-F238E27FC236}">
              <a16:creationId xmlns:a16="http://schemas.microsoft.com/office/drawing/2014/main" id="{0B53DA16-E624-EF18-5C27-FADA58B84FDD}"/>
            </a:ext>
          </a:extLst>
        </xdr:cNvPr>
        <xdr:cNvCxnSpPr/>
      </xdr:nvCxnSpPr>
      <xdr:spPr>
        <a:xfrm>
          <a:off x="2390775" y="10086975"/>
          <a:ext cx="0" cy="342900"/>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0</xdr:colOff>
      <xdr:row>35</xdr:row>
      <xdr:rowOff>276225</xdr:rowOff>
    </xdr:from>
    <xdr:to>
      <xdr:col>2</xdr:col>
      <xdr:colOff>0</xdr:colOff>
      <xdr:row>37</xdr:row>
      <xdr:rowOff>57150</xdr:rowOff>
    </xdr:to>
    <xdr:cxnSp macro="">
      <xdr:nvCxnSpPr>
        <xdr:cNvPr id="85" name="Straight Arrow Connector 84">
          <a:extLst>
            <a:ext uri="{FF2B5EF4-FFF2-40B4-BE49-F238E27FC236}">
              <a16:creationId xmlns:a16="http://schemas.microsoft.com/office/drawing/2014/main" id="{3DEA4327-FB31-15F2-0FF6-B93CA03DF706}"/>
            </a:ext>
          </a:extLst>
        </xdr:cNvPr>
        <xdr:cNvCxnSpPr/>
      </xdr:nvCxnSpPr>
      <xdr:spPr>
        <a:xfrm>
          <a:off x="590550" y="10020300"/>
          <a:ext cx="0" cy="371475"/>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18</xdr:col>
      <xdr:colOff>245744</xdr:colOff>
      <xdr:row>2</xdr:row>
      <xdr:rowOff>59055</xdr:rowOff>
    </xdr:from>
    <xdr:to>
      <xdr:col>26</xdr:col>
      <xdr:colOff>19049</xdr:colOff>
      <xdr:row>40</xdr:row>
      <xdr:rowOff>238125</xdr:rowOff>
    </xdr:to>
    <xdr:sp macro="" textlink="">
      <xdr:nvSpPr>
        <xdr:cNvPr id="86" name="TextBox 85">
          <a:extLst>
            <a:ext uri="{FF2B5EF4-FFF2-40B4-BE49-F238E27FC236}">
              <a16:creationId xmlns:a16="http://schemas.microsoft.com/office/drawing/2014/main" id="{8D4CD324-B261-6ED6-FD50-61EB4B0DB0F7}"/>
            </a:ext>
          </a:extLst>
        </xdr:cNvPr>
        <xdr:cNvSpPr txBox="1"/>
      </xdr:nvSpPr>
      <xdr:spPr>
        <a:xfrm>
          <a:off x="10285094" y="649605"/>
          <a:ext cx="4497705" cy="113995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Poppins" panose="00000500000000000000" pitchFamily="2" charset="0"/>
              <a:cs typeface="Poppins" panose="00000500000000000000" pitchFamily="2" charset="0"/>
            </a:rPr>
            <a:t>Who Can</a:t>
          </a:r>
          <a:r>
            <a:rPr lang="en-GB" sz="1400" b="1" u="sng" baseline="0">
              <a:latin typeface="Poppins" panose="00000500000000000000" pitchFamily="2" charset="0"/>
              <a:cs typeface="Poppins" panose="00000500000000000000" pitchFamily="2" charset="0"/>
            </a:rPr>
            <a:t> be an Indepdendent Examiner ?</a:t>
          </a:r>
        </a:p>
        <a:p>
          <a:endParaRPr lang="en-GB" sz="1400" b="1" u="sng" baseline="0">
            <a:latin typeface="Poppins" panose="00000500000000000000" pitchFamily="2" charset="0"/>
            <a:cs typeface="Poppins" panose="00000500000000000000" pitchFamily="2" charset="0"/>
          </a:endParaRPr>
        </a:p>
        <a:p>
          <a:endParaRPr lang="en-GB" sz="1400" b="1" u="sng" baseline="0">
            <a:latin typeface="Poppins" panose="00000500000000000000" pitchFamily="2" charset="0"/>
            <a:cs typeface="Poppins" panose="00000500000000000000" pitchFamily="2" charset="0"/>
          </a:endParaRPr>
        </a:p>
        <a:p>
          <a:endParaRPr lang="en-GB" sz="1100" baseline="0">
            <a:latin typeface="Poppins" panose="00000500000000000000" pitchFamily="2" charset="0"/>
            <a:cs typeface="Poppins" panose="00000500000000000000" pitchFamily="2" charset="0"/>
          </a:endParaRPr>
        </a:p>
        <a:p>
          <a:r>
            <a:rPr lang="en-GB" sz="1400" b="0" i="1">
              <a:latin typeface="Poppins" panose="00000500000000000000" pitchFamily="2" charset="0"/>
              <a:cs typeface="Poppins" panose="00000500000000000000" pitchFamily="2" charset="0"/>
            </a:rPr>
            <a:t>The independent examiner </a:t>
          </a:r>
          <a:r>
            <a:rPr lang="en-GB" sz="1400" b="1" i="1">
              <a:latin typeface="Poppins" panose="00000500000000000000" pitchFamily="2" charset="0"/>
              <a:cs typeface="Poppins" panose="00000500000000000000" pitchFamily="2" charset="0"/>
            </a:rPr>
            <a:t>need not </a:t>
          </a:r>
          <a:r>
            <a:rPr lang="en-GB" sz="1400" b="0" i="1">
              <a:latin typeface="Poppins" panose="00000500000000000000" pitchFamily="2" charset="0"/>
              <a:cs typeface="Poppins" panose="00000500000000000000" pitchFamily="2" charset="0"/>
            </a:rPr>
            <a:t>be an </a:t>
          </a:r>
          <a:r>
            <a:rPr lang="en-GB" sz="1400" b="1" i="1">
              <a:latin typeface="Poppins" panose="00000500000000000000" pitchFamily="2" charset="0"/>
              <a:cs typeface="Poppins" panose="00000500000000000000" pitchFamily="2" charset="0"/>
            </a:rPr>
            <a:t>accountant</a:t>
          </a:r>
          <a:r>
            <a:rPr lang="en-GB" sz="1400" b="0" i="1" baseline="0">
              <a:latin typeface="Poppins" panose="00000500000000000000" pitchFamily="2" charset="0"/>
              <a:cs typeface="Poppins" panose="00000500000000000000" pitchFamily="2" charset="0"/>
            </a:rPr>
            <a:t> - they should be someone indepdent of the management &amp; administration of the unit and that the unit trustees believe have the required skills and experience to carry out a competent examination of the accounts.</a:t>
          </a:r>
        </a:p>
        <a:p>
          <a:endParaRPr lang="en-GB" sz="1400" b="0" i="1" baseline="0">
            <a:latin typeface="Poppins" panose="00000500000000000000" pitchFamily="2" charset="0"/>
            <a:cs typeface="Poppins" panose="00000500000000000000" pitchFamily="2" charset="0"/>
          </a:endParaRPr>
        </a:p>
        <a:p>
          <a:endParaRPr lang="en-GB" sz="1400" b="0" i="1" baseline="0">
            <a:latin typeface="Poppins" panose="00000500000000000000" pitchFamily="2" charset="0"/>
            <a:cs typeface="Poppins" panose="00000500000000000000" pitchFamily="2" charset="0"/>
          </a:endParaRPr>
        </a:p>
        <a:p>
          <a:r>
            <a:rPr lang="en-GB" sz="1400" b="0" i="1">
              <a:latin typeface="Poppins" panose="00000500000000000000" pitchFamily="2" charset="0"/>
              <a:cs typeface="Poppins" panose="00000500000000000000" pitchFamily="2" charset="0"/>
            </a:rPr>
            <a:t>The independent examiner should have no connection with the charity trustees that might inhibit their ability to carry out an impartial examination. The following people will normally be considered to have a connection:</a:t>
          </a:r>
        </a:p>
        <a:p>
          <a:endParaRPr lang="en-GB" sz="1400">
            <a:latin typeface="Poppins" panose="00000500000000000000" pitchFamily="2" charset="0"/>
            <a:cs typeface="Poppins" panose="00000500000000000000" pitchFamily="2" charset="0"/>
          </a:endParaRPr>
        </a:p>
        <a:p>
          <a:pPr marL="171450" indent="-171450">
            <a:buFont typeface="Wingdings" panose="05000000000000000000" pitchFamily="2" charset="2"/>
            <a:buChar char="Ø"/>
          </a:pPr>
          <a:r>
            <a:rPr lang="en-GB" sz="1400">
              <a:latin typeface="Poppins" panose="00000500000000000000" pitchFamily="2" charset="0"/>
              <a:cs typeface="Poppins" panose="00000500000000000000" pitchFamily="2" charset="0"/>
            </a:rPr>
            <a:t>the charity trustees or anyone else who is closely involved in the administration of the charity</a:t>
          </a:r>
        </a:p>
        <a:p>
          <a:pPr marL="171450" indent="-171450">
            <a:buFont typeface="Wingdings" panose="05000000000000000000" pitchFamily="2" charset="2"/>
            <a:buChar char="Ø"/>
          </a:pPr>
          <a:r>
            <a:rPr lang="en-GB" sz="1400">
              <a:latin typeface="Poppins" panose="00000500000000000000" pitchFamily="2" charset="0"/>
              <a:cs typeface="Poppins" panose="00000500000000000000" pitchFamily="2" charset="0"/>
            </a:rPr>
            <a:t>a major donor or major beneficiary of the charity</a:t>
          </a:r>
        </a:p>
        <a:p>
          <a:pPr marL="171450" indent="-171450">
            <a:buFont typeface="Wingdings" panose="05000000000000000000" pitchFamily="2" charset="2"/>
            <a:buChar char="Ø"/>
          </a:pPr>
          <a:r>
            <a:rPr lang="en-GB" sz="1400">
              <a:latin typeface="Poppins" panose="00000500000000000000" pitchFamily="2" charset="0"/>
              <a:cs typeface="Poppins" panose="00000500000000000000" pitchFamily="2" charset="0"/>
            </a:rPr>
            <a:t>a close relative, spouse, partner, business partner or employee of any of the people mentioned above.</a:t>
          </a:r>
        </a:p>
        <a:p>
          <a:endParaRPr lang="en-GB" sz="1400">
            <a:latin typeface="Poppins" panose="00000500000000000000" pitchFamily="2" charset="0"/>
            <a:cs typeface="Poppins" panose="00000500000000000000" pitchFamily="2" charset="0"/>
          </a:endParaRPr>
        </a:p>
        <a:p>
          <a:r>
            <a:rPr lang="en-GB" sz="1400">
              <a:latin typeface="Poppins" panose="00000500000000000000" pitchFamily="2" charset="0"/>
              <a:cs typeface="Poppins" panose="00000500000000000000" pitchFamily="2" charset="0"/>
            </a:rPr>
            <a:t> If you are having trouble finding someone to sign off your accounts, please speak to your commissioner in the first instance. The independent examiner should </a:t>
          </a:r>
          <a:r>
            <a:rPr lang="en-GB" sz="1400" b="1">
              <a:latin typeface="Poppins" panose="00000500000000000000" pitchFamily="2" charset="0"/>
              <a:cs typeface="Poppins" panose="00000500000000000000" pitchFamily="2" charset="0"/>
            </a:rPr>
            <a:t>NOT</a:t>
          </a:r>
          <a:r>
            <a:rPr lang="en-GB" sz="1400">
              <a:latin typeface="Poppins" panose="00000500000000000000" pitchFamily="2" charset="0"/>
              <a:cs typeface="Poppins" panose="00000500000000000000" pitchFamily="2" charset="0"/>
            </a:rPr>
            <a:t> be your local commissioner if she is linked at all with your unit (i.e. she is a leader within it, related to one of the leaders, is a bank signatory, or the registered contact for OSCR). </a:t>
          </a:r>
        </a:p>
      </xdr:txBody>
    </xdr:sp>
    <xdr:clientData/>
  </xdr:twoCellAnchor>
  <xdr:twoCellAnchor>
    <xdr:from>
      <xdr:col>11</xdr:col>
      <xdr:colOff>381000</xdr:colOff>
      <xdr:row>0</xdr:row>
      <xdr:rowOff>85726</xdr:rowOff>
    </xdr:from>
    <xdr:to>
      <xdr:col>14</xdr:col>
      <xdr:colOff>495300</xdr:colOff>
      <xdr:row>5</xdr:row>
      <xdr:rowOff>38100</xdr:rowOff>
    </xdr:to>
    <xdr:sp macro="" textlink="">
      <xdr:nvSpPr>
        <xdr:cNvPr id="2" name="Diamond 1">
          <a:extLst>
            <a:ext uri="{FF2B5EF4-FFF2-40B4-BE49-F238E27FC236}">
              <a16:creationId xmlns:a16="http://schemas.microsoft.com/office/drawing/2014/main" id="{219D9AF1-7E28-2B8E-42F6-7F30A50541E2}"/>
            </a:ext>
          </a:extLst>
        </xdr:cNvPr>
        <xdr:cNvSpPr/>
      </xdr:nvSpPr>
      <xdr:spPr>
        <a:xfrm>
          <a:off x="6286500" y="85726"/>
          <a:ext cx="1885950" cy="1428749"/>
        </a:xfrm>
        <a:prstGeom prst="diamond">
          <a:avLst/>
        </a:prstGeom>
        <a:solidFill>
          <a:schemeClr val="bg1">
            <a:lumMod val="8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2400" b="1">
              <a:latin typeface="Poppins" panose="00000500000000000000" pitchFamily="2" charset="0"/>
              <a:cs typeface="Poppins" panose="00000500000000000000" pitchFamily="2" charset="0"/>
            </a:rPr>
            <a:t>UNIT</a:t>
          </a:r>
        </a:p>
      </xdr:txBody>
    </xdr:sp>
    <xdr:clientData/>
  </xdr:twoCellAnchor>
  <xdr:twoCellAnchor>
    <xdr:from>
      <xdr:col>12</xdr:col>
      <xdr:colOff>309563</xdr:colOff>
      <xdr:row>7</xdr:row>
      <xdr:rowOff>266701</xdr:rowOff>
    </xdr:from>
    <xdr:to>
      <xdr:col>12</xdr:col>
      <xdr:colOff>314325</xdr:colOff>
      <xdr:row>8</xdr:row>
      <xdr:rowOff>238125</xdr:rowOff>
    </xdr:to>
    <xdr:cxnSp macro="">
      <xdr:nvCxnSpPr>
        <xdr:cNvPr id="37" name="Straight Arrow Connector 36">
          <a:extLst>
            <a:ext uri="{FF2B5EF4-FFF2-40B4-BE49-F238E27FC236}">
              <a16:creationId xmlns:a16="http://schemas.microsoft.com/office/drawing/2014/main" id="{E51B3BD1-47C4-15D4-D1A8-A19A5756DFC4}"/>
            </a:ext>
          </a:extLst>
        </xdr:cNvPr>
        <xdr:cNvCxnSpPr>
          <a:stCxn id="11" idx="2"/>
        </xdr:cNvCxnSpPr>
      </xdr:nvCxnSpPr>
      <xdr:spPr>
        <a:xfrm>
          <a:off x="6805613" y="2333626"/>
          <a:ext cx="4762" cy="266699"/>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76201</xdr:colOff>
      <xdr:row>21</xdr:row>
      <xdr:rowOff>123825</xdr:rowOff>
    </xdr:from>
    <xdr:to>
      <xdr:col>10</xdr:col>
      <xdr:colOff>571501</xdr:colOff>
      <xdr:row>24</xdr:row>
      <xdr:rowOff>66675</xdr:rowOff>
    </xdr:to>
    <xdr:sp macro="" textlink="">
      <xdr:nvSpPr>
        <xdr:cNvPr id="77" name="Trapezoid 76">
          <a:extLst>
            <a:ext uri="{FF2B5EF4-FFF2-40B4-BE49-F238E27FC236}">
              <a16:creationId xmlns:a16="http://schemas.microsoft.com/office/drawing/2014/main" id="{A37E084E-2A59-30CA-00B8-1DC55C608A95}"/>
            </a:ext>
          </a:extLst>
        </xdr:cNvPr>
        <xdr:cNvSpPr/>
      </xdr:nvSpPr>
      <xdr:spPr>
        <a:xfrm>
          <a:off x="3028951" y="6324600"/>
          <a:ext cx="2857500" cy="828675"/>
        </a:xfrm>
        <a:prstGeom prst="trapezoid">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a:t>Accounts</a:t>
          </a:r>
          <a:r>
            <a:rPr lang="en-GB" sz="1100" baseline="0"/>
            <a:t> are independently reviewed</a:t>
          </a:r>
        </a:p>
        <a:p>
          <a:pPr algn="ctr"/>
          <a:endParaRPr lang="en-GB" sz="1100" baseline="0"/>
        </a:p>
        <a:p>
          <a:pPr algn="ctr"/>
          <a:r>
            <a:rPr lang="en-GB" sz="1100" baseline="0"/>
            <a:t>(See notes on how can be an independent examiner)</a:t>
          </a:r>
          <a:endParaRPr lang="en-GB" sz="1100"/>
        </a:p>
      </xdr:txBody>
    </xdr:sp>
    <xdr:clientData/>
  </xdr:twoCellAnchor>
  <xdr:twoCellAnchor>
    <xdr:from>
      <xdr:col>8</xdr:col>
      <xdr:colOff>200025</xdr:colOff>
      <xdr:row>20</xdr:row>
      <xdr:rowOff>9525</xdr:rowOff>
    </xdr:from>
    <xdr:to>
      <xdr:col>8</xdr:col>
      <xdr:colOff>209550</xdr:colOff>
      <xdr:row>21</xdr:row>
      <xdr:rowOff>114300</xdr:rowOff>
    </xdr:to>
    <xdr:cxnSp macro="">
      <xdr:nvCxnSpPr>
        <xdr:cNvPr id="82" name="Straight Arrow Connector 81">
          <a:extLst>
            <a:ext uri="{FF2B5EF4-FFF2-40B4-BE49-F238E27FC236}">
              <a16:creationId xmlns:a16="http://schemas.microsoft.com/office/drawing/2014/main" id="{D9AC0728-F648-FD75-EB1C-673F64DC99B6}"/>
            </a:ext>
          </a:extLst>
        </xdr:cNvPr>
        <xdr:cNvCxnSpPr/>
      </xdr:nvCxnSpPr>
      <xdr:spPr>
        <a:xfrm>
          <a:off x="4333875" y="5915025"/>
          <a:ext cx="9525" cy="400050"/>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352425</xdr:colOff>
      <xdr:row>24</xdr:row>
      <xdr:rowOff>95250</xdr:rowOff>
    </xdr:from>
    <xdr:to>
      <xdr:col>6</xdr:col>
      <xdr:colOff>542925</xdr:colOff>
      <xdr:row>25</xdr:row>
      <xdr:rowOff>38100</xdr:rowOff>
    </xdr:to>
    <xdr:cxnSp macro="">
      <xdr:nvCxnSpPr>
        <xdr:cNvPr id="97" name="Straight Arrow Connector 96">
          <a:extLst>
            <a:ext uri="{FF2B5EF4-FFF2-40B4-BE49-F238E27FC236}">
              <a16:creationId xmlns:a16="http://schemas.microsoft.com/office/drawing/2014/main" id="{0F88BB9A-AF07-DCB8-7D04-3A23049A0775}"/>
            </a:ext>
          </a:extLst>
        </xdr:cNvPr>
        <xdr:cNvCxnSpPr/>
      </xdr:nvCxnSpPr>
      <xdr:spPr>
        <a:xfrm flipH="1">
          <a:off x="3305175" y="7181850"/>
          <a:ext cx="190500" cy="238125"/>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366713</xdr:colOff>
      <xdr:row>30</xdr:row>
      <xdr:rowOff>200025</xdr:rowOff>
    </xdr:from>
    <xdr:to>
      <xdr:col>4</xdr:col>
      <xdr:colOff>28575</xdr:colOff>
      <xdr:row>32</xdr:row>
      <xdr:rowOff>104775</xdr:rowOff>
    </xdr:to>
    <xdr:cxnSp macro="">
      <xdr:nvCxnSpPr>
        <xdr:cNvPr id="99" name="Straight Arrow Connector 98">
          <a:extLst>
            <a:ext uri="{FF2B5EF4-FFF2-40B4-BE49-F238E27FC236}">
              <a16:creationId xmlns:a16="http://schemas.microsoft.com/office/drawing/2014/main" id="{E94D5CBB-E255-387E-F8E4-5DA99AFE2D96}"/>
            </a:ext>
          </a:extLst>
        </xdr:cNvPr>
        <xdr:cNvCxnSpPr>
          <a:endCxn id="36" idx="0"/>
        </xdr:cNvCxnSpPr>
      </xdr:nvCxnSpPr>
      <xdr:spPr>
        <a:xfrm flipH="1">
          <a:off x="1547813" y="9058275"/>
          <a:ext cx="252412" cy="4953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19051</xdr:colOff>
      <xdr:row>5</xdr:row>
      <xdr:rowOff>66675</xdr:rowOff>
    </xdr:from>
    <xdr:to>
      <xdr:col>1</xdr:col>
      <xdr:colOff>457201</xdr:colOff>
      <xdr:row>11</xdr:row>
      <xdr:rowOff>28575</xdr:rowOff>
    </xdr:to>
    <xdr:sp macro="" textlink="">
      <xdr:nvSpPr>
        <xdr:cNvPr id="3" name="Left Brace 2">
          <a:extLst>
            <a:ext uri="{FF2B5EF4-FFF2-40B4-BE49-F238E27FC236}">
              <a16:creationId xmlns:a16="http://schemas.microsoft.com/office/drawing/2014/main" id="{AB6C21DD-682A-112D-BFD9-56E51198957F}"/>
            </a:ext>
          </a:extLst>
        </xdr:cNvPr>
        <xdr:cNvSpPr/>
      </xdr:nvSpPr>
      <xdr:spPr>
        <a:xfrm>
          <a:off x="609601" y="1543050"/>
          <a:ext cx="438150" cy="1733550"/>
        </a:xfrm>
        <a:prstGeom prst="leftBrace">
          <a:avLst/>
        </a:prstGeom>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lang="en-GB" sz="1100"/>
        </a:p>
      </xdr:txBody>
    </xdr:sp>
    <xdr:clientData/>
  </xdr:twoCellAnchor>
  <xdr:twoCellAnchor>
    <xdr:from>
      <xdr:col>8</xdr:col>
      <xdr:colOff>476250</xdr:colOff>
      <xdr:row>8</xdr:row>
      <xdr:rowOff>238124</xdr:rowOff>
    </xdr:from>
    <xdr:to>
      <xdr:col>14</xdr:col>
      <xdr:colOff>47625</xdr:colOff>
      <xdr:row>12</xdr:row>
      <xdr:rowOff>228599</xdr:rowOff>
    </xdr:to>
    <xdr:sp macro="" textlink="">
      <xdr:nvSpPr>
        <xdr:cNvPr id="5" name="Flowchart: Alternate Process 4">
          <a:extLst>
            <a:ext uri="{FF2B5EF4-FFF2-40B4-BE49-F238E27FC236}">
              <a16:creationId xmlns:a16="http://schemas.microsoft.com/office/drawing/2014/main" id="{C265A852-A302-DA44-6F0F-71FC93132C27}"/>
            </a:ext>
          </a:extLst>
        </xdr:cNvPr>
        <xdr:cNvSpPr/>
      </xdr:nvSpPr>
      <xdr:spPr>
        <a:xfrm>
          <a:off x="5200650" y="2600324"/>
          <a:ext cx="3114675" cy="1171575"/>
        </a:xfrm>
        <a:prstGeom prst="flowChartAlternateProcess">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en-GB" sz="1800">
              <a:solidFill>
                <a:schemeClr val="lt1"/>
              </a:solidFill>
              <a:effectLst/>
              <a:latin typeface="Poppins" panose="00000500000000000000" pitchFamily="2" charset="0"/>
              <a:ea typeface="+mn-ea"/>
              <a:cs typeface="Poppins" panose="00000500000000000000" pitchFamily="2" charset="0"/>
            </a:rPr>
            <a:t>PREPARE ACCOUNTS</a:t>
          </a:r>
          <a:endParaRPr lang="en-GB" sz="1800">
            <a:effectLst/>
            <a:latin typeface="Poppins" panose="00000500000000000000" pitchFamily="2" charset="0"/>
            <a:cs typeface="Poppins" panose="00000500000000000000" pitchFamily="2" charset="0"/>
          </a:endParaRPr>
        </a:p>
        <a:p>
          <a:r>
            <a:rPr lang="en-GB" sz="1200" b="1" i="1">
              <a:solidFill>
                <a:schemeClr val="lt1"/>
              </a:solidFill>
              <a:effectLst/>
              <a:latin typeface="Poppins" panose="00000500000000000000" pitchFamily="2" charset="0"/>
              <a:ea typeface="+mn-ea"/>
              <a:cs typeface="Poppins" panose="00000500000000000000" pitchFamily="2" charset="0"/>
            </a:rPr>
            <a:t>(These</a:t>
          </a:r>
          <a:r>
            <a:rPr lang="en-GB" sz="1200" b="1" i="1" baseline="0">
              <a:solidFill>
                <a:schemeClr val="lt1"/>
              </a:solidFill>
              <a:effectLst/>
              <a:latin typeface="Poppins" panose="00000500000000000000" pitchFamily="2" charset="0"/>
              <a:ea typeface="+mn-ea"/>
              <a:cs typeface="Poppins" panose="00000500000000000000" pitchFamily="2" charset="0"/>
            </a:rPr>
            <a:t> are required whether unit is registered with OSCR or not)</a:t>
          </a:r>
          <a:endParaRPr lang="en-GB" sz="1200">
            <a:latin typeface="Poppins" panose="00000500000000000000" pitchFamily="2" charset="0"/>
            <a:cs typeface="Poppins" panose="00000500000000000000"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122556</xdr:colOff>
      <xdr:row>47</xdr:row>
      <xdr:rowOff>152400</xdr:rowOff>
    </xdr:from>
    <xdr:to>
      <xdr:col>33</xdr:col>
      <xdr:colOff>201930</xdr:colOff>
      <xdr:row>61</xdr:row>
      <xdr:rowOff>236220</xdr:rowOff>
    </xdr:to>
    <xdr:sp macro="" textlink="">
      <xdr:nvSpPr>
        <xdr:cNvPr id="26" name="Rectangle: Rounded Corners 1">
          <a:extLst>
            <a:ext uri="{FF2B5EF4-FFF2-40B4-BE49-F238E27FC236}">
              <a16:creationId xmlns:a16="http://schemas.microsoft.com/office/drawing/2014/main" id="{8379FF34-98A5-49B9-AA67-5E6117CE39B9}"/>
            </a:ext>
          </a:extLst>
        </xdr:cNvPr>
        <xdr:cNvSpPr/>
      </xdr:nvSpPr>
      <xdr:spPr>
        <a:xfrm>
          <a:off x="13851256" y="17348200"/>
          <a:ext cx="6048374" cy="417322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600" b="1">
              <a:solidFill>
                <a:schemeClr val="tx1"/>
              </a:solidFill>
              <a:latin typeface="Poppins" panose="00000500000000000000" pitchFamily="2" charset="0"/>
              <a:cs typeface="Poppins" panose="00000500000000000000" pitchFamily="2" charset="0"/>
            </a:rPr>
            <a:t>Send completed and signed accounts</a:t>
          </a:r>
          <a:r>
            <a:rPr lang="en-GB" sz="2600" b="1" baseline="0">
              <a:solidFill>
                <a:schemeClr val="tx1"/>
              </a:solidFill>
              <a:latin typeface="Poppins" panose="00000500000000000000" pitchFamily="2" charset="0"/>
              <a:cs typeface="Poppins" panose="00000500000000000000" pitchFamily="2" charset="0"/>
            </a:rPr>
            <a:t> as per your local process </a:t>
          </a:r>
        </a:p>
        <a:p>
          <a:pPr algn="ctr"/>
          <a:endParaRPr lang="en-GB" sz="2600" b="1" baseline="0">
            <a:solidFill>
              <a:schemeClr val="tx1"/>
            </a:solidFill>
            <a:latin typeface="Poppins" panose="00000500000000000000" pitchFamily="2" charset="0"/>
            <a:cs typeface="Poppins" panose="00000500000000000000" pitchFamily="2" charset="0"/>
          </a:endParaRPr>
        </a:p>
        <a:p>
          <a:pPr algn="ctr"/>
          <a:r>
            <a:rPr lang="en-GB" sz="2000" b="0" baseline="0">
              <a:solidFill>
                <a:schemeClr val="tx1"/>
              </a:solidFill>
              <a:latin typeface="Poppins" panose="00000500000000000000" pitchFamily="2" charset="0"/>
              <a:cs typeface="Poppins" panose="00000500000000000000" pitchFamily="2" charset="0"/>
            </a:rPr>
            <a:t>Speak to your local commissioner if you are unsure of your submission date or process </a:t>
          </a:r>
          <a:endParaRPr lang="en-GB" sz="2600" b="1" baseline="0">
            <a:solidFill>
              <a:schemeClr val="tx1"/>
            </a:solidFill>
            <a:latin typeface="Poppins" panose="00000500000000000000" pitchFamily="2" charset="0"/>
            <a:cs typeface="Poppins" panose="00000500000000000000" pitchFamily="2" charset="0"/>
          </a:endParaRPr>
        </a:p>
        <a:p>
          <a:pPr algn="ctr"/>
          <a:endParaRPr lang="en-GB" sz="2400" b="0" i="1">
            <a:solidFill>
              <a:schemeClr val="tx1"/>
            </a:solidFill>
            <a:latin typeface="Poppins" panose="00000500000000000000" pitchFamily="2" charset="0"/>
            <a:cs typeface="Poppins" panose="00000500000000000000" pitchFamily="2" charset="0"/>
          </a:endParaRPr>
        </a:p>
      </xdr:txBody>
    </xdr:sp>
    <xdr:clientData/>
  </xdr:twoCellAnchor>
  <xdr:twoCellAnchor>
    <xdr:from>
      <xdr:col>0</xdr:col>
      <xdr:colOff>286543</xdr:colOff>
      <xdr:row>69</xdr:row>
      <xdr:rowOff>177800</xdr:rowOff>
    </xdr:from>
    <xdr:to>
      <xdr:col>11</xdr:col>
      <xdr:colOff>12700</xdr:colOff>
      <xdr:row>91</xdr:row>
      <xdr:rowOff>266700</xdr:rowOff>
    </xdr:to>
    <xdr:sp macro="" textlink="">
      <xdr:nvSpPr>
        <xdr:cNvPr id="328" name="Rectangle: Rounded Corners 2">
          <a:hlinkClick xmlns:r="http://schemas.openxmlformats.org/officeDocument/2006/relationships" r:id="rId1"/>
          <a:extLst>
            <a:ext uri="{FF2B5EF4-FFF2-40B4-BE49-F238E27FC236}">
              <a16:creationId xmlns:a16="http://schemas.microsoft.com/office/drawing/2014/main" id="{1ECFEB17-04D1-453F-9BEA-E5DC1D419BBC}"/>
            </a:ext>
          </a:extLst>
        </xdr:cNvPr>
        <xdr:cNvSpPr/>
      </xdr:nvSpPr>
      <xdr:spPr>
        <a:xfrm>
          <a:off x="286543" y="24434800"/>
          <a:ext cx="6292057" cy="651510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600" b="1">
              <a:solidFill>
                <a:schemeClr val="tx1"/>
              </a:solidFill>
              <a:latin typeface="Poppins" panose="00000500000000000000" pitchFamily="2" charset="0"/>
              <a:cs typeface="Poppins" panose="00000500000000000000" pitchFamily="2" charset="0"/>
            </a:rPr>
            <a:t>Complete annual OSCR return online and</a:t>
          </a:r>
          <a:r>
            <a:rPr lang="en-GB" sz="2600" b="1" baseline="0">
              <a:solidFill>
                <a:schemeClr val="tx1"/>
              </a:solidFill>
              <a:latin typeface="Poppins" panose="00000500000000000000" pitchFamily="2" charset="0"/>
              <a:cs typeface="Poppins" panose="00000500000000000000" pitchFamily="2" charset="0"/>
            </a:rPr>
            <a:t> upload the s</a:t>
          </a:r>
          <a:r>
            <a:rPr lang="en-GB" sz="2600" b="1">
              <a:solidFill>
                <a:schemeClr val="tx1"/>
              </a:solidFill>
              <a:latin typeface="Poppins" panose="00000500000000000000" pitchFamily="2" charset="0"/>
              <a:cs typeface="Poppins" panose="00000500000000000000" pitchFamily="2" charset="0"/>
            </a:rPr>
            <a:t>igned</a:t>
          </a:r>
          <a:r>
            <a:rPr lang="en-GB" sz="2600" b="1" baseline="0">
              <a:solidFill>
                <a:schemeClr val="tx1"/>
              </a:solidFill>
              <a:latin typeface="Poppins" panose="00000500000000000000" pitchFamily="2" charset="0"/>
              <a:cs typeface="Poppins" panose="00000500000000000000" pitchFamily="2" charset="0"/>
            </a:rPr>
            <a:t> accounts</a:t>
          </a:r>
        </a:p>
        <a:p>
          <a:pPr algn="ctr"/>
          <a:endParaRPr lang="en-GB" sz="3000" b="1" baseline="0">
            <a:solidFill>
              <a:schemeClr val="tx1"/>
            </a:solidFill>
            <a:latin typeface="Poppins" panose="00000500000000000000" pitchFamily="2" charset="0"/>
            <a:cs typeface="Poppins" panose="00000500000000000000" pitchFamily="2" charset="0"/>
          </a:endParaRPr>
        </a:p>
        <a:p>
          <a:pPr algn="ctr"/>
          <a:r>
            <a:rPr lang="en-GB" sz="2000" b="0" baseline="0">
              <a:solidFill>
                <a:schemeClr val="tx1"/>
              </a:solidFill>
              <a:latin typeface="Poppins" panose="00000500000000000000" pitchFamily="2" charset="0"/>
              <a:cs typeface="Poppins" panose="00000500000000000000" pitchFamily="2" charset="0"/>
            </a:rPr>
            <a:t>A step by step guide to help with this can be accessed by clicking the link below:</a:t>
          </a:r>
        </a:p>
        <a:p>
          <a:pPr algn="ctr"/>
          <a:endParaRPr lang="en-GB" sz="2000" b="1" baseline="0">
            <a:solidFill>
              <a:schemeClr val="tx1"/>
            </a:solidFill>
            <a:latin typeface="Poppins" panose="00000500000000000000" pitchFamily="2" charset="0"/>
            <a:cs typeface="Poppins" panose="00000500000000000000" pitchFamily="2" charset="0"/>
          </a:endParaRPr>
        </a:p>
        <a:p>
          <a:pPr algn="ctr"/>
          <a:r>
            <a:rPr lang="en-GB" sz="2000" b="1" baseline="0">
              <a:solidFill>
                <a:schemeClr val="tx1"/>
              </a:solidFill>
              <a:latin typeface="Poppins" panose="00000500000000000000" pitchFamily="2" charset="0"/>
              <a:cs typeface="Poppins" panose="00000500000000000000" pitchFamily="2" charset="0"/>
            </a:rPr>
            <a:t>www.girlguidingscotland.org.uk/wp-content/uploads/2026/01/2025-07-21-Completing-your-annual-OSCR-return.pdf  </a:t>
          </a:r>
        </a:p>
        <a:p>
          <a:pPr algn="ctr"/>
          <a:endParaRPr lang="en-GB" sz="2000">
            <a:latin typeface="Poppins" panose="00000500000000000000" pitchFamily="2" charset="0"/>
            <a:cs typeface="Poppins" panose="00000500000000000000" pitchFamily="2" charset="0"/>
          </a:endParaRPr>
        </a:p>
        <a:p>
          <a:pPr algn="ctr"/>
          <a:r>
            <a:rPr lang="en-GB" sz="2000" i="1">
              <a:solidFill>
                <a:sysClr val="windowText" lastClr="000000"/>
              </a:solidFill>
              <a:latin typeface="Poppins" panose="00000500000000000000" pitchFamily="2" charset="0"/>
              <a:cs typeface="Poppins" panose="00000500000000000000" pitchFamily="2" charset="0"/>
            </a:rPr>
            <a:t>(Within 9 months of year end)</a:t>
          </a:r>
        </a:p>
        <a:p>
          <a:pPr algn="l"/>
          <a:endParaRPr lang="en-GB" sz="1200">
            <a:latin typeface="Poppins" panose="00000500000000000000" pitchFamily="2" charset="0"/>
            <a:cs typeface="Poppins" panose="00000500000000000000" pitchFamily="2" charset="0"/>
          </a:endParaRPr>
        </a:p>
      </xdr:txBody>
    </xdr:sp>
    <xdr:clientData/>
  </xdr:twoCellAnchor>
  <xdr:twoCellAnchor>
    <xdr:from>
      <xdr:col>7</xdr:col>
      <xdr:colOff>123825</xdr:colOff>
      <xdr:row>64</xdr:row>
      <xdr:rowOff>121444</xdr:rowOff>
    </xdr:from>
    <xdr:to>
      <xdr:col>22</xdr:col>
      <xdr:colOff>561975</xdr:colOff>
      <xdr:row>67</xdr:row>
      <xdr:rowOff>34925</xdr:rowOff>
    </xdr:to>
    <xdr:sp macro="" textlink="">
      <xdr:nvSpPr>
        <xdr:cNvPr id="337" name="Rectangle: Rounded Corners 3">
          <a:extLst>
            <a:ext uri="{FF2B5EF4-FFF2-40B4-BE49-F238E27FC236}">
              <a16:creationId xmlns:a16="http://schemas.microsoft.com/office/drawing/2014/main" id="{BC01884D-6C9C-4286-A0FF-CEC224207812}"/>
            </a:ext>
          </a:extLst>
        </xdr:cNvPr>
        <xdr:cNvSpPr/>
      </xdr:nvSpPr>
      <xdr:spPr>
        <a:xfrm>
          <a:off x="4302125" y="22282944"/>
          <a:ext cx="9391650" cy="789781"/>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800" b="1">
              <a:solidFill>
                <a:schemeClr val="tx1"/>
              </a:solidFill>
              <a:latin typeface="Poppins" panose="00000500000000000000" pitchFamily="2" charset="0"/>
              <a:cs typeface="Poppins" panose="00000500000000000000" pitchFamily="2" charset="0"/>
            </a:rPr>
            <a:t>Is unit registered with OSCR?</a:t>
          </a:r>
        </a:p>
      </xdr:txBody>
    </xdr:sp>
    <xdr:clientData/>
  </xdr:twoCellAnchor>
  <xdr:twoCellAnchor>
    <xdr:from>
      <xdr:col>17</xdr:col>
      <xdr:colOff>484505</xdr:colOff>
      <xdr:row>73</xdr:row>
      <xdr:rowOff>281303</xdr:rowOff>
    </xdr:from>
    <xdr:to>
      <xdr:col>29</xdr:col>
      <xdr:colOff>325755</xdr:colOff>
      <xdr:row>81</xdr:row>
      <xdr:rowOff>78740</xdr:rowOff>
    </xdr:to>
    <xdr:sp macro="" textlink="">
      <xdr:nvSpPr>
        <xdr:cNvPr id="343" name="Rectangle: Rounded Corners 4">
          <a:extLst>
            <a:ext uri="{FF2B5EF4-FFF2-40B4-BE49-F238E27FC236}">
              <a16:creationId xmlns:a16="http://schemas.microsoft.com/office/drawing/2014/main" id="{DB5C083A-568D-4DAF-98B3-CBEFE56951A3}"/>
            </a:ext>
          </a:extLst>
        </xdr:cNvPr>
        <xdr:cNvSpPr/>
      </xdr:nvSpPr>
      <xdr:spPr>
        <a:xfrm>
          <a:off x="10631805" y="25071703"/>
          <a:ext cx="7004050" cy="2134237"/>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600" b="1">
              <a:solidFill>
                <a:schemeClr val="tx1"/>
              </a:solidFill>
              <a:latin typeface="Poppins" panose="00000500000000000000" pitchFamily="2" charset="0"/>
              <a:cs typeface="Poppins" panose="00000500000000000000" pitchFamily="2" charset="0"/>
            </a:rPr>
            <a:t>Nothing further but.... </a:t>
          </a:r>
        </a:p>
        <a:p>
          <a:pPr algn="ctr"/>
          <a:endParaRPr lang="en-GB" sz="1050">
            <a:solidFill>
              <a:schemeClr val="tx1"/>
            </a:solidFill>
            <a:latin typeface="Poppins" panose="00000500000000000000" pitchFamily="2" charset="0"/>
            <a:cs typeface="Poppins" panose="00000500000000000000" pitchFamily="2" charset="0"/>
          </a:endParaRPr>
        </a:p>
        <a:p>
          <a:pPr algn="ctr"/>
          <a:r>
            <a:rPr lang="en-GB" sz="2000" i="0">
              <a:solidFill>
                <a:schemeClr val="tx1"/>
              </a:solidFill>
              <a:latin typeface="Poppins" panose="00000500000000000000" pitchFamily="2" charset="0"/>
              <a:cs typeface="Poppins" panose="00000500000000000000" pitchFamily="2" charset="0"/>
            </a:rPr>
            <a:t>Keep a copy of the</a:t>
          </a:r>
          <a:r>
            <a:rPr lang="en-GB" sz="2000" i="0" baseline="0">
              <a:solidFill>
                <a:schemeClr val="tx1"/>
              </a:solidFill>
              <a:latin typeface="Poppins" panose="00000500000000000000" pitchFamily="2" charset="0"/>
              <a:cs typeface="Poppins" panose="00000500000000000000" pitchFamily="2" charset="0"/>
            </a:rPr>
            <a:t> accounts </a:t>
          </a:r>
        </a:p>
        <a:p>
          <a:pPr algn="ctr"/>
          <a:r>
            <a:rPr lang="en-GB" sz="2000" i="0">
              <a:solidFill>
                <a:schemeClr val="tx1"/>
              </a:solidFill>
              <a:latin typeface="Poppins" panose="00000500000000000000" pitchFamily="2" charset="0"/>
              <a:cs typeface="Poppins" panose="00000500000000000000" pitchFamily="2" charset="0"/>
            </a:rPr>
            <a:t>(required</a:t>
          </a:r>
          <a:r>
            <a:rPr lang="en-GB" sz="2000" i="0" baseline="0">
              <a:solidFill>
                <a:schemeClr val="tx1"/>
              </a:solidFill>
              <a:latin typeface="Poppins" panose="00000500000000000000" pitchFamily="2" charset="0"/>
              <a:cs typeface="Poppins" panose="00000500000000000000" pitchFamily="2" charset="0"/>
            </a:rPr>
            <a:t> to be kept 6 years)</a:t>
          </a:r>
          <a:endParaRPr lang="en-GB" sz="2000" i="0">
            <a:solidFill>
              <a:schemeClr val="tx1"/>
            </a:solidFill>
            <a:latin typeface="Poppins" panose="00000500000000000000" pitchFamily="2" charset="0"/>
            <a:cs typeface="Poppins" panose="00000500000000000000" pitchFamily="2" charset="0"/>
          </a:endParaRPr>
        </a:p>
      </xdr:txBody>
    </xdr:sp>
    <xdr:clientData/>
  </xdr:twoCellAnchor>
  <xdr:twoCellAnchor>
    <xdr:from>
      <xdr:col>12</xdr:col>
      <xdr:colOff>0</xdr:colOff>
      <xdr:row>59</xdr:row>
      <xdr:rowOff>76200</xdr:rowOff>
    </xdr:from>
    <xdr:to>
      <xdr:col>12</xdr:col>
      <xdr:colOff>19050</xdr:colOff>
      <xdr:row>59</xdr:row>
      <xdr:rowOff>85725</xdr:rowOff>
    </xdr:to>
    <xdr:cxnSp macro="">
      <xdr:nvCxnSpPr>
        <xdr:cNvPr id="6" name="Straight Connector 5">
          <a:extLst>
            <a:ext uri="{FF2B5EF4-FFF2-40B4-BE49-F238E27FC236}">
              <a16:creationId xmlns:a16="http://schemas.microsoft.com/office/drawing/2014/main" id="{14C7BD9A-7183-4482-B333-CE9355B9C4BD}"/>
            </a:ext>
          </a:extLst>
        </xdr:cNvPr>
        <xdr:cNvCxnSpPr/>
      </xdr:nvCxnSpPr>
      <xdr:spPr>
        <a:xfrm>
          <a:off x="7086600" y="20412075"/>
          <a:ext cx="19050" cy="9525"/>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171449</xdr:colOff>
      <xdr:row>45</xdr:row>
      <xdr:rowOff>276860</xdr:rowOff>
    </xdr:from>
    <xdr:to>
      <xdr:col>16</xdr:col>
      <xdr:colOff>126206</xdr:colOff>
      <xdr:row>61</xdr:row>
      <xdr:rowOff>181610</xdr:rowOff>
    </xdr:to>
    <xdr:sp macro="" textlink="">
      <xdr:nvSpPr>
        <xdr:cNvPr id="321" name="Rectangle: Rounded Corners 6">
          <a:extLst>
            <a:ext uri="{FF2B5EF4-FFF2-40B4-BE49-F238E27FC236}">
              <a16:creationId xmlns:a16="http://schemas.microsoft.com/office/drawing/2014/main" id="{782841A9-3247-42AB-A7BB-776D868BBF9C}"/>
            </a:ext>
          </a:extLst>
        </xdr:cNvPr>
        <xdr:cNvSpPr/>
      </xdr:nvSpPr>
      <xdr:spPr>
        <a:xfrm>
          <a:off x="171449" y="16888460"/>
          <a:ext cx="9505157" cy="4578350"/>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600" b="1">
              <a:solidFill>
                <a:schemeClr val="tx1"/>
              </a:solidFill>
              <a:latin typeface="Poppins" panose="00000500000000000000" pitchFamily="2" charset="0"/>
              <a:cs typeface="Poppins" panose="00000500000000000000" pitchFamily="2" charset="0"/>
            </a:rPr>
            <a:t>Sign</a:t>
          </a:r>
          <a:r>
            <a:rPr lang="en-GB" sz="2600" b="1" baseline="0">
              <a:solidFill>
                <a:schemeClr val="tx1"/>
              </a:solidFill>
              <a:latin typeface="Poppins" panose="00000500000000000000" pitchFamily="2" charset="0"/>
              <a:cs typeface="Poppins" panose="00000500000000000000" pitchFamily="2" charset="0"/>
            </a:rPr>
            <a:t> accounts</a:t>
          </a:r>
        </a:p>
        <a:p>
          <a:pPr algn="ctr"/>
          <a:r>
            <a:rPr lang="en-GB" sz="2000">
              <a:solidFill>
                <a:schemeClr val="tx1"/>
              </a:solidFill>
              <a:latin typeface="Poppins" panose="00000500000000000000" pitchFamily="2" charset="0"/>
              <a:cs typeface="Poppins" panose="00000500000000000000" pitchFamily="2" charset="0"/>
            </a:rPr>
            <a:t>Who</a:t>
          </a:r>
          <a:r>
            <a:rPr lang="en-GB" sz="2000" baseline="0">
              <a:solidFill>
                <a:schemeClr val="tx1"/>
              </a:solidFill>
              <a:latin typeface="Poppins" panose="00000500000000000000" pitchFamily="2" charset="0"/>
              <a:cs typeface="Poppins" panose="00000500000000000000" pitchFamily="2" charset="0"/>
            </a:rPr>
            <a:t> signs which page (</a:t>
          </a:r>
          <a:r>
            <a:rPr lang="en-GB" sz="2000" i="1" baseline="0">
              <a:solidFill>
                <a:schemeClr val="tx1"/>
              </a:solidFill>
              <a:latin typeface="Poppins" panose="00000500000000000000" pitchFamily="2" charset="0"/>
              <a:cs typeface="Poppins" panose="00000500000000000000" pitchFamily="2" charset="0"/>
            </a:rPr>
            <a:t>this pack has been designed for pages to be type signed by a trustee - the signature is pulled through automatically from the data input tab. </a:t>
          </a:r>
          <a:r>
            <a:rPr lang="en-GB" sz="2000" baseline="0">
              <a:solidFill>
                <a:schemeClr val="tx1"/>
              </a:solidFill>
              <a:latin typeface="Poppins" panose="00000500000000000000" pitchFamily="2" charset="0"/>
              <a:cs typeface="Poppins" panose="00000500000000000000" pitchFamily="2" charset="0"/>
            </a:rPr>
            <a:t>)</a:t>
          </a:r>
          <a:endParaRPr lang="en-GB" sz="2000">
            <a:solidFill>
              <a:schemeClr val="tx1"/>
            </a:solidFill>
            <a:latin typeface="Poppins" panose="00000500000000000000" pitchFamily="2" charset="0"/>
            <a:cs typeface="Poppins" panose="00000500000000000000" pitchFamily="2" charset="0"/>
          </a:endParaRPr>
        </a:p>
        <a:p>
          <a:pPr algn="l"/>
          <a:r>
            <a:rPr lang="en-GB" sz="2000">
              <a:solidFill>
                <a:schemeClr val="tx1"/>
              </a:solidFill>
              <a:latin typeface="Poppins" panose="00000500000000000000" pitchFamily="2" charset="0"/>
              <a:cs typeface="Poppins" panose="00000500000000000000" pitchFamily="2" charset="0"/>
              <a:sym typeface="Symbol" panose="05050102010706020507" pitchFamily="18" charset="2"/>
            </a:rPr>
            <a:t> Receipts</a:t>
          </a:r>
          <a:r>
            <a:rPr lang="en-GB" sz="2000" baseline="0">
              <a:solidFill>
                <a:schemeClr val="tx1"/>
              </a:solidFill>
              <a:latin typeface="Poppins" panose="00000500000000000000" pitchFamily="2" charset="0"/>
              <a:cs typeface="Poppins" panose="00000500000000000000" pitchFamily="2" charset="0"/>
              <a:sym typeface="Symbol" panose="05050102010706020507" pitchFamily="18" charset="2"/>
            </a:rPr>
            <a:t> and payments account</a:t>
          </a:r>
          <a:r>
            <a:rPr lang="en-GB" sz="2000">
              <a:solidFill>
                <a:schemeClr val="tx1"/>
              </a:solidFill>
              <a:latin typeface="Poppins" panose="00000500000000000000" pitchFamily="2" charset="0"/>
              <a:cs typeface="Poppins" panose="00000500000000000000" pitchFamily="2" charset="0"/>
            </a:rPr>
            <a:t> - </a:t>
          </a:r>
          <a:r>
            <a:rPr lang="en-GB" sz="2000" b="1">
              <a:solidFill>
                <a:schemeClr val="tx1"/>
              </a:solidFill>
              <a:latin typeface="Poppins" panose="00000500000000000000" pitchFamily="2" charset="0"/>
              <a:cs typeface="Poppins" panose="00000500000000000000" pitchFamily="2" charset="0"/>
            </a:rPr>
            <a:t>No signature</a:t>
          </a:r>
        </a:p>
        <a:p>
          <a:pPr algn="l"/>
          <a:r>
            <a:rPr lang="en-GB" sz="2000">
              <a:solidFill>
                <a:schemeClr val="tx1"/>
              </a:solidFill>
              <a:effectLst/>
              <a:latin typeface="Poppins" panose="00000500000000000000" pitchFamily="2" charset="0"/>
              <a:ea typeface="+mn-ea"/>
              <a:cs typeface="Poppins" panose="00000500000000000000" pitchFamily="2" charset="0"/>
              <a:sym typeface="Symbol" panose="05050102010706020507" pitchFamily="18" charset="2"/>
            </a:rPr>
            <a:t></a:t>
          </a:r>
          <a:r>
            <a:rPr lang="en-GB" sz="2000">
              <a:solidFill>
                <a:schemeClr val="tx1"/>
              </a:solidFill>
              <a:effectLst/>
              <a:latin typeface="Poppins" panose="00000500000000000000" pitchFamily="2" charset="0"/>
              <a:ea typeface="+mn-ea"/>
              <a:cs typeface="Poppins" panose="00000500000000000000" pitchFamily="2" charset="0"/>
            </a:rPr>
            <a:t>  </a:t>
          </a:r>
          <a:r>
            <a:rPr lang="en-GB" sz="2000">
              <a:solidFill>
                <a:schemeClr val="tx1"/>
              </a:solidFill>
              <a:latin typeface="Poppins" panose="00000500000000000000" pitchFamily="2" charset="0"/>
              <a:cs typeface="Poppins" panose="00000500000000000000" pitchFamily="2" charset="0"/>
            </a:rPr>
            <a:t>Statement of balances - </a:t>
          </a:r>
          <a:r>
            <a:rPr lang="en-GB" sz="2000" b="1">
              <a:solidFill>
                <a:schemeClr val="tx1"/>
              </a:solidFill>
              <a:latin typeface="Poppins" panose="00000500000000000000" pitchFamily="2" charset="0"/>
              <a:cs typeface="Poppins" panose="00000500000000000000" pitchFamily="2" charset="0"/>
            </a:rPr>
            <a:t>Trustee</a:t>
          </a:r>
        </a:p>
        <a:p>
          <a:pPr algn="l"/>
          <a:r>
            <a:rPr lang="en-GB" sz="2000">
              <a:solidFill>
                <a:schemeClr val="tx1"/>
              </a:solidFill>
              <a:effectLst/>
              <a:latin typeface="Poppins" panose="00000500000000000000" pitchFamily="2" charset="0"/>
              <a:ea typeface="+mn-ea"/>
              <a:cs typeface="Poppins" panose="00000500000000000000" pitchFamily="2" charset="0"/>
              <a:sym typeface="Symbol" panose="05050102010706020507" pitchFamily="18" charset="2"/>
            </a:rPr>
            <a:t></a:t>
          </a:r>
          <a:r>
            <a:rPr lang="en-GB" sz="2000">
              <a:solidFill>
                <a:schemeClr val="tx1"/>
              </a:solidFill>
              <a:effectLst/>
              <a:latin typeface="Poppins" panose="00000500000000000000" pitchFamily="2" charset="0"/>
              <a:ea typeface="+mn-ea"/>
              <a:cs typeface="Poppins" panose="00000500000000000000" pitchFamily="2" charset="0"/>
            </a:rPr>
            <a:t>  </a:t>
          </a:r>
          <a:r>
            <a:rPr lang="en-GB" sz="2000">
              <a:solidFill>
                <a:schemeClr val="tx1"/>
              </a:solidFill>
              <a:latin typeface="Poppins" panose="00000500000000000000" pitchFamily="2" charset="0"/>
              <a:cs typeface="Poppins" panose="00000500000000000000" pitchFamily="2" charset="0"/>
            </a:rPr>
            <a:t>Trustees Report - </a:t>
          </a:r>
          <a:r>
            <a:rPr lang="en-GB" sz="2000" b="1">
              <a:solidFill>
                <a:schemeClr val="tx1"/>
              </a:solidFill>
              <a:latin typeface="Poppins" panose="00000500000000000000" pitchFamily="2" charset="0"/>
              <a:cs typeface="Poppins" panose="00000500000000000000" pitchFamily="2" charset="0"/>
            </a:rPr>
            <a:t>Trustee</a:t>
          </a:r>
          <a:endParaRPr lang="en-GB" sz="2000" baseline="0">
            <a:solidFill>
              <a:schemeClr val="tx1"/>
            </a:solidFill>
            <a:latin typeface="Poppins" panose="00000500000000000000" pitchFamily="2" charset="0"/>
            <a:cs typeface="Poppins" panose="00000500000000000000" pitchFamily="2" charset="0"/>
          </a:endParaRPr>
        </a:p>
        <a:p>
          <a:pPr algn="l"/>
          <a:r>
            <a:rPr lang="en-GB" sz="2000">
              <a:solidFill>
                <a:schemeClr val="tx1"/>
              </a:solidFill>
              <a:effectLst/>
              <a:latin typeface="Poppins" panose="00000500000000000000" pitchFamily="2" charset="0"/>
              <a:ea typeface="+mn-ea"/>
              <a:cs typeface="Poppins" panose="00000500000000000000" pitchFamily="2" charset="0"/>
              <a:sym typeface="Symbol" panose="05050102010706020507" pitchFamily="18" charset="2"/>
            </a:rPr>
            <a:t></a:t>
          </a:r>
          <a:r>
            <a:rPr lang="en-GB" sz="2000">
              <a:solidFill>
                <a:schemeClr val="tx1"/>
              </a:solidFill>
              <a:effectLst/>
              <a:latin typeface="Poppins" panose="00000500000000000000" pitchFamily="2" charset="0"/>
              <a:ea typeface="+mn-ea"/>
              <a:cs typeface="Poppins" panose="00000500000000000000" pitchFamily="2" charset="0"/>
            </a:rPr>
            <a:t>  </a:t>
          </a:r>
          <a:r>
            <a:rPr lang="en-GB" sz="2000" baseline="0">
              <a:solidFill>
                <a:schemeClr val="tx1"/>
              </a:solidFill>
              <a:latin typeface="Poppins" panose="00000500000000000000" pitchFamily="2" charset="0"/>
              <a:cs typeface="Poppins" panose="00000500000000000000" pitchFamily="2" charset="0"/>
            </a:rPr>
            <a:t>Independent examiners report - </a:t>
          </a:r>
          <a:r>
            <a:rPr lang="en-GB" sz="2000" b="1" baseline="0">
              <a:solidFill>
                <a:schemeClr val="tx1"/>
              </a:solidFill>
              <a:latin typeface="Poppins" panose="00000500000000000000" pitchFamily="2" charset="0"/>
              <a:cs typeface="Poppins" panose="00000500000000000000" pitchFamily="2" charset="0"/>
            </a:rPr>
            <a:t>Independent examiner </a:t>
          </a:r>
          <a:r>
            <a:rPr lang="en-GB" sz="2000" b="0" baseline="0">
              <a:solidFill>
                <a:schemeClr val="tx1"/>
              </a:solidFill>
              <a:latin typeface="Poppins" panose="00000500000000000000" pitchFamily="2" charset="0"/>
              <a:cs typeface="Poppins" panose="00000500000000000000" pitchFamily="2" charset="0"/>
            </a:rPr>
            <a:t>(for guidance on who can be an independent examiner, please scroll to the bottom of this page)</a:t>
          </a:r>
          <a:endParaRPr lang="en-GB" sz="2000" b="0">
            <a:solidFill>
              <a:schemeClr val="tx1"/>
            </a:solidFill>
            <a:latin typeface="Poppins" panose="00000500000000000000" pitchFamily="2" charset="0"/>
            <a:cs typeface="Poppins" panose="00000500000000000000" pitchFamily="2" charset="0"/>
          </a:endParaRPr>
        </a:p>
        <a:p>
          <a:pPr algn="l"/>
          <a:endParaRPr lang="en-GB" sz="1100"/>
        </a:p>
      </xdr:txBody>
    </xdr:sp>
    <xdr:clientData/>
  </xdr:twoCellAnchor>
  <xdr:twoCellAnchor>
    <xdr:from>
      <xdr:col>0</xdr:col>
      <xdr:colOff>99218</xdr:colOff>
      <xdr:row>19</xdr:row>
      <xdr:rowOff>197643</xdr:rowOff>
    </xdr:from>
    <xdr:to>
      <xdr:col>27</xdr:col>
      <xdr:colOff>355600</xdr:colOff>
      <xdr:row>28</xdr:row>
      <xdr:rowOff>195580</xdr:rowOff>
    </xdr:to>
    <xdr:sp macro="" textlink="">
      <xdr:nvSpPr>
        <xdr:cNvPr id="331" name="Flowchart: Alternate Process 7">
          <a:extLst>
            <a:ext uri="{FF2B5EF4-FFF2-40B4-BE49-F238E27FC236}">
              <a16:creationId xmlns:a16="http://schemas.microsoft.com/office/drawing/2014/main" id="{AF7A75E7-12CF-448A-AC91-EFD6297597A7}"/>
            </a:ext>
          </a:extLst>
        </xdr:cNvPr>
        <xdr:cNvSpPr/>
      </xdr:nvSpPr>
      <xdr:spPr>
        <a:xfrm>
          <a:off x="99218" y="8503443"/>
          <a:ext cx="16372682" cy="3185637"/>
        </a:xfrm>
        <a:prstGeom prst="flowChartAlternateProcess">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600" b="1">
              <a:solidFill>
                <a:schemeClr val="tx1"/>
              </a:solidFill>
              <a:effectLst/>
              <a:latin typeface="Poppins" panose="00000500000000000000" pitchFamily="2" charset="0"/>
              <a:ea typeface="+mn-ea"/>
              <a:cs typeface="Poppins" panose="00000500000000000000" pitchFamily="2" charset="0"/>
            </a:rPr>
            <a:t>At the year end:</a:t>
          </a:r>
          <a:r>
            <a:rPr lang="en-GB" sz="2600" b="1" baseline="0">
              <a:solidFill>
                <a:schemeClr val="tx1"/>
              </a:solidFill>
              <a:effectLst/>
              <a:latin typeface="Poppins" panose="00000500000000000000" pitchFamily="2" charset="0"/>
              <a:ea typeface="+mn-ea"/>
              <a:cs typeface="Poppins" panose="00000500000000000000" pitchFamily="2" charset="0"/>
            </a:rPr>
            <a:t> </a:t>
          </a:r>
          <a:r>
            <a:rPr lang="en-GB" sz="2600" b="1">
              <a:solidFill>
                <a:schemeClr val="tx1"/>
              </a:solidFill>
              <a:effectLst/>
              <a:latin typeface="Poppins" panose="00000500000000000000" pitchFamily="2" charset="0"/>
              <a:ea typeface="+mn-ea"/>
              <a:cs typeface="Poppins" panose="00000500000000000000" pitchFamily="2" charset="0"/>
            </a:rPr>
            <a:t>PREPARE ACCOUNTS</a:t>
          </a:r>
          <a:r>
            <a:rPr lang="en-GB" sz="2600" b="1" baseline="0">
              <a:solidFill>
                <a:schemeClr val="tx1"/>
              </a:solidFill>
              <a:effectLst/>
              <a:latin typeface="Poppins" panose="00000500000000000000" pitchFamily="2" charset="0"/>
              <a:ea typeface="+mn-ea"/>
              <a:cs typeface="Poppins" panose="00000500000000000000" pitchFamily="2" charset="0"/>
            </a:rPr>
            <a:t> </a:t>
          </a:r>
        </a:p>
        <a:p>
          <a:pPr algn="ctr"/>
          <a:r>
            <a:rPr lang="en-GB" sz="2000" b="0" baseline="0">
              <a:solidFill>
                <a:schemeClr val="tx1"/>
              </a:solidFill>
              <a:effectLst/>
              <a:latin typeface="Poppins" panose="00000500000000000000" pitchFamily="2" charset="0"/>
              <a:ea typeface="+mn-ea"/>
              <a:cs typeface="Poppins" panose="00000500000000000000" pitchFamily="2" charset="0"/>
            </a:rPr>
            <a:t>(4 pages - green tabs)</a:t>
          </a:r>
        </a:p>
        <a:p>
          <a:pPr algn="ctr"/>
          <a:endParaRPr lang="en-GB" sz="2000" b="0" baseline="0">
            <a:solidFill>
              <a:schemeClr val="tx1"/>
            </a:solidFill>
            <a:effectLst/>
            <a:latin typeface="Poppins" panose="00000500000000000000" pitchFamily="2" charset="0"/>
            <a:ea typeface="+mn-ea"/>
            <a:cs typeface="Poppins" panose="00000500000000000000" pitchFamily="2" charset="0"/>
          </a:endParaRPr>
        </a:p>
        <a:p>
          <a:pPr marL="285750" indent="-285750" algn="l">
            <a:buFont typeface="Arial" panose="020B0604020202020204" pitchFamily="34" charset="0"/>
            <a:buChar char="•"/>
          </a:pPr>
          <a:r>
            <a:rPr lang="en-GB" sz="2000" b="0" baseline="0">
              <a:solidFill>
                <a:schemeClr val="tx1"/>
              </a:solidFill>
              <a:effectLst/>
              <a:latin typeface="Poppins" panose="00000500000000000000" pitchFamily="2" charset="0"/>
              <a:ea typeface="+mn-ea"/>
              <a:cs typeface="Poppins" panose="00000500000000000000" pitchFamily="2" charset="0"/>
            </a:rPr>
            <a:t>Receipts and payments account		        </a:t>
          </a:r>
        </a:p>
        <a:p>
          <a:pPr marL="285750" indent="-285750" algn="l">
            <a:buFont typeface="Arial" panose="020B0604020202020204" pitchFamily="34" charset="0"/>
            <a:buChar char="•"/>
          </a:pPr>
          <a:r>
            <a:rPr lang="en-GB" sz="2000" b="0" baseline="0">
              <a:solidFill>
                <a:schemeClr val="tx1"/>
              </a:solidFill>
              <a:effectLst/>
              <a:latin typeface="Poppins" panose="00000500000000000000" pitchFamily="2" charset="0"/>
              <a:ea typeface="+mn-ea"/>
              <a:cs typeface="Poppins" panose="00000500000000000000" pitchFamily="2" charset="0"/>
            </a:rPr>
            <a:t>Trustees' annual report </a:t>
          </a:r>
        </a:p>
        <a:p>
          <a:pPr marL="285750" indent="-285750" algn="l">
            <a:buFont typeface="Arial" panose="020B0604020202020204" pitchFamily="34" charset="0"/>
            <a:buChar char="•"/>
          </a:pPr>
          <a:r>
            <a:rPr lang="en-GB" sz="2000" b="0" baseline="0">
              <a:solidFill>
                <a:schemeClr val="tx1"/>
              </a:solidFill>
              <a:effectLst/>
              <a:latin typeface="Poppins" panose="00000500000000000000" pitchFamily="2" charset="0"/>
              <a:ea typeface="+mn-ea"/>
              <a:cs typeface="Poppins" panose="00000500000000000000" pitchFamily="2" charset="0"/>
            </a:rPr>
            <a:t>Statement of balances</a:t>
          </a:r>
        </a:p>
        <a:p>
          <a:pPr marL="285750" indent="-285750" algn="l">
            <a:buFont typeface="Arial" panose="020B0604020202020204" pitchFamily="34" charset="0"/>
            <a:buChar char="•"/>
          </a:pPr>
          <a:r>
            <a:rPr lang="en-GB" sz="2000" b="0" baseline="0">
              <a:solidFill>
                <a:schemeClr val="tx1"/>
              </a:solidFill>
              <a:effectLst/>
              <a:latin typeface="Poppins" panose="00000500000000000000" pitchFamily="2" charset="0"/>
              <a:ea typeface="+mn-ea"/>
              <a:cs typeface="Poppins" panose="00000500000000000000" pitchFamily="2" charset="0"/>
            </a:rPr>
            <a:t>Independent examiners report        </a:t>
          </a:r>
          <a:endParaRPr lang="en-GB" sz="2000" b="0">
            <a:solidFill>
              <a:schemeClr val="tx1"/>
            </a:solidFill>
            <a:effectLst/>
            <a:latin typeface="Poppins" panose="00000500000000000000" pitchFamily="2" charset="0"/>
            <a:ea typeface="+mn-ea"/>
            <a:cs typeface="Poppins" panose="00000500000000000000" pitchFamily="2" charset="0"/>
          </a:endParaRPr>
        </a:p>
      </xdr:txBody>
    </xdr:sp>
    <xdr:clientData/>
  </xdr:twoCellAnchor>
  <xdr:twoCellAnchor>
    <xdr:from>
      <xdr:col>0</xdr:col>
      <xdr:colOff>204787</xdr:colOff>
      <xdr:row>5</xdr:row>
      <xdr:rowOff>407981</xdr:rowOff>
    </xdr:from>
    <xdr:to>
      <xdr:col>21</xdr:col>
      <xdr:colOff>205740</xdr:colOff>
      <xdr:row>14</xdr:row>
      <xdr:rowOff>38100</xdr:rowOff>
    </xdr:to>
    <xdr:sp macro="" textlink="">
      <xdr:nvSpPr>
        <xdr:cNvPr id="333" name="Rectangle: Rounded Corners 9">
          <a:extLst>
            <a:ext uri="{FF2B5EF4-FFF2-40B4-BE49-F238E27FC236}">
              <a16:creationId xmlns:a16="http://schemas.microsoft.com/office/drawing/2014/main" id="{99015492-5446-4D77-B209-4D147D8FF619}"/>
            </a:ext>
          </a:extLst>
        </xdr:cNvPr>
        <xdr:cNvSpPr/>
      </xdr:nvSpPr>
      <xdr:spPr>
        <a:xfrm>
          <a:off x="204787" y="3735381"/>
          <a:ext cx="12535853" cy="3148019"/>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ctr">
            <a:buFont typeface="Arial" panose="020B0604020202020204" pitchFamily="34" charset="0"/>
            <a:buNone/>
          </a:pPr>
          <a:r>
            <a:rPr lang="en-GB" sz="2800" b="1">
              <a:solidFill>
                <a:schemeClr val="tx1"/>
              </a:solidFill>
              <a:latin typeface="Poppins" panose="00000500000000000000" pitchFamily="2" charset="0"/>
              <a:cs typeface="Poppins" panose="00000500000000000000" pitchFamily="2" charset="0"/>
            </a:rPr>
            <a:t>During the year</a:t>
          </a:r>
          <a:r>
            <a:rPr lang="en-GB" sz="2800" b="1" baseline="0">
              <a:solidFill>
                <a:schemeClr val="tx1"/>
              </a:solidFill>
              <a:latin typeface="Poppins" panose="00000500000000000000" pitchFamily="2" charset="0"/>
              <a:cs typeface="Poppins" panose="00000500000000000000" pitchFamily="2" charset="0"/>
            </a:rPr>
            <a:t>, record financial transactions, </a:t>
          </a:r>
        </a:p>
        <a:p>
          <a:pPr marL="0" indent="0" algn="ctr">
            <a:buFont typeface="Arial" panose="020B0604020202020204" pitchFamily="34" charset="0"/>
            <a:buNone/>
          </a:pPr>
          <a:r>
            <a:rPr lang="en-GB" sz="2800" b="1" baseline="0">
              <a:solidFill>
                <a:schemeClr val="tx1"/>
              </a:solidFill>
              <a:latin typeface="Poppins" panose="00000500000000000000" pitchFamily="2" charset="0"/>
              <a:cs typeface="Poppins" panose="00000500000000000000" pitchFamily="2" charset="0"/>
            </a:rPr>
            <a:t>using the INCOME and EXPENDITURE tabs. </a:t>
          </a:r>
          <a:endParaRPr lang="en-GB" sz="2000" b="0">
            <a:solidFill>
              <a:schemeClr val="tx1"/>
            </a:solidFill>
            <a:latin typeface="Poppins" panose="00000500000000000000" pitchFamily="2" charset="0"/>
            <a:cs typeface="Poppins" panose="00000500000000000000" pitchFamily="2" charset="0"/>
          </a:endParaRPr>
        </a:p>
        <a:p>
          <a:pPr marL="171450" indent="-171450" algn="l">
            <a:buFont typeface="Arial" panose="020B0604020202020204" pitchFamily="34" charset="0"/>
            <a:buChar char="•"/>
          </a:pPr>
          <a:r>
            <a:rPr lang="en-GB" sz="2000" b="0">
              <a:solidFill>
                <a:schemeClr val="tx1"/>
              </a:solidFill>
              <a:latin typeface="Poppins" panose="00000500000000000000" pitchFamily="2" charset="0"/>
              <a:cs typeface="Poppins" panose="00000500000000000000" pitchFamily="2" charset="0"/>
            </a:rPr>
            <a:t>Bank transactions (these</a:t>
          </a:r>
          <a:r>
            <a:rPr lang="en-GB" sz="2000" b="0" baseline="0">
              <a:solidFill>
                <a:schemeClr val="tx1"/>
              </a:solidFill>
              <a:latin typeface="Poppins" panose="00000500000000000000" pitchFamily="2" charset="0"/>
              <a:cs typeface="Poppins" panose="00000500000000000000" pitchFamily="2" charset="0"/>
            </a:rPr>
            <a:t> should be checked against bank statements or online banking)</a:t>
          </a:r>
        </a:p>
        <a:p>
          <a:pPr marL="171450" indent="-171450" algn="l">
            <a:buFont typeface="Arial" panose="020B0604020202020204" pitchFamily="34" charset="0"/>
            <a:buChar char="•"/>
          </a:pPr>
          <a:r>
            <a:rPr lang="en-GB" sz="2000" b="0" baseline="0">
              <a:solidFill>
                <a:schemeClr val="tx1"/>
              </a:solidFill>
              <a:latin typeface="Poppins" panose="00000500000000000000" pitchFamily="2" charset="0"/>
              <a:cs typeface="Poppins" panose="00000500000000000000" pitchFamily="2" charset="0"/>
            </a:rPr>
            <a:t>Cash transactions (these should be checked against income received and any expenses paid out in cash) </a:t>
          </a:r>
        </a:p>
        <a:p>
          <a:pPr marL="171450" indent="-171450" algn="l">
            <a:buFont typeface="Arial" panose="020B0604020202020204" pitchFamily="34" charset="0"/>
            <a:buChar char="•"/>
          </a:pPr>
          <a:r>
            <a:rPr lang="en-GB" sz="2000" b="0" baseline="0">
              <a:solidFill>
                <a:schemeClr val="tx1"/>
              </a:solidFill>
              <a:latin typeface="Poppins" panose="00000500000000000000" pitchFamily="2" charset="0"/>
              <a:cs typeface="Poppins" panose="00000500000000000000" pitchFamily="2" charset="0"/>
            </a:rPr>
            <a:t>Record every transaction on the income and expenditure tabs and keep all receipts / invoices</a:t>
          </a:r>
          <a:endParaRPr lang="en-GB" sz="2000" b="0">
            <a:solidFill>
              <a:schemeClr val="tx1"/>
            </a:solidFill>
            <a:latin typeface="Poppins" panose="00000500000000000000" pitchFamily="2" charset="0"/>
            <a:cs typeface="Poppins" panose="00000500000000000000" pitchFamily="2" charset="0"/>
          </a:endParaRPr>
        </a:p>
      </xdr:txBody>
    </xdr:sp>
    <xdr:clientData/>
  </xdr:twoCellAnchor>
  <xdr:twoCellAnchor>
    <xdr:from>
      <xdr:col>0</xdr:col>
      <xdr:colOff>277970</xdr:colOff>
      <xdr:row>34</xdr:row>
      <xdr:rowOff>93344</xdr:rowOff>
    </xdr:from>
    <xdr:to>
      <xdr:col>12</xdr:col>
      <xdr:colOff>408939</xdr:colOff>
      <xdr:row>40</xdr:row>
      <xdr:rowOff>102870</xdr:rowOff>
    </xdr:to>
    <xdr:sp macro="" textlink="">
      <xdr:nvSpPr>
        <xdr:cNvPr id="334" name="Rectangle: Rounded Corners 10">
          <a:extLst>
            <a:ext uri="{FF2B5EF4-FFF2-40B4-BE49-F238E27FC236}">
              <a16:creationId xmlns:a16="http://schemas.microsoft.com/office/drawing/2014/main" id="{84E7E2DC-16F0-4001-B257-A1BC2CE367BA}"/>
            </a:ext>
          </a:extLst>
        </xdr:cNvPr>
        <xdr:cNvSpPr/>
      </xdr:nvSpPr>
      <xdr:spPr>
        <a:xfrm>
          <a:off x="277970" y="13491844"/>
          <a:ext cx="7293769" cy="1762126"/>
        </a:xfrm>
        <a:prstGeom prst="round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600" b="1">
              <a:solidFill>
                <a:schemeClr val="tx1"/>
              </a:solidFill>
              <a:latin typeface="Poppins" panose="00000500000000000000" pitchFamily="2" charset="0"/>
              <a:cs typeface="Poppins" panose="00000500000000000000" pitchFamily="2" charset="0"/>
            </a:rPr>
            <a:t>Accounts are independently reviewed</a:t>
          </a:r>
        </a:p>
        <a:p>
          <a:pPr algn="l"/>
          <a:r>
            <a:rPr lang="en-GB" sz="2000">
              <a:solidFill>
                <a:schemeClr val="tx1"/>
              </a:solidFill>
              <a:latin typeface="Poppins" panose="00000500000000000000" pitchFamily="2" charset="0"/>
              <a:cs typeface="Poppins" panose="00000500000000000000" pitchFamily="2" charset="0"/>
            </a:rPr>
            <a:t>(See notes on who can be an independent examiner at the bottom of</a:t>
          </a:r>
          <a:r>
            <a:rPr lang="en-GB" sz="2000" baseline="0">
              <a:solidFill>
                <a:schemeClr val="tx1"/>
              </a:solidFill>
              <a:latin typeface="Poppins" panose="00000500000000000000" pitchFamily="2" charset="0"/>
              <a:cs typeface="Poppins" panose="00000500000000000000" pitchFamily="2" charset="0"/>
            </a:rPr>
            <a:t> this page</a:t>
          </a:r>
          <a:r>
            <a:rPr lang="en-GB" sz="2000">
              <a:solidFill>
                <a:schemeClr val="tx1"/>
              </a:solidFill>
              <a:latin typeface="Poppins" panose="00000500000000000000" pitchFamily="2" charset="0"/>
              <a:cs typeface="Poppins" panose="00000500000000000000" pitchFamily="2" charset="0"/>
            </a:rPr>
            <a:t>)</a:t>
          </a:r>
        </a:p>
        <a:p>
          <a:pPr algn="l"/>
          <a:endParaRPr lang="en-GB" sz="2000">
            <a:solidFill>
              <a:schemeClr val="tx1"/>
            </a:solidFill>
            <a:latin typeface="Poppins" panose="00000500000000000000" pitchFamily="2" charset="0"/>
            <a:cs typeface="Poppins" panose="00000500000000000000" pitchFamily="2" charset="0"/>
          </a:endParaRPr>
        </a:p>
      </xdr:txBody>
    </xdr:sp>
    <xdr:clientData/>
  </xdr:twoCellAnchor>
  <xdr:twoCellAnchor>
    <xdr:from>
      <xdr:col>1</xdr:col>
      <xdr:colOff>100806</xdr:colOff>
      <xdr:row>14</xdr:row>
      <xdr:rowOff>221457</xdr:rowOff>
    </xdr:from>
    <xdr:to>
      <xdr:col>2</xdr:col>
      <xdr:colOff>215900</xdr:colOff>
      <xdr:row>19</xdr:row>
      <xdr:rowOff>114300</xdr:rowOff>
    </xdr:to>
    <xdr:sp macro="" textlink="">
      <xdr:nvSpPr>
        <xdr:cNvPr id="264" name="Arrow: Down 12">
          <a:extLst>
            <a:ext uri="{FF2B5EF4-FFF2-40B4-BE49-F238E27FC236}">
              <a16:creationId xmlns:a16="http://schemas.microsoft.com/office/drawing/2014/main" id="{7970BEB6-F624-4454-A9D6-C2BD17E87EB7}"/>
            </a:ext>
          </a:extLst>
        </xdr:cNvPr>
        <xdr:cNvSpPr/>
      </xdr:nvSpPr>
      <xdr:spPr>
        <a:xfrm>
          <a:off x="697706" y="7066757"/>
          <a:ext cx="711994" cy="1353343"/>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175895</xdr:colOff>
      <xdr:row>29</xdr:row>
      <xdr:rowOff>64292</xdr:rowOff>
    </xdr:from>
    <xdr:to>
      <xdr:col>2</xdr:col>
      <xdr:colOff>292100</xdr:colOff>
      <xdr:row>33</xdr:row>
      <xdr:rowOff>215900</xdr:rowOff>
    </xdr:to>
    <xdr:sp macro="" textlink="">
      <xdr:nvSpPr>
        <xdr:cNvPr id="268" name="Arrow: Down 13">
          <a:extLst>
            <a:ext uri="{FF2B5EF4-FFF2-40B4-BE49-F238E27FC236}">
              <a16:creationId xmlns:a16="http://schemas.microsoft.com/office/drawing/2014/main" id="{4E397AF9-F01B-4E81-B051-1C6E0480B5E5}"/>
            </a:ext>
          </a:extLst>
        </xdr:cNvPr>
        <xdr:cNvSpPr/>
      </xdr:nvSpPr>
      <xdr:spPr>
        <a:xfrm>
          <a:off x="772795" y="11849892"/>
          <a:ext cx="713105" cy="1320008"/>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19</xdr:col>
      <xdr:colOff>139700</xdr:colOff>
      <xdr:row>67</xdr:row>
      <xdr:rowOff>127000</xdr:rowOff>
    </xdr:from>
    <xdr:to>
      <xdr:col>20</xdr:col>
      <xdr:colOff>485771</xdr:colOff>
      <xdr:row>73</xdr:row>
      <xdr:rowOff>215900</xdr:rowOff>
    </xdr:to>
    <xdr:sp macro="" textlink="">
      <xdr:nvSpPr>
        <xdr:cNvPr id="15" name="Arrow: Down 14">
          <a:extLst>
            <a:ext uri="{FF2B5EF4-FFF2-40B4-BE49-F238E27FC236}">
              <a16:creationId xmlns:a16="http://schemas.microsoft.com/office/drawing/2014/main" id="{15D74E36-A7FA-4F36-BA44-D30F4F6E4AF6}"/>
            </a:ext>
          </a:extLst>
        </xdr:cNvPr>
        <xdr:cNvSpPr/>
      </xdr:nvSpPr>
      <xdr:spPr>
        <a:xfrm flipH="1">
          <a:off x="11480800" y="23164800"/>
          <a:ext cx="942971" cy="184150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18</xdr:col>
      <xdr:colOff>384493</xdr:colOff>
      <xdr:row>69</xdr:row>
      <xdr:rowOff>199231</xdr:rowOff>
    </xdr:from>
    <xdr:to>
      <xdr:col>21</xdr:col>
      <xdr:colOff>279400</xdr:colOff>
      <xdr:row>70</xdr:row>
      <xdr:rowOff>279400</xdr:rowOff>
    </xdr:to>
    <xdr:sp macro="" textlink="">
      <xdr:nvSpPr>
        <xdr:cNvPr id="322" name="Oval 15">
          <a:extLst>
            <a:ext uri="{FF2B5EF4-FFF2-40B4-BE49-F238E27FC236}">
              <a16:creationId xmlns:a16="http://schemas.microsoft.com/office/drawing/2014/main" id="{B4338964-06A7-4B20-B00C-FF4F121FDCB6}"/>
            </a:ext>
          </a:extLst>
        </xdr:cNvPr>
        <xdr:cNvSpPr/>
      </xdr:nvSpPr>
      <xdr:spPr>
        <a:xfrm>
          <a:off x="11128693" y="23821231"/>
          <a:ext cx="1685607" cy="372269"/>
        </a:xfrm>
        <a:prstGeom prst="ellipse">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400" b="1">
              <a:solidFill>
                <a:sysClr val="windowText" lastClr="000000"/>
              </a:solidFill>
              <a:latin typeface="Poppins" panose="00000500000000000000" pitchFamily="2" charset="0"/>
              <a:cs typeface="Poppins" panose="00000500000000000000" pitchFamily="2" charset="0"/>
            </a:rPr>
            <a:t>NO</a:t>
          </a:r>
        </a:p>
      </xdr:txBody>
    </xdr:sp>
    <xdr:clientData/>
  </xdr:twoCellAnchor>
  <xdr:twoCellAnchor>
    <xdr:from>
      <xdr:col>11</xdr:col>
      <xdr:colOff>76200</xdr:colOff>
      <xdr:row>67</xdr:row>
      <xdr:rowOff>146049</xdr:rowOff>
    </xdr:from>
    <xdr:to>
      <xdr:col>14</xdr:col>
      <xdr:colOff>425447</xdr:colOff>
      <xdr:row>75</xdr:row>
      <xdr:rowOff>273049</xdr:rowOff>
    </xdr:to>
    <xdr:sp macro="" textlink="">
      <xdr:nvSpPr>
        <xdr:cNvPr id="18" name="Arrow: Bent 17">
          <a:extLst>
            <a:ext uri="{FF2B5EF4-FFF2-40B4-BE49-F238E27FC236}">
              <a16:creationId xmlns:a16="http://schemas.microsoft.com/office/drawing/2014/main" id="{7DA5991A-B264-456E-8647-EA2EB4971B49}"/>
            </a:ext>
          </a:extLst>
        </xdr:cNvPr>
        <xdr:cNvSpPr/>
      </xdr:nvSpPr>
      <xdr:spPr>
        <a:xfrm rot="10800000">
          <a:off x="6642100" y="23183849"/>
          <a:ext cx="2139947" cy="2463800"/>
        </a:xfrm>
        <a:prstGeom prst="ben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2</xdr:col>
      <xdr:colOff>23653</xdr:colOff>
      <xdr:row>92</xdr:row>
      <xdr:rowOff>178434</xdr:rowOff>
    </xdr:from>
    <xdr:to>
      <xdr:col>28</xdr:col>
      <xdr:colOff>400685</xdr:colOff>
      <xdr:row>122</xdr:row>
      <xdr:rowOff>111759</xdr:rowOff>
    </xdr:to>
    <xdr:sp macro="" textlink="">
      <xdr:nvSpPr>
        <xdr:cNvPr id="342" name="TextBox 18">
          <a:extLst>
            <a:ext uri="{FF2B5EF4-FFF2-40B4-BE49-F238E27FC236}">
              <a16:creationId xmlns:a16="http://schemas.microsoft.com/office/drawing/2014/main" id="{F5EB4594-BB99-4FC2-BC14-AEFAD3C1BAD0}"/>
            </a:ext>
          </a:extLst>
        </xdr:cNvPr>
        <xdr:cNvSpPr txBox="1"/>
      </xdr:nvSpPr>
      <xdr:spPr>
        <a:xfrm>
          <a:off x="1222533" y="31511874"/>
          <a:ext cx="15962472" cy="8772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800" b="1" u="sng">
              <a:solidFill>
                <a:schemeClr val="tx1"/>
              </a:solidFill>
              <a:latin typeface="Poppins" panose="00000500000000000000" pitchFamily="2" charset="0"/>
              <a:cs typeface="Poppins" panose="00000500000000000000" pitchFamily="2" charset="0"/>
            </a:rPr>
            <a:t>Who Can</a:t>
          </a:r>
          <a:r>
            <a:rPr lang="en-GB" sz="2800" b="1" u="sng" baseline="0">
              <a:solidFill>
                <a:schemeClr val="tx1"/>
              </a:solidFill>
              <a:latin typeface="Poppins" panose="00000500000000000000" pitchFamily="2" charset="0"/>
              <a:cs typeface="Poppins" panose="00000500000000000000" pitchFamily="2" charset="0"/>
            </a:rPr>
            <a:t> be an independent examiner ?</a:t>
          </a:r>
        </a:p>
        <a:p>
          <a:endParaRPr lang="en-GB" sz="1400" b="1" u="sng" baseline="0">
            <a:solidFill>
              <a:schemeClr val="tx1"/>
            </a:solidFill>
            <a:latin typeface="Poppins" panose="00000500000000000000" pitchFamily="2" charset="0"/>
            <a:cs typeface="Poppins" panose="00000500000000000000" pitchFamily="2" charset="0"/>
          </a:endParaRPr>
        </a:p>
        <a:p>
          <a:endParaRPr lang="en-GB" sz="2000" baseline="0">
            <a:solidFill>
              <a:schemeClr val="tx1"/>
            </a:solidFill>
            <a:latin typeface="Poppins" panose="00000500000000000000" pitchFamily="2" charset="0"/>
            <a:cs typeface="Poppins" panose="00000500000000000000" pitchFamily="2" charset="0"/>
          </a:endParaRPr>
        </a:p>
        <a:p>
          <a:r>
            <a:rPr lang="en-GB" sz="2000" b="0" i="0">
              <a:solidFill>
                <a:schemeClr val="tx1"/>
              </a:solidFill>
              <a:latin typeface="Poppins" panose="00000500000000000000" pitchFamily="2" charset="0"/>
              <a:cs typeface="Poppins" panose="00000500000000000000" pitchFamily="2" charset="0"/>
            </a:rPr>
            <a:t>The independent examiner does </a:t>
          </a:r>
          <a:r>
            <a:rPr lang="en-GB" sz="2000" b="1" i="0">
              <a:solidFill>
                <a:schemeClr val="tx1"/>
              </a:solidFill>
              <a:latin typeface="Poppins" panose="00000500000000000000" pitchFamily="2" charset="0"/>
              <a:cs typeface="Poppins" panose="00000500000000000000" pitchFamily="2" charset="0"/>
            </a:rPr>
            <a:t>not</a:t>
          </a:r>
          <a:r>
            <a:rPr lang="en-GB" sz="2000" b="1" i="0" baseline="0">
              <a:solidFill>
                <a:schemeClr val="tx1"/>
              </a:solidFill>
              <a:latin typeface="Poppins" panose="00000500000000000000" pitchFamily="2" charset="0"/>
              <a:cs typeface="Poppins" panose="00000500000000000000" pitchFamily="2" charset="0"/>
            </a:rPr>
            <a:t> </a:t>
          </a:r>
          <a:r>
            <a:rPr lang="en-GB" sz="2000" b="0" i="0" baseline="0">
              <a:solidFill>
                <a:schemeClr val="tx1"/>
              </a:solidFill>
              <a:latin typeface="Poppins" panose="00000500000000000000" pitchFamily="2" charset="0"/>
              <a:cs typeface="Poppins" panose="00000500000000000000" pitchFamily="2" charset="0"/>
            </a:rPr>
            <a:t>need to </a:t>
          </a:r>
          <a:r>
            <a:rPr lang="en-GB" sz="2000" b="0" i="0">
              <a:solidFill>
                <a:schemeClr val="tx1"/>
              </a:solidFill>
              <a:latin typeface="Poppins" panose="00000500000000000000" pitchFamily="2" charset="0"/>
              <a:cs typeface="Poppins" panose="00000500000000000000" pitchFamily="2" charset="0"/>
            </a:rPr>
            <a:t>be an accountant</a:t>
          </a:r>
          <a:r>
            <a:rPr lang="en-GB" sz="2000" b="0" i="0" baseline="0">
              <a:solidFill>
                <a:schemeClr val="tx1"/>
              </a:solidFill>
              <a:latin typeface="Poppins" panose="00000500000000000000" pitchFamily="2" charset="0"/>
              <a:cs typeface="Poppins" panose="00000500000000000000" pitchFamily="2" charset="0"/>
            </a:rPr>
            <a:t> but they should be someone independent of the management &amp; administration of the unit and someone that the unit trustees believe has the required skills and experience to carry out a competent examination of the accounts.</a:t>
          </a:r>
        </a:p>
        <a:p>
          <a:endParaRPr lang="en-GB" sz="2000" b="0" i="0" baseline="0">
            <a:solidFill>
              <a:schemeClr val="tx1"/>
            </a:solidFill>
            <a:latin typeface="Poppins" panose="00000500000000000000" pitchFamily="2" charset="0"/>
            <a:cs typeface="Poppins" panose="00000500000000000000" pitchFamily="2" charset="0"/>
          </a:endParaRPr>
        </a:p>
        <a:p>
          <a:r>
            <a:rPr lang="en-GB" sz="2000" b="0" i="0">
              <a:solidFill>
                <a:schemeClr val="tx1"/>
              </a:solidFill>
              <a:latin typeface="Poppins" panose="00000500000000000000" pitchFamily="2" charset="0"/>
              <a:cs typeface="Poppins" panose="00000500000000000000" pitchFamily="2" charset="0"/>
            </a:rPr>
            <a:t>The independent examiner should have no connection with the charity trustees that might inhibit their ability to carry out an impartial examination. </a:t>
          </a:r>
        </a:p>
        <a:p>
          <a:endParaRPr lang="en-GB" sz="2000" b="0" i="0">
            <a:solidFill>
              <a:schemeClr val="tx1"/>
            </a:solidFill>
            <a:latin typeface="Poppins" panose="00000500000000000000" pitchFamily="2" charset="0"/>
            <a:cs typeface="Poppins" panose="00000500000000000000" pitchFamily="2" charset="0"/>
          </a:endParaRPr>
        </a:p>
        <a:p>
          <a:r>
            <a:rPr lang="en-GB" sz="2000" b="0" i="0">
              <a:solidFill>
                <a:schemeClr val="tx1"/>
              </a:solidFill>
              <a:latin typeface="Poppins" panose="00000500000000000000" pitchFamily="2" charset="0"/>
              <a:cs typeface="Poppins" panose="00000500000000000000" pitchFamily="2" charset="0"/>
            </a:rPr>
            <a:t>Any</a:t>
          </a:r>
          <a:r>
            <a:rPr lang="en-GB" sz="2000" b="0" i="0" baseline="0">
              <a:solidFill>
                <a:schemeClr val="tx1"/>
              </a:solidFill>
              <a:latin typeface="Poppins" panose="00000500000000000000" pitchFamily="2" charset="0"/>
              <a:cs typeface="Poppins" panose="00000500000000000000" pitchFamily="2" charset="0"/>
            </a:rPr>
            <a:t> competent, responsible and financially competent person can review or examine the accounts, but they </a:t>
          </a:r>
          <a:r>
            <a:rPr lang="en-GB" sz="2000" b="1" i="0" baseline="0">
              <a:solidFill>
                <a:schemeClr val="tx1"/>
              </a:solidFill>
              <a:latin typeface="Poppins" panose="00000500000000000000" pitchFamily="2" charset="0"/>
              <a:cs typeface="Poppins" panose="00000500000000000000" pitchFamily="2" charset="0"/>
            </a:rPr>
            <a:t>must not</a:t>
          </a:r>
          <a:r>
            <a:rPr lang="en-GB" sz="2000" b="0" i="0" baseline="0">
              <a:solidFill>
                <a:schemeClr val="tx1"/>
              </a:solidFill>
              <a:latin typeface="Poppins" panose="00000500000000000000" pitchFamily="2" charset="0"/>
              <a:cs typeface="Poppins" panose="00000500000000000000" pitchFamily="2" charset="0"/>
            </a:rPr>
            <a:t> be:</a:t>
          </a:r>
          <a:endParaRPr lang="en-GB" sz="2000" b="0" i="0">
            <a:solidFill>
              <a:schemeClr val="tx1"/>
            </a:solidFill>
            <a:latin typeface="Poppins" panose="00000500000000000000" pitchFamily="2" charset="0"/>
            <a:cs typeface="Poppins" panose="00000500000000000000" pitchFamily="2" charset="0"/>
          </a:endParaRPr>
        </a:p>
        <a:p>
          <a:endParaRPr lang="en-GB" sz="2000">
            <a:solidFill>
              <a:schemeClr val="tx1"/>
            </a:solidFill>
            <a:latin typeface="Poppins" panose="00000500000000000000" pitchFamily="2" charset="0"/>
            <a:cs typeface="Poppins" panose="00000500000000000000" pitchFamily="2" charset="0"/>
          </a:endParaRPr>
        </a:p>
        <a:p>
          <a:pPr marL="171450" indent="-171450">
            <a:buFont typeface="Wingdings" panose="05000000000000000000" pitchFamily="2" charset="2"/>
            <a:buChar char="Ø"/>
          </a:pPr>
          <a:r>
            <a:rPr lang="en-GB" sz="2000">
              <a:solidFill>
                <a:schemeClr val="tx1"/>
              </a:solidFill>
              <a:latin typeface="Poppins" panose="00000500000000000000" pitchFamily="2" charset="0"/>
              <a:cs typeface="Poppins" panose="00000500000000000000" pitchFamily="2" charset="0"/>
            </a:rPr>
            <a:t> one of the charity trustees / unit leaders or anyone else who is closely involved in the administration of the unit</a:t>
          </a:r>
        </a:p>
        <a:p>
          <a:pPr marL="171450" indent="-171450">
            <a:buFont typeface="Wingdings" panose="05000000000000000000" pitchFamily="2" charset="2"/>
            <a:buChar char="Ø"/>
          </a:pPr>
          <a:r>
            <a:rPr lang="en-GB" sz="2000">
              <a:solidFill>
                <a:schemeClr val="tx1"/>
              </a:solidFill>
              <a:latin typeface="Poppins" panose="00000500000000000000" pitchFamily="2" charset="0"/>
              <a:cs typeface="Poppins" panose="00000500000000000000" pitchFamily="2" charset="0"/>
            </a:rPr>
            <a:t> a major donor or major beneficiary </a:t>
          </a:r>
        </a:p>
        <a:p>
          <a:pPr marL="171450" indent="-171450">
            <a:buFont typeface="Wingdings" panose="05000000000000000000" pitchFamily="2" charset="2"/>
            <a:buChar char="Ø"/>
          </a:pPr>
          <a:r>
            <a:rPr lang="en-GB" sz="2000">
              <a:solidFill>
                <a:schemeClr val="tx1"/>
              </a:solidFill>
              <a:latin typeface="Poppins" panose="00000500000000000000" pitchFamily="2" charset="0"/>
              <a:cs typeface="Poppins" panose="00000500000000000000" pitchFamily="2" charset="0"/>
            </a:rPr>
            <a:t> related</a:t>
          </a:r>
          <a:r>
            <a:rPr lang="en-GB" sz="2000" baseline="0">
              <a:solidFill>
                <a:schemeClr val="tx1"/>
              </a:solidFill>
              <a:latin typeface="Poppins" panose="00000500000000000000" pitchFamily="2" charset="0"/>
              <a:cs typeface="Poppins" panose="00000500000000000000" pitchFamily="2" charset="0"/>
            </a:rPr>
            <a:t> to anyone within the unit</a:t>
          </a:r>
        </a:p>
        <a:p>
          <a:pPr marL="171450" indent="-171450">
            <a:buFont typeface="Wingdings" panose="05000000000000000000" pitchFamily="2" charset="2"/>
            <a:buChar char="Ø"/>
          </a:pPr>
          <a:r>
            <a:rPr lang="en-GB" sz="2000" baseline="0">
              <a:solidFill>
                <a:schemeClr val="tx1"/>
              </a:solidFill>
              <a:latin typeface="Poppins" panose="00000500000000000000" pitchFamily="2" charset="0"/>
              <a:cs typeface="Poppins" panose="00000500000000000000" pitchFamily="2" charset="0"/>
            </a:rPr>
            <a:t> a signatory on the bank account</a:t>
          </a:r>
          <a:endParaRPr lang="en-GB" sz="2000">
            <a:solidFill>
              <a:schemeClr val="tx1"/>
            </a:solidFill>
            <a:latin typeface="Poppins" panose="00000500000000000000" pitchFamily="2" charset="0"/>
            <a:cs typeface="Poppins" panose="00000500000000000000" pitchFamily="2" charset="0"/>
          </a:endParaRPr>
        </a:p>
        <a:p>
          <a:endParaRPr lang="en-GB" sz="2000">
            <a:solidFill>
              <a:schemeClr val="tx1"/>
            </a:solidFill>
            <a:latin typeface="Poppins" panose="00000500000000000000" pitchFamily="2" charset="0"/>
            <a:cs typeface="Poppins" panose="00000500000000000000" pitchFamily="2" charset="0"/>
          </a:endParaRPr>
        </a:p>
        <a:p>
          <a:r>
            <a:rPr lang="en-GB" sz="2000">
              <a:solidFill>
                <a:schemeClr val="tx1"/>
              </a:solidFill>
              <a:latin typeface="Poppins" panose="00000500000000000000" pitchFamily="2" charset="0"/>
              <a:cs typeface="Poppins" panose="00000500000000000000" pitchFamily="2" charset="0"/>
            </a:rPr>
            <a:t>If you are having trouble finding someone to examine your accounts, please speak to your commissioner in the first instance. The independent examiner should </a:t>
          </a:r>
          <a:r>
            <a:rPr lang="en-GB" sz="2000" b="1">
              <a:solidFill>
                <a:schemeClr val="tx1"/>
              </a:solidFill>
              <a:latin typeface="Poppins" panose="00000500000000000000" pitchFamily="2" charset="0"/>
              <a:cs typeface="Poppins" panose="00000500000000000000" pitchFamily="2" charset="0"/>
            </a:rPr>
            <a:t>NOT</a:t>
          </a:r>
          <a:r>
            <a:rPr lang="en-GB" sz="2000">
              <a:solidFill>
                <a:schemeClr val="tx1"/>
              </a:solidFill>
              <a:latin typeface="Poppins" panose="00000500000000000000" pitchFamily="2" charset="0"/>
              <a:cs typeface="Poppins" panose="00000500000000000000" pitchFamily="2" charset="0"/>
            </a:rPr>
            <a:t> be your local commissioner if she is linked at all with your unit (i.e. she is a leader within it, related to one of the leaders, is a bank signatory, or the registered contact for OSCR). </a:t>
          </a:r>
        </a:p>
      </xdr:txBody>
    </xdr:sp>
    <xdr:clientData/>
  </xdr:twoCellAnchor>
  <xdr:twoCellAnchor>
    <xdr:from>
      <xdr:col>23</xdr:col>
      <xdr:colOff>132713</xdr:colOff>
      <xdr:row>62</xdr:row>
      <xdr:rowOff>17143</xdr:rowOff>
    </xdr:from>
    <xdr:to>
      <xdr:col>27</xdr:col>
      <xdr:colOff>408939</xdr:colOff>
      <xdr:row>67</xdr:row>
      <xdr:rowOff>36193</xdr:rowOff>
    </xdr:to>
    <xdr:sp macro="" textlink="">
      <xdr:nvSpPr>
        <xdr:cNvPr id="302" name="Arrow: Bent 19">
          <a:extLst>
            <a:ext uri="{FF2B5EF4-FFF2-40B4-BE49-F238E27FC236}">
              <a16:creationId xmlns:a16="http://schemas.microsoft.com/office/drawing/2014/main" id="{BDD093C4-8B6F-4DDB-99C8-C4E1EC726BDB}"/>
            </a:ext>
          </a:extLst>
        </xdr:cNvPr>
        <xdr:cNvSpPr/>
      </xdr:nvSpPr>
      <xdr:spPr>
        <a:xfrm rot="10800000">
          <a:off x="13861413" y="21594443"/>
          <a:ext cx="2663826" cy="1479550"/>
        </a:xfrm>
        <a:prstGeom prst="ben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16</xdr:col>
      <xdr:colOff>279400</xdr:colOff>
      <xdr:row>51</xdr:row>
      <xdr:rowOff>228601</xdr:rowOff>
    </xdr:from>
    <xdr:to>
      <xdr:col>23</xdr:col>
      <xdr:colOff>73025</xdr:colOff>
      <xdr:row>55</xdr:row>
      <xdr:rowOff>190501</xdr:rowOff>
    </xdr:to>
    <xdr:sp macro="" textlink="">
      <xdr:nvSpPr>
        <xdr:cNvPr id="21" name="Arrow: Right 20">
          <a:extLst>
            <a:ext uri="{FF2B5EF4-FFF2-40B4-BE49-F238E27FC236}">
              <a16:creationId xmlns:a16="http://schemas.microsoft.com/office/drawing/2014/main" id="{40F35FDA-23FC-41AF-BEF3-0D51A33A0B03}"/>
            </a:ext>
          </a:extLst>
        </xdr:cNvPr>
        <xdr:cNvSpPr/>
      </xdr:nvSpPr>
      <xdr:spPr>
        <a:xfrm>
          <a:off x="9829800" y="18592801"/>
          <a:ext cx="3971925" cy="1130300"/>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43655</xdr:colOff>
      <xdr:row>69</xdr:row>
      <xdr:rowOff>166687</xdr:rowOff>
    </xdr:from>
    <xdr:to>
      <xdr:col>15</xdr:col>
      <xdr:colOff>311150</xdr:colOff>
      <xdr:row>71</xdr:row>
      <xdr:rowOff>7938</xdr:rowOff>
    </xdr:to>
    <xdr:sp macro="" textlink="">
      <xdr:nvSpPr>
        <xdr:cNvPr id="22" name="Oval 21">
          <a:extLst>
            <a:ext uri="{FF2B5EF4-FFF2-40B4-BE49-F238E27FC236}">
              <a16:creationId xmlns:a16="http://schemas.microsoft.com/office/drawing/2014/main" id="{4B94EE6B-CBB9-456E-BB75-10C024476859}"/>
            </a:ext>
          </a:extLst>
        </xdr:cNvPr>
        <xdr:cNvSpPr/>
      </xdr:nvSpPr>
      <xdr:spPr>
        <a:xfrm>
          <a:off x="7803355" y="23788687"/>
          <a:ext cx="1461295" cy="425451"/>
        </a:xfrm>
        <a:prstGeom prst="ellipse">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400" b="1">
              <a:solidFill>
                <a:sysClr val="windowText" lastClr="000000"/>
              </a:solidFill>
              <a:latin typeface="Poppins" panose="00000500000000000000" pitchFamily="2" charset="0"/>
              <a:cs typeface="Poppins" panose="00000500000000000000" pitchFamily="2" charset="0"/>
            </a:rPr>
            <a:t>YES</a:t>
          </a:r>
        </a:p>
      </xdr:txBody>
    </xdr:sp>
    <xdr:clientData/>
  </xdr:twoCellAnchor>
  <xdr:twoCellAnchor>
    <xdr:from>
      <xdr:col>11</xdr:col>
      <xdr:colOff>225424</xdr:colOff>
      <xdr:row>76</xdr:row>
      <xdr:rowOff>241300</xdr:rowOff>
    </xdr:from>
    <xdr:to>
      <xdr:col>17</xdr:col>
      <xdr:colOff>406400</xdr:colOff>
      <xdr:row>80</xdr:row>
      <xdr:rowOff>66675</xdr:rowOff>
    </xdr:to>
    <xdr:sp macro="" textlink="">
      <xdr:nvSpPr>
        <xdr:cNvPr id="23" name="Arrow: Right 22">
          <a:extLst>
            <a:ext uri="{FF2B5EF4-FFF2-40B4-BE49-F238E27FC236}">
              <a16:creationId xmlns:a16="http://schemas.microsoft.com/office/drawing/2014/main" id="{F9146827-2BE7-48A9-80C4-6331A6365625}"/>
            </a:ext>
          </a:extLst>
        </xdr:cNvPr>
        <xdr:cNvSpPr/>
      </xdr:nvSpPr>
      <xdr:spPr>
        <a:xfrm>
          <a:off x="6791324" y="25908000"/>
          <a:ext cx="3762376" cy="99377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38100</xdr:colOff>
      <xdr:row>40</xdr:row>
      <xdr:rowOff>254000</xdr:rowOff>
    </xdr:from>
    <xdr:to>
      <xdr:col>2</xdr:col>
      <xdr:colOff>279400</xdr:colOff>
      <xdr:row>45</xdr:row>
      <xdr:rowOff>165100</xdr:rowOff>
    </xdr:to>
    <xdr:sp macro="" textlink="">
      <xdr:nvSpPr>
        <xdr:cNvPr id="2" name="Arrow: Down 13">
          <a:extLst>
            <a:ext uri="{FF2B5EF4-FFF2-40B4-BE49-F238E27FC236}">
              <a16:creationId xmlns:a16="http://schemas.microsoft.com/office/drawing/2014/main" id="{FBB9419C-88EE-429E-9EBB-4172F5F619CF}"/>
            </a:ext>
          </a:extLst>
        </xdr:cNvPr>
        <xdr:cNvSpPr/>
      </xdr:nvSpPr>
      <xdr:spPr>
        <a:xfrm>
          <a:off x="635000" y="15405100"/>
          <a:ext cx="838200" cy="1371600"/>
        </a:xfrm>
        <a:prstGeom prst="down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8</xdr:col>
      <xdr:colOff>76200</xdr:colOff>
      <xdr:row>23</xdr:row>
      <xdr:rowOff>152400</xdr:rowOff>
    </xdr:from>
    <xdr:to>
      <xdr:col>8</xdr:col>
      <xdr:colOff>342900</xdr:colOff>
      <xdr:row>28</xdr:row>
      <xdr:rowOff>63500</xdr:rowOff>
    </xdr:to>
    <xdr:sp macro="" textlink="">
      <xdr:nvSpPr>
        <xdr:cNvPr id="4" name="Right Brace 3">
          <a:extLst>
            <a:ext uri="{FF2B5EF4-FFF2-40B4-BE49-F238E27FC236}">
              <a16:creationId xmlns:a16="http://schemas.microsoft.com/office/drawing/2014/main" id="{A4FA479B-BA6B-B0D2-7096-6580988C6D14}"/>
            </a:ext>
          </a:extLst>
        </xdr:cNvPr>
        <xdr:cNvSpPr/>
      </xdr:nvSpPr>
      <xdr:spPr>
        <a:xfrm>
          <a:off x="4851400" y="9969500"/>
          <a:ext cx="266700" cy="1587500"/>
        </a:xfrm>
        <a:prstGeom prst="rightBrace">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457201</xdr:colOff>
      <xdr:row>24</xdr:row>
      <xdr:rowOff>114300</xdr:rowOff>
    </xdr:from>
    <xdr:ext cx="9728200" cy="707886"/>
    <xdr:sp macro="" textlink="">
      <xdr:nvSpPr>
        <xdr:cNvPr id="5" name="TextBox 4">
          <a:extLst>
            <a:ext uri="{FF2B5EF4-FFF2-40B4-BE49-F238E27FC236}">
              <a16:creationId xmlns:a16="http://schemas.microsoft.com/office/drawing/2014/main" id="{8E27C3EE-08C6-13F1-E208-CD25BF1F3FBE}"/>
            </a:ext>
          </a:extLst>
        </xdr:cNvPr>
        <xdr:cNvSpPr txBox="1"/>
      </xdr:nvSpPr>
      <xdr:spPr>
        <a:xfrm>
          <a:off x="5232401" y="10439400"/>
          <a:ext cx="9728200" cy="7078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600">
              <a:latin typeface="Poppins" panose="00000500000000000000" pitchFamily="2" charset="0"/>
              <a:cs typeface="Poppins" panose="00000500000000000000" pitchFamily="2" charset="0"/>
            </a:rPr>
            <a:t>When using this pack,</a:t>
          </a:r>
          <a:r>
            <a:rPr lang="en-GB" sz="1600" baseline="0">
              <a:latin typeface="Poppins" panose="00000500000000000000" pitchFamily="2" charset="0"/>
              <a:cs typeface="Poppins" panose="00000500000000000000" pitchFamily="2" charset="0"/>
            </a:rPr>
            <a:t> most of the information on these pages will be populated for you automatically, from the data input , and income and expenditure sheets</a:t>
          </a:r>
          <a:endParaRPr lang="en-GB" sz="1600">
            <a:latin typeface="Poppins" panose="00000500000000000000" pitchFamily="2" charset="0"/>
            <a:cs typeface="Poppins" panose="00000500000000000000" pitchFamily="2"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316064</xdr:colOff>
      <xdr:row>36</xdr:row>
      <xdr:rowOff>48306</xdr:rowOff>
    </xdr:from>
    <xdr:to>
      <xdr:col>5</xdr:col>
      <xdr:colOff>4696</xdr:colOff>
      <xdr:row>38</xdr:row>
      <xdr:rowOff>274525</xdr:rowOff>
    </xdr:to>
    <xdr:sp macro="" textlink="">
      <xdr:nvSpPr>
        <xdr:cNvPr id="6" name="TextBox 1">
          <a:extLst>
            <a:ext uri="{FF2B5EF4-FFF2-40B4-BE49-F238E27FC236}">
              <a16:creationId xmlns:a16="http://schemas.microsoft.com/office/drawing/2014/main" id="{CE911554-7935-4F0B-B3DE-705155641D9C}"/>
            </a:ext>
          </a:extLst>
        </xdr:cNvPr>
        <xdr:cNvSpPr txBox="1"/>
      </xdr:nvSpPr>
      <xdr:spPr>
        <a:xfrm>
          <a:off x="316064" y="24879981"/>
          <a:ext cx="4355882" cy="14835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latin typeface="Poppins" panose="00000500000000000000" pitchFamily="2" charset="0"/>
              <a:cs typeface="Poppins" panose="00000500000000000000" pitchFamily="2" charset="0"/>
            </a:rPr>
            <a:t>If your unit has raised money for another charity, the amount raised  and any associated</a:t>
          </a:r>
          <a:r>
            <a:rPr lang="en-GB" sz="1400" b="1" baseline="0">
              <a:latin typeface="Poppins" panose="00000500000000000000" pitchFamily="2" charset="0"/>
              <a:cs typeface="Poppins" panose="00000500000000000000" pitchFamily="2" charset="0"/>
            </a:rPr>
            <a:t> costs MUST be shown separately from the units income and costs.</a:t>
          </a:r>
        </a:p>
        <a:p>
          <a:endParaRPr lang="en-GB" sz="1100"/>
        </a:p>
      </xdr:txBody>
    </xdr:sp>
    <xdr:clientData/>
  </xdr:twoCellAnchor>
  <xdr:twoCellAnchor editAs="oneCell">
    <xdr:from>
      <xdr:col>0</xdr:col>
      <xdr:colOff>391478</xdr:colOff>
      <xdr:row>46</xdr:row>
      <xdr:rowOff>90964</xdr:rowOff>
    </xdr:from>
    <xdr:to>
      <xdr:col>7</xdr:col>
      <xdr:colOff>95101</xdr:colOff>
      <xdr:row>65</xdr:row>
      <xdr:rowOff>187964</xdr:rowOff>
    </xdr:to>
    <xdr:pic>
      <xdr:nvPicPr>
        <xdr:cNvPr id="3" name="Picture 2">
          <a:extLst>
            <a:ext uri="{FF2B5EF4-FFF2-40B4-BE49-F238E27FC236}">
              <a16:creationId xmlns:a16="http://schemas.microsoft.com/office/drawing/2014/main" id="{4CE4DF5D-142A-4CCF-B4F3-6CD83C64A4A0}"/>
            </a:ext>
          </a:extLst>
        </xdr:cNvPr>
        <xdr:cNvPicPr>
          <a:picLocks noChangeAspect="1"/>
        </xdr:cNvPicPr>
      </xdr:nvPicPr>
      <xdr:blipFill>
        <a:blip xmlns:r="http://schemas.openxmlformats.org/officeDocument/2006/relationships" r:embed="rId1"/>
        <a:stretch>
          <a:fillRect/>
        </a:stretch>
      </xdr:blipFill>
      <xdr:spPr>
        <a:xfrm>
          <a:off x="391478" y="29447014"/>
          <a:ext cx="5588168" cy="57072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400050</xdr:colOff>
      <xdr:row>16</xdr:row>
      <xdr:rowOff>161925</xdr:rowOff>
    </xdr:from>
    <xdr:to>
      <xdr:col>0</xdr:col>
      <xdr:colOff>6153953</xdr:colOff>
      <xdr:row>35</xdr:row>
      <xdr:rowOff>267498</xdr:rowOff>
    </xdr:to>
    <xdr:pic>
      <xdr:nvPicPr>
        <xdr:cNvPr id="10" name="Picture 9">
          <a:extLst>
            <a:ext uri="{FF2B5EF4-FFF2-40B4-BE49-F238E27FC236}">
              <a16:creationId xmlns:a16="http://schemas.microsoft.com/office/drawing/2014/main" id="{AF90EF46-4A80-5626-8B57-38772F24E37E}"/>
            </a:ext>
          </a:extLst>
        </xdr:cNvPr>
        <xdr:cNvPicPr>
          <a:picLocks noChangeAspect="1"/>
        </xdr:cNvPicPr>
      </xdr:nvPicPr>
      <xdr:blipFill>
        <a:blip xmlns:r="http://schemas.openxmlformats.org/officeDocument/2006/relationships" r:embed="rId1"/>
        <a:stretch>
          <a:fillRect/>
        </a:stretch>
      </xdr:blipFill>
      <xdr:spPr>
        <a:xfrm>
          <a:off x="400050" y="6086475"/>
          <a:ext cx="5753903" cy="5715798"/>
        </a:xfrm>
        <a:prstGeom prst="rect">
          <a:avLst/>
        </a:prstGeom>
      </xdr:spPr>
    </xdr:pic>
    <xdr:clientData/>
  </xdr:twoCellAnchor>
  <xdr:twoCellAnchor>
    <xdr:from>
      <xdr:col>0</xdr:col>
      <xdr:colOff>266700</xdr:colOff>
      <xdr:row>3</xdr:row>
      <xdr:rowOff>152400</xdr:rowOff>
    </xdr:from>
    <xdr:to>
      <xdr:col>0</xdr:col>
      <xdr:colOff>6019800</xdr:colOff>
      <xdr:row>5</xdr:row>
      <xdr:rowOff>247650</xdr:rowOff>
    </xdr:to>
    <xdr:sp macro="" textlink="">
      <xdr:nvSpPr>
        <xdr:cNvPr id="2" name="TextBox 1">
          <a:extLst>
            <a:ext uri="{FF2B5EF4-FFF2-40B4-BE49-F238E27FC236}">
              <a16:creationId xmlns:a16="http://schemas.microsoft.com/office/drawing/2014/main" id="{72B2E038-742B-798F-58D1-F76EED7276CD}"/>
            </a:ext>
          </a:extLst>
        </xdr:cNvPr>
        <xdr:cNvSpPr txBox="1"/>
      </xdr:nvSpPr>
      <xdr:spPr>
        <a:xfrm>
          <a:off x="266700" y="1247775"/>
          <a:ext cx="5753100" cy="981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a:latin typeface="Poppins" panose="00000500000000000000" pitchFamily="2" charset="0"/>
              <a:cs typeface="Poppins" panose="00000500000000000000" pitchFamily="2" charset="0"/>
            </a:rPr>
            <a:t>If your unit has raised money for another charity, the amount raised  and any associated</a:t>
          </a:r>
          <a:r>
            <a:rPr lang="en-GB" sz="1200" baseline="0">
              <a:latin typeface="Poppins" panose="00000500000000000000" pitchFamily="2" charset="0"/>
              <a:cs typeface="Poppins" panose="00000500000000000000" pitchFamily="2" charset="0"/>
            </a:rPr>
            <a:t> costs MUST be shown separate from the units income and costs.</a:t>
          </a:r>
        </a:p>
        <a:p>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5A741-9A8B-4819-8A55-4035AB86CB93}">
  <sheetPr codeName="Sheet1">
    <pageSetUpPr fitToPage="1"/>
  </sheetPr>
  <dimension ref="A1:T44"/>
  <sheetViews>
    <sheetView workbookViewId="0"/>
  </sheetViews>
  <sheetFormatPr defaultColWidth="8.90625" defaultRowHeight="23" x14ac:dyDescent="0.95"/>
  <cols>
    <col min="1" max="16384" width="8.90625" style="1"/>
  </cols>
  <sheetData>
    <row r="1" spans="1:20" ht="27.5" x14ac:dyDescent="1.1499999999999999">
      <c r="A1" s="101" t="s">
        <v>102</v>
      </c>
      <c r="C1" s="82"/>
    </row>
    <row r="2" spans="1:20" x14ac:dyDescent="0.95">
      <c r="T2" s="1" t="s">
        <v>105</v>
      </c>
    </row>
    <row r="6" spans="1:20" ht="23.25" customHeight="1" x14ac:dyDescent="0.95">
      <c r="A6" s="217" t="s">
        <v>104</v>
      </c>
    </row>
    <row r="7" spans="1:20" x14ac:dyDescent="0.95">
      <c r="A7" s="217"/>
    </row>
    <row r="8" spans="1:20" x14ac:dyDescent="0.95">
      <c r="A8" s="217"/>
      <c r="C8" s="83"/>
    </row>
    <row r="9" spans="1:20" x14ac:dyDescent="0.95">
      <c r="A9" s="217"/>
      <c r="C9" s="83"/>
    </row>
    <row r="10" spans="1:20" x14ac:dyDescent="0.95">
      <c r="A10" s="217"/>
      <c r="C10" s="83"/>
    </row>
    <row r="11" spans="1:20" x14ac:dyDescent="0.95">
      <c r="A11" s="217"/>
      <c r="C11" s="83"/>
    </row>
    <row r="12" spans="1:20" x14ac:dyDescent="0.95">
      <c r="B12" s="94"/>
      <c r="C12" s="83"/>
    </row>
    <row r="13" spans="1:20" x14ac:dyDescent="0.95">
      <c r="B13" s="94"/>
      <c r="C13" s="83"/>
    </row>
    <row r="14" spans="1:20" x14ac:dyDescent="0.95">
      <c r="B14" s="83"/>
      <c r="C14" s="83"/>
    </row>
    <row r="15" spans="1:20" x14ac:dyDescent="0.95">
      <c r="B15" s="83"/>
      <c r="C15" s="83"/>
    </row>
    <row r="16" spans="1:20" x14ac:dyDescent="0.95">
      <c r="A16" s="217" t="s">
        <v>132</v>
      </c>
      <c r="C16" s="83"/>
    </row>
    <row r="17" spans="1:14" x14ac:dyDescent="0.95">
      <c r="A17" s="217"/>
      <c r="C17" s="83"/>
    </row>
    <row r="18" spans="1:14" x14ac:dyDescent="0.95">
      <c r="A18" s="217"/>
    </row>
    <row r="19" spans="1:14" x14ac:dyDescent="0.95">
      <c r="A19" s="217"/>
    </row>
    <row r="20" spans="1:14" x14ac:dyDescent="0.95">
      <c r="A20" s="217"/>
    </row>
    <row r="21" spans="1:14" x14ac:dyDescent="0.95">
      <c r="A21" s="217"/>
    </row>
    <row r="24" spans="1:14" x14ac:dyDescent="0.95">
      <c r="N24" s="100"/>
    </row>
    <row r="31" spans="1:14" x14ac:dyDescent="0.95">
      <c r="L31" s="95" t="s">
        <v>124</v>
      </c>
    </row>
    <row r="44" spans="2:2" x14ac:dyDescent="0.95">
      <c r="B44" s="1" t="s">
        <v>103</v>
      </c>
    </row>
  </sheetData>
  <mergeCells count="2">
    <mergeCell ref="A6:A11"/>
    <mergeCell ref="A16:A21"/>
  </mergeCells>
  <pageMargins left="0.70866141732283472" right="0.70866141732283472" top="0.74803149606299213" bottom="0.74803149606299213" header="0.31496062992125984" footer="0.31496062992125984"/>
  <pageSetup scale="4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7BF0C-B386-41AD-93AB-F1E058176E76}">
  <sheetPr codeName="Sheet10">
    <tabColor theme="9" tint="0.39997558519241921"/>
    <pageSetUpPr fitToPage="1"/>
  </sheetPr>
  <dimension ref="A1:H60"/>
  <sheetViews>
    <sheetView topLeftCell="A25" zoomScaleNormal="100" workbookViewId="0">
      <selection activeCell="F31" sqref="F31"/>
    </sheetView>
  </sheetViews>
  <sheetFormatPr defaultColWidth="11.90625" defaultRowHeight="21.5" x14ac:dyDescent="0.35"/>
  <cols>
    <col min="1" max="1" width="40.6328125" style="26" customWidth="1"/>
    <col min="2" max="2" width="21.36328125" style="26" customWidth="1"/>
    <col min="3" max="3" width="6.453125" style="26" customWidth="1"/>
    <col min="4" max="4" width="15.54296875" style="26" customWidth="1"/>
    <col min="5" max="16384" width="11.90625" style="26"/>
  </cols>
  <sheetData>
    <row r="1" spans="1:8" ht="15.75" customHeight="1" x14ac:dyDescent="0.35">
      <c r="A1" s="24" t="s">
        <v>43</v>
      </c>
      <c r="B1" s="25"/>
      <c r="C1" s="24"/>
      <c r="D1" s="24"/>
      <c r="E1" s="24"/>
    </row>
    <row r="2" spans="1:8" ht="15.75" customHeight="1" x14ac:dyDescent="0.35">
      <c r="A2" s="24"/>
      <c r="B2" s="25"/>
      <c r="C2" s="24"/>
      <c r="D2" s="24"/>
      <c r="E2" s="24"/>
    </row>
    <row r="3" spans="1:8" x14ac:dyDescent="0.35">
      <c r="A3" s="24" t="s">
        <v>44</v>
      </c>
      <c r="B3" s="27" t="str">
        <f>IF('DATA INPUT'!C11&gt;0,'DATA INPUT'!C11,"  ")</f>
        <v>30.06.2026</v>
      </c>
      <c r="C3" s="28"/>
      <c r="D3" s="24"/>
      <c r="E3" s="24"/>
      <c r="G3" s="118"/>
      <c r="H3" s="30" t="s">
        <v>140</v>
      </c>
    </row>
    <row r="4" spans="1:8" x14ac:dyDescent="0.35">
      <c r="A4" s="29" t="s">
        <v>45</v>
      </c>
      <c r="B4" s="27" t="str">
        <f>IF('DATA INPUT'!C7&gt;0,'DATA INPUT'!C7,"  ")</f>
        <v>1st Kemnay Rainbows</v>
      </c>
      <c r="C4" s="30"/>
      <c r="D4" s="30"/>
      <c r="E4" s="30"/>
    </row>
    <row r="5" spans="1:8" x14ac:dyDescent="0.35">
      <c r="A5" s="30" t="s">
        <v>9</v>
      </c>
      <c r="B5" s="27" t="str">
        <f>IF('DATA INPUT'!C9&gt;0,'DATA INPUT'!C9,"  ")</f>
        <v>SCO 34410</v>
      </c>
      <c r="C5" s="30"/>
      <c r="D5" s="30"/>
      <c r="E5" s="30"/>
    </row>
    <row r="6" spans="1:8" ht="13.5" customHeight="1" x14ac:dyDescent="0.35"/>
    <row r="7" spans="1:8" s="30" customFormat="1" ht="17.25" customHeight="1" x14ac:dyDescent="0.35">
      <c r="B7" s="31">
        <f>'DATA INPUT'!C15</f>
        <v>2026</v>
      </c>
      <c r="C7" s="31"/>
      <c r="D7" s="31">
        <f>'DATA INPUT'!C16</f>
        <v>2025</v>
      </c>
    </row>
    <row r="8" spans="1:8" x14ac:dyDescent="0.35">
      <c r="A8" s="30" t="s">
        <v>46</v>
      </c>
    </row>
    <row r="9" spans="1:8" ht="24.75" customHeight="1" x14ac:dyDescent="0.35">
      <c r="A9" s="32" t="s">
        <v>47</v>
      </c>
      <c r="B9" s="33">
        <f>'INCOME (Receipts)'!F125</f>
        <v>3202.5</v>
      </c>
      <c r="C9" s="34"/>
      <c r="D9" s="122">
        <v>3232.8599999999997</v>
      </c>
    </row>
    <row r="10" spans="1:8" ht="24.75" customHeight="1" x14ac:dyDescent="0.35">
      <c r="A10" s="32" t="s">
        <v>48</v>
      </c>
      <c r="B10" s="35">
        <f>'INCOME (Receipts)'!G125</f>
        <v>0</v>
      </c>
      <c r="C10" s="34"/>
      <c r="D10" s="123">
        <v>0</v>
      </c>
    </row>
    <row r="11" spans="1:8" ht="24.75" customHeight="1" x14ac:dyDescent="0.35">
      <c r="A11" s="32" t="s">
        <v>38</v>
      </c>
      <c r="B11" s="35">
        <f>'INCOME (Receipts)'!H125</f>
        <v>0</v>
      </c>
      <c r="C11" s="34"/>
      <c r="D11" s="123">
        <v>75</v>
      </c>
    </row>
    <row r="12" spans="1:8" ht="24.75" customHeight="1" x14ac:dyDescent="0.35">
      <c r="A12" s="32" t="s">
        <v>39</v>
      </c>
      <c r="B12" s="103">
        <f>'INCOME (Receipts)'!I125</f>
        <v>10</v>
      </c>
      <c r="C12" s="104"/>
      <c r="D12" s="124">
        <v>0</v>
      </c>
      <c r="F12" s="26" t="s">
        <v>163</v>
      </c>
    </row>
    <row r="13" spans="1:8" ht="24.75" customHeight="1" x14ac:dyDescent="0.35">
      <c r="A13" s="32" t="s">
        <v>49</v>
      </c>
      <c r="B13" s="105">
        <f>'INCOME (Receipts)'!J125</f>
        <v>0</v>
      </c>
      <c r="C13" s="104"/>
      <c r="D13" s="123">
        <v>0</v>
      </c>
    </row>
    <row r="14" spans="1:8" ht="24.75" customHeight="1" x14ac:dyDescent="0.35">
      <c r="A14" s="32" t="s">
        <v>50</v>
      </c>
      <c r="B14" s="103">
        <f>'INCOME (Receipts)'!K125</f>
        <v>0</v>
      </c>
      <c r="C14" s="104"/>
      <c r="D14" s="124">
        <v>377.08</v>
      </c>
    </row>
    <row r="15" spans="1:8" ht="24.75" customHeight="1" x14ac:dyDescent="0.35">
      <c r="A15" s="32" t="s">
        <v>25</v>
      </c>
      <c r="B15" s="105">
        <f>'INCOME (Receipts)'!L125</f>
        <v>500</v>
      </c>
      <c r="C15" s="104"/>
      <c r="D15" s="123">
        <v>520</v>
      </c>
    </row>
    <row r="16" spans="1:8" ht="24.75" customHeight="1" x14ac:dyDescent="0.35">
      <c r="A16" s="32" t="s">
        <v>32</v>
      </c>
      <c r="B16" s="105">
        <f>'INCOME (Receipts)'!M125</f>
        <v>0</v>
      </c>
      <c r="C16" s="104"/>
      <c r="D16" s="123">
        <v>0</v>
      </c>
    </row>
    <row r="17" spans="1:6" ht="24.75" customHeight="1" x14ac:dyDescent="0.35">
      <c r="A17" s="32" t="s">
        <v>26</v>
      </c>
      <c r="B17" s="105">
        <f>'INCOME (Receipts)'!N125</f>
        <v>0</v>
      </c>
      <c r="C17" s="104"/>
      <c r="D17" s="123">
        <v>0</v>
      </c>
    </row>
    <row r="18" spans="1:6" ht="24.75" customHeight="1" x14ac:dyDescent="0.35">
      <c r="A18" s="32" t="s">
        <v>51</v>
      </c>
      <c r="B18" s="106">
        <f>'INCOME (Receipts)'!O125</f>
        <v>29</v>
      </c>
      <c r="C18" s="104"/>
      <c r="D18" s="125">
        <v>2</v>
      </c>
    </row>
    <row r="19" spans="1:6" s="30" customFormat="1" ht="24.75" customHeight="1" thickBot="1" x14ac:dyDescent="0.4">
      <c r="A19" s="36" t="s">
        <v>52</v>
      </c>
      <c r="B19" s="107">
        <f>SUM(B9:B18)</f>
        <v>3741.5</v>
      </c>
      <c r="C19" s="108"/>
      <c r="D19" s="107">
        <f>SUM(D9:D18)</f>
        <v>4206.9399999999996</v>
      </c>
    </row>
    <row r="20" spans="1:6" ht="22" thickTop="1" x14ac:dyDescent="0.35">
      <c r="C20" s="104"/>
      <c r="D20" s="104"/>
    </row>
    <row r="21" spans="1:6" x14ac:dyDescent="0.35">
      <c r="A21" s="30" t="s">
        <v>53</v>
      </c>
      <c r="C21" s="104"/>
      <c r="D21" s="104"/>
    </row>
    <row r="22" spans="1:6" x14ac:dyDescent="0.35">
      <c r="A22" s="39" t="s">
        <v>54</v>
      </c>
      <c r="C22" s="104"/>
      <c r="D22" s="104"/>
    </row>
    <row r="23" spans="1:6" ht="24.75" customHeight="1" x14ac:dyDescent="0.35">
      <c r="A23" s="32" t="s">
        <v>28</v>
      </c>
      <c r="B23" s="109">
        <f>'EXPENDITURE (Payments)'!F8</f>
        <v>0</v>
      </c>
      <c r="C23" s="104"/>
      <c r="D23" s="126">
        <v>75</v>
      </c>
    </row>
    <row r="24" spans="1:6" ht="24.75" customHeight="1" x14ac:dyDescent="0.35">
      <c r="A24" s="32" t="s">
        <v>55</v>
      </c>
      <c r="B24" s="106">
        <f>'EXPENDITURE (Payments)'!G8</f>
        <v>0</v>
      </c>
      <c r="C24" s="104"/>
      <c r="D24" s="125">
        <v>0</v>
      </c>
      <c r="F24" s="26" t="s">
        <v>163</v>
      </c>
    </row>
    <row r="25" spans="1:6" x14ac:dyDescent="0.35">
      <c r="C25" s="104"/>
      <c r="D25" s="104"/>
    </row>
    <row r="26" spans="1:6" x14ac:dyDescent="0.35">
      <c r="A26" s="39" t="s">
        <v>56</v>
      </c>
      <c r="C26" s="34"/>
      <c r="D26" s="34"/>
    </row>
    <row r="27" spans="1:6" ht="24.75" customHeight="1" x14ac:dyDescent="0.35">
      <c r="A27" s="32" t="s">
        <v>57</v>
      </c>
      <c r="B27" s="40">
        <f>'EXPENDITURE (Payments)'!H8</f>
        <v>1620</v>
      </c>
      <c r="C27" s="34"/>
      <c r="D27" s="126">
        <v>1881</v>
      </c>
    </row>
    <row r="28" spans="1:6" ht="24.75" customHeight="1" x14ac:dyDescent="0.35">
      <c r="A28" s="32" t="s">
        <v>58</v>
      </c>
      <c r="B28" s="35">
        <f>'EXPENDITURE (Payments)'!I8</f>
        <v>0</v>
      </c>
      <c r="C28" s="34"/>
      <c r="D28" s="123">
        <v>110</v>
      </c>
    </row>
    <row r="29" spans="1:6" ht="24.75" customHeight="1" x14ac:dyDescent="0.35">
      <c r="A29" s="32" t="s">
        <v>59</v>
      </c>
      <c r="B29" s="41">
        <f>'EXPENDITURE (Payments)'!J8</f>
        <v>266.22000000000003</v>
      </c>
      <c r="C29" s="34"/>
      <c r="D29" s="123">
        <v>309.28000000000003</v>
      </c>
    </row>
    <row r="30" spans="1:6" ht="24.75" customHeight="1" x14ac:dyDescent="0.35">
      <c r="A30" s="32" t="s">
        <v>25</v>
      </c>
      <c r="B30" s="41">
        <f>'EXPENDITURE (Payments)'!K8</f>
        <v>621.5</v>
      </c>
      <c r="C30" s="34"/>
      <c r="D30" s="123">
        <v>735.62</v>
      </c>
    </row>
    <row r="31" spans="1:6" ht="24.75" customHeight="1" x14ac:dyDescent="0.35">
      <c r="A31" s="32" t="s">
        <v>26</v>
      </c>
      <c r="B31" s="41">
        <f>'EXPENDITURE (Payments)'!L8</f>
        <v>0</v>
      </c>
      <c r="C31" s="34"/>
      <c r="D31" s="123">
        <v>0</v>
      </c>
    </row>
    <row r="32" spans="1:6" ht="24.75" customHeight="1" x14ac:dyDescent="0.35">
      <c r="A32" s="32" t="s">
        <v>60</v>
      </c>
      <c r="B32" s="41">
        <f>'EXPENDITURE (Payments)'!M8</f>
        <v>0</v>
      </c>
      <c r="C32" s="34"/>
      <c r="D32" s="123">
        <v>0</v>
      </c>
    </row>
    <row r="33" spans="1:4" ht="24.75" customHeight="1" x14ac:dyDescent="0.35">
      <c r="A33" s="32" t="s">
        <v>61</v>
      </c>
      <c r="B33" s="41">
        <f>'EXPENDITURE (Payments)'!N8</f>
        <v>0</v>
      </c>
      <c r="C33" s="34"/>
      <c r="D33" s="123">
        <v>0</v>
      </c>
    </row>
    <row r="34" spans="1:4" ht="24.75" customHeight="1" x14ac:dyDescent="0.35">
      <c r="A34" s="32" t="s">
        <v>62</v>
      </c>
      <c r="B34" s="41">
        <f>'EXPENDITURE (Payments)'!O8</f>
        <v>601.6</v>
      </c>
      <c r="C34" s="34"/>
      <c r="D34" s="123">
        <v>425.94</v>
      </c>
    </row>
    <row r="35" spans="1:4" ht="24.75" customHeight="1" x14ac:dyDescent="0.35">
      <c r="A35" s="32" t="s">
        <v>63</v>
      </c>
      <c r="B35" s="42">
        <f>'EXPENDITURE (Payments)'!P8</f>
        <v>19</v>
      </c>
      <c r="C35" s="34"/>
      <c r="D35" s="125">
        <v>0</v>
      </c>
    </row>
    <row r="36" spans="1:4" s="30" customFormat="1" ht="24.75" customHeight="1" thickBot="1" x14ac:dyDescent="0.4">
      <c r="A36" s="36" t="s">
        <v>64</v>
      </c>
      <c r="B36" s="37">
        <f>SUM(B23:B35)</f>
        <v>3128.32</v>
      </c>
      <c r="C36" s="38"/>
      <c r="D36" s="37">
        <f>SUM(D23:D35)</f>
        <v>3536.84</v>
      </c>
    </row>
    <row r="37" spans="1:4" ht="19.25" customHeight="1" thickTop="1" x14ac:dyDescent="0.35">
      <c r="A37" s="32"/>
      <c r="B37" s="34"/>
      <c r="C37" s="34"/>
      <c r="D37" s="34"/>
    </row>
    <row r="38" spans="1:4" ht="24" customHeight="1" thickBot="1" x14ac:dyDescent="0.4">
      <c r="A38" s="32" t="s">
        <v>65</v>
      </c>
      <c r="B38" s="37">
        <f>SUM(B19-B36)</f>
        <v>613.17999999999984</v>
      </c>
      <c r="C38" s="34"/>
      <c r="D38" s="37">
        <f>SUM(D19-D36)</f>
        <v>670.09999999999945</v>
      </c>
    </row>
    <row r="39" spans="1:4" ht="22" thickTop="1" x14ac:dyDescent="0.35">
      <c r="B39" s="43"/>
      <c r="C39" s="43"/>
      <c r="D39" s="43"/>
    </row>
    <row r="40" spans="1:4" x14ac:dyDescent="0.35">
      <c r="A40" s="96"/>
      <c r="B40" s="43"/>
      <c r="C40" s="43"/>
      <c r="D40" s="43"/>
    </row>
    <row r="41" spans="1:4" x14ac:dyDescent="0.35">
      <c r="B41" s="43"/>
      <c r="C41" s="43"/>
      <c r="D41" s="43"/>
    </row>
    <row r="42" spans="1:4" x14ac:dyDescent="0.35">
      <c r="B42" s="43"/>
      <c r="C42" s="43"/>
      <c r="D42" s="43"/>
    </row>
    <row r="43" spans="1:4" x14ac:dyDescent="0.35">
      <c r="B43" s="43"/>
      <c r="C43" s="43"/>
      <c r="D43" s="43"/>
    </row>
    <row r="44" spans="1:4" x14ac:dyDescent="0.35">
      <c r="B44" s="43"/>
      <c r="C44" s="43"/>
      <c r="D44" s="43"/>
    </row>
    <row r="45" spans="1:4" x14ac:dyDescent="0.35">
      <c r="B45" s="43"/>
      <c r="C45" s="43"/>
      <c r="D45" s="43"/>
    </row>
    <row r="46" spans="1:4" x14ac:dyDescent="0.35">
      <c r="B46" s="43"/>
      <c r="C46" s="43"/>
      <c r="D46" s="43"/>
    </row>
    <row r="47" spans="1:4" x14ac:dyDescent="0.35">
      <c r="B47" s="43"/>
      <c r="C47" s="43"/>
      <c r="D47" s="43"/>
    </row>
    <row r="48" spans="1:4" x14ac:dyDescent="0.35">
      <c r="B48" s="43"/>
      <c r="C48" s="43"/>
      <c r="D48" s="43"/>
    </row>
    <row r="49" spans="2:4" x14ac:dyDescent="0.35">
      <c r="B49" s="43"/>
      <c r="C49" s="43"/>
      <c r="D49" s="43"/>
    </row>
    <row r="50" spans="2:4" x14ac:dyDescent="0.35">
      <c r="B50" s="43"/>
      <c r="C50" s="43"/>
      <c r="D50" s="43"/>
    </row>
    <row r="51" spans="2:4" x14ac:dyDescent="0.35">
      <c r="B51" s="43"/>
      <c r="C51" s="43"/>
      <c r="D51" s="43"/>
    </row>
    <row r="52" spans="2:4" x14ac:dyDescent="0.35">
      <c r="B52" s="43"/>
      <c r="C52" s="43"/>
      <c r="D52" s="43"/>
    </row>
    <row r="53" spans="2:4" x14ac:dyDescent="0.35">
      <c r="B53" s="43"/>
      <c r="C53" s="43"/>
      <c r="D53" s="43"/>
    </row>
    <row r="54" spans="2:4" x14ac:dyDescent="0.35">
      <c r="B54" s="43"/>
      <c r="C54" s="43"/>
      <c r="D54" s="43"/>
    </row>
    <row r="55" spans="2:4" x14ac:dyDescent="0.35">
      <c r="B55" s="43"/>
      <c r="C55" s="43"/>
      <c r="D55" s="43"/>
    </row>
    <row r="56" spans="2:4" x14ac:dyDescent="0.35">
      <c r="B56" s="43"/>
      <c r="C56" s="43"/>
      <c r="D56" s="43"/>
    </row>
    <row r="57" spans="2:4" x14ac:dyDescent="0.35">
      <c r="B57" s="43"/>
      <c r="C57" s="43"/>
      <c r="D57" s="43"/>
    </row>
    <row r="58" spans="2:4" x14ac:dyDescent="0.35">
      <c r="B58" s="43"/>
      <c r="C58" s="43"/>
      <c r="D58" s="43"/>
    </row>
    <row r="59" spans="2:4" x14ac:dyDescent="0.35">
      <c r="B59" s="43"/>
      <c r="C59" s="43"/>
      <c r="D59" s="43"/>
    </row>
    <row r="60" spans="2:4" x14ac:dyDescent="0.35">
      <c r="B60" s="43"/>
      <c r="C60" s="43"/>
      <c r="D60" s="43"/>
    </row>
  </sheetData>
  <sheetProtection sheet="1" objects="1" scenarios="1"/>
  <pageMargins left="0.70866141732283472" right="0.70866141732283472" top="0.74803149606299213" bottom="0.74803149606299213" header="0.31496062992125984" footer="0.31496062992125984"/>
  <pageSetup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30DF6-3AD9-41C9-9956-546DB48DE595}">
  <sheetPr codeName="Sheet11">
    <tabColor theme="9" tint="0.39997558519241921"/>
    <pageSetUpPr fitToPage="1"/>
  </sheetPr>
  <dimension ref="A1:I31"/>
  <sheetViews>
    <sheetView topLeftCell="A20" zoomScaleNormal="100" workbookViewId="0">
      <selection activeCell="F31" sqref="F31"/>
    </sheetView>
  </sheetViews>
  <sheetFormatPr defaultColWidth="10.453125" defaultRowHeight="21.5" x14ac:dyDescent="0.9"/>
  <cols>
    <col min="1" max="1" width="37.90625" style="48" customWidth="1"/>
    <col min="2" max="2" width="21.36328125" style="26" customWidth="1"/>
    <col min="3" max="3" width="11.453125" style="26" customWidth="1"/>
    <col min="4" max="4" width="15.54296875" style="26" customWidth="1"/>
    <col min="5" max="16384" width="10.453125" style="48"/>
  </cols>
  <sheetData>
    <row r="1" spans="1:9" s="30" customFormat="1" x14ac:dyDescent="0.35">
      <c r="A1" s="24" t="s">
        <v>66</v>
      </c>
      <c r="B1" s="25"/>
      <c r="C1" s="24"/>
      <c r="D1" s="24"/>
      <c r="E1" s="24"/>
      <c r="F1" s="117"/>
      <c r="G1" s="30" t="s">
        <v>140</v>
      </c>
    </row>
    <row r="2" spans="1:9" s="30" customFormat="1" x14ac:dyDescent="0.35">
      <c r="A2" s="44"/>
      <c r="B2" s="45"/>
      <c r="C2" s="24"/>
      <c r="D2" s="24"/>
      <c r="E2" s="24"/>
    </row>
    <row r="3" spans="1:9" s="30" customFormat="1" x14ac:dyDescent="0.35">
      <c r="A3" s="44" t="s">
        <v>67</v>
      </c>
      <c r="B3" s="46" t="str">
        <f>IF('DATA INPUT'!C11&gt;0,'DATA INPUT'!C11,"  ")</f>
        <v>30.06.2026</v>
      </c>
      <c r="C3" s="24"/>
      <c r="D3" s="24"/>
      <c r="E3" s="24"/>
    </row>
    <row r="4" spans="1:9" s="30" customFormat="1" x14ac:dyDescent="0.35">
      <c r="A4" s="47" t="s">
        <v>7</v>
      </c>
      <c r="B4" s="46" t="str">
        <f>IF('DATA INPUT'!C7&gt;0,'DATA INPUT'!C7,"  ")</f>
        <v>1st Kemnay Rainbows</v>
      </c>
    </row>
    <row r="5" spans="1:9" s="30" customFormat="1" x14ac:dyDescent="0.35">
      <c r="A5" s="29" t="s">
        <v>9</v>
      </c>
      <c r="B5" s="46" t="str">
        <f>IF('DATA INPUT'!C9&gt;0,'DATA INPUT'!C9,"  ")</f>
        <v>SCO 34410</v>
      </c>
    </row>
    <row r="6" spans="1:9" x14ac:dyDescent="0.9">
      <c r="A6" s="26"/>
    </row>
    <row r="7" spans="1:9" x14ac:dyDescent="0.9">
      <c r="A7" s="26"/>
      <c r="B7" s="31">
        <f>'DATA INPUT'!C15</f>
        <v>2026</v>
      </c>
      <c r="C7" s="31"/>
      <c r="D7" s="31">
        <f>'DATA INPUT'!C16</f>
        <v>2025</v>
      </c>
      <c r="I7"/>
    </row>
    <row r="8" spans="1:9" x14ac:dyDescent="0.9">
      <c r="A8" s="30" t="s">
        <v>68</v>
      </c>
    </row>
    <row r="9" spans="1:9" x14ac:dyDescent="0.9">
      <c r="A9" s="32" t="s">
        <v>17</v>
      </c>
      <c r="B9" s="49">
        <f>IF('DATA INPUT'!C12="N",'Statement of balances'!D17,0)</f>
        <v>0</v>
      </c>
      <c r="C9" s="32"/>
      <c r="D9" s="127">
        <v>0</v>
      </c>
    </row>
    <row r="10" spans="1:9" x14ac:dyDescent="0.9">
      <c r="A10" s="32" t="s">
        <v>69</v>
      </c>
      <c r="B10" s="49">
        <v>3262.01</v>
      </c>
      <c r="C10" s="32"/>
      <c r="D10" s="127">
        <v>2591.91</v>
      </c>
    </row>
    <row r="11" spans="1:9" x14ac:dyDescent="0.9">
      <c r="A11" s="32"/>
      <c r="B11" s="32"/>
      <c r="C11" s="32"/>
      <c r="D11" s="32"/>
    </row>
    <row r="12" spans="1:9" ht="22" thickBot="1" x14ac:dyDescent="0.95">
      <c r="A12" s="32" t="s">
        <v>65</v>
      </c>
      <c r="B12" s="50">
        <f>'Receipts and payments account'!B38</f>
        <v>613.17999999999984</v>
      </c>
      <c r="C12" s="32"/>
      <c r="D12" s="50">
        <f>'Receipts and payments account'!D38</f>
        <v>670.09999999999945</v>
      </c>
    </row>
    <row r="13" spans="1:9" ht="22.5" thickTop="1" thickBot="1" x14ac:dyDescent="0.95">
      <c r="A13" s="32" t="s">
        <v>70</v>
      </c>
      <c r="B13" s="51">
        <f>SUM(B9+B10+B12)</f>
        <v>3875.19</v>
      </c>
      <c r="C13" s="32"/>
      <c r="D13" s="51">
        <f t="shared" ref="D13" si="0">SUM(D9+D10+D12)</f>
        <v>3262.0099999999993</v>
      </c>
    </row>
    <row r="14" spans="1:9" ht="22" thickTop="1" x14ac:dyDescent="0.9">
      <c r="A14" s="26"/>
      <c r="B14" s="32"/>
      <c r="C14" s="32"/>
      <c r="D14" s="32"/>
    </row>
    <row r="15" spans="1:9" x14ac:dyDescent="0.9">
      <c r="B15" s="32"/>
      <c r="C15" s="32"/>
      <c r="D15" s="32"/>
    </row>
    <row r="16" spans="1:9" x14ac:dyDescent="0.9">
      <c r="A16" s="52" t="s">
        <v>71</v>
      </c>
      <c r="B16" s="32"/>
      <c r="C16" s="32"/>
      <c r="D16" s="32"/>
    </row>
    <row r="17" spans="1:9" x14ac:dyDescent="0.9">
      <c r="A17" s="32" t="s">
        <v>72</v>
      </c>
      <c r="B17" s="49">
        <f>B9+'INCOME (Receipts)'!P3-'EXPENDITURE (Payments)'!Q4+'Paying into bank'!H3-'Paying into bank'!G3</f>
        <v>0</v>
      </c>
      <c r="C17" s="32"/>
      <c r="D17" s="127">
        <v>0</v>
      </c>
      <c r="G17"/>
      <c r="I17" s="53"/>
    </row>
    <row r="18" spans="1:9" x14ac:dyDescent="0.9">
      <c r="A18" s="32" t="s">
        <v>69</v>
      </c>
      <c r="B18" s="49">
        <v>3875.1</v>
      </c>
      <c r="C18" s="32"/>
      <c r="D18" s="127">
        <v>3262.01</v>
      </c>
    </row>
    <row r="19" spans="1:9" x14ac:dyDescent="0.9">
      <c r="A19" s="32" t="s">
        <v>73</v>
      </c>
      <c r="B19" s="127">
        <v>0</v>
      </c>
      <c r="C19" s="32"/>
      <c r="D19" s="127">
        <v>0</v>
      </c>
    </row>
    <row r="20" spans="1:9" ht="22" thickBot="1" x14ac:dyDescent="0.95">
      <c r="A20" s="32" t="s">
        <v>70</v>
      </c>
      <c r="B20" s="51">
        <f>SUM(B17+B18-B19)</f>
        <v>3875.1</v>
      </c>
      <c r="C20" s="32"/>
      <c r="D20" s="51">
        <f t="shared" ref="D20" si="1">SUM(D17+D18-D19)</f>
        <v>3262.01</v>
      </c>
    </row>
    <row r="21" spans="1:9" ht="22" thickTop="1" x14ac:dyDescent="0.9">
      <c r="B21" s="36"/>
      <c r="C21" s="36"/>
      <c r="D21" s="36"/>
    </row>
    <row r="22" spans="1:9" x14ac:dyDescent="0.9">
      <c r="A22" s="54" t="s">
        <v>74</v>
      </c>
      <c r="B22" s="48"/>
      <c r="C22" s="48"/>
      <c r="D22" s="48"/>
    </row>
    <row r="23" spans="1:9" ht="50.4" customHeight="1" x14ac:dyDescent="0.9">
      <c r="A23" s="218" t="s">
        <v>75</v>
      </c>
      <c r="B23" s="218"/>
      <c r="C23" s="219"/>
      <c r="D23" s="151">
        <v>0</v>
      </c>
      <c r="E23" s="52"/>
      <c r="F23" s="55"/>
      <c r="G23" s="52"/>
      <c r="H23" s="52"/>
    </row>
    <row r="24" spans="1:9" x14ac:dyDescent="0.9">
      <c r="B24" s="48"/>
      <c r="C24" s="48"/>
      <c r="D24" s="48"/>
    </row>
    <row r="25" spans="1:9" ht="25.5" x14ac:dyDescent="0.95">
      <c r="A25" s="48" t="s">
        <v>122</v>
      </c>
      <c r="B25" s="140" t="str">
        <f>IF(B27&gt;0,B27,"  ")</f>
        <v>Katherine Glass</v>
      </c>
      <c r="C25" s="52"/>
      <c r="D25" s="52"/>
      <c r="E25" s="52"/>
      <c r="F25" s="55"/>
      <c r="G25" s="52"/>
      <c r="H25" s="52"/>
    </row>
    <row r="26" spans="1:9" ht="17" customHeight="1" x14ac:dyDescent="0.95">
      <c r="A26" s="52"/>
      <c r="B26" s="140"/>
      <c r="C26" s="52"/>
      <c r="D26" s="52"/>
      <c r="E26" s="52"/>
      <c r="F26" s="55"/>
      <c r="G26" s="52"/>
      <c r="H26" s="52"/>
    </row>
    <row r="27" spans="1:9" x14ac:dyDescent="0.9">
      <c r="B27" s="90" t="str">
        <f>IF('DATA INPUT'!C49&gt;0,'DATA INPUT'!C49,"  ")</f>
        <v>Katherine Glass</v>
      </c>
      <c r="C27" s="48"/>
      <c r="D27" s="90" t="str">
        <f>IF('DATA INPUT'!C51&gt;0,'DATA INPUT'!C51,"  ")</f>
        <v>Unit Leader</v>
      </c>
    </row>
    <row r="28" spans="1:9" x14ac:dyDescent="0.9">
      <c r="B28" s="48"/>
      <c r="C28" s="48"/>
      <c r="D28" s="48"/>
    </row>
    <row r="29" spans="1:9" x14ac:dyDescent="0.9">
      <c r="A29" s="48" t="s">
        <v>100</v>
      </c>
      <c r="B29" s="90">
        <f>IF('DATA INPUT'!C48&gt;0,'DATA INPUT'!C48,"  ")</f>
        <v>46252</v>
      </c>
      <c r="C29" s="48"/>
      <c r="D29" s="48"/>
    </row>
    <row r="30" spans="1:9" x14ac:dyDescent="0.9">
      <c r="B30" s="48"/>
      <c r="C30" s="48"/>
      <c r="D30" s="48"/>
    </row>
    <row r="31" spans="1:9" x14ac:dyDescent="0.9">
      <c r="B31" s="48"/>
      <c r="C31" s="48"/>
      <c r="D31" s="48"/>
    </row>
  </sheetData>
  <sheetProtection sheet="1" objects="1" scenarios="1"/>
  <mergeCells count="1">
    <mergeCell ref="A23:C23"/>
  </mergeCells>
  <pageMargins left="0.7" right="0.7" top="0.75" bottom="0.75" header="0.3" footer="0.3"/>
  <pageSetup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33AB6-E90B-4ED6-A1E3-E95CCDA0CC4D}">
  <sheetPr codeName="Sheet12">
    <tabColor theme="9" tint="0.39997558519241921"/>
    <pageSetUpPr fitToPage="1"/>
  </sheetPr>
  <dimension ref="A1:H41"/>
  <sheetViews>
    <sheetView topLeftCell="A21" zoomScale="70" zoomScaleNormal="70" workbookViewId="0">
      <selection activeCell="F31" sqref="F31"/>
    </sheetView>
  </sheetViews>
  <sheetFormatPr defaultColWidth="9.08984375" defaultRowHeight="21.5" x14ac:dyDescent="0.9"/>
  <cols>
    <col min="1" max="1" width="23.453125" style="76" customWidth="1"/>
    <col min="2" max="2" width="41.6328125" style="75" customWidth="1"/>
    <col min="3" max="3" width="22.54296875" style="75" customWidth="1"/>
    <col min="4" max="4" width="9.08984375" style="75"/>
    <col min="5" max="5" width="14.90625" style="75" customWidth="1"/>
    <col min="6" max="7" width="9.08984375" style="75"/>
    <col min="8" max="8" width="18.36328125" style="75" customWidth="1"/>
    <col min="9" max="16384" width="9.08984375" style="75"/>
  </cols>
  <sheetData>
    <row r="1" spans="1:8" s="63" customFormat="1" x14ac:dyDescent="0.9">
      <c r="A1" s="221" t="s">
        <v>166</v>
      </c>
      <c r="B1" s="222"/>
      <c r="C1" s="223"/>
      <c r="D1" s="223"/>
      <c r="E1" s="223"/>
      <c r="F1" s="223"/>
      <c r="G1" s="223"/>
      <c r="H1" s="223"/>
    </row>
    <row r="2" spans="1:8" s="63" customFormat="1" x14ac:dyDescent="0.9">
      <c r="B2" s="72"/>
      <c r="C2" s="73"/>
      <c r="D2" s="71"/>
      <c r="E2" s="71"/>
      <c r="F2" s="71"/>
      <c r="G2" s="71"/>
      <c r="H2" s="71"/>
    </row>
    <row r="3" spans="1:8" x14ac:dyDescent="0.9">
      <c r="A3" s="60" t="s">
        <v>167</v>
      </c>
      <c r="B3" s="74" t="str">
        <f>IF('DATA INPUT'!C11&gt;0,'DATA INPUT'!C11,"  ")</f>
        <v>30.06.2026</v>
      </c>
    </row>
    <row r="5" spans="1:8" x14ac:dyDescent="0.9">
      <c r="A5" s="60" t="s">
        <v>168</v>
      </c>
      <c r="B5" s="74" t="str">
        <f>IF('DATA INPUT'!C7&gt;0,'DATA INPUT'!C7,"  ")</f>
        <v>1st Kemnay Rainbows</v>
      </c>
    </row>
    <row r="6" spans="1:8" x14ac:dyDescent="0.9">
      <c r="A6" s="60"/>
      <c r="B6" s="76"/>
    </row>
    <row r="7" spans="1:8" x14ac:dyDescent="0.9">
      <c r="A7" s="60" t="s">
        <v>9</v>
      </c>
      <c r="B7" s="76" t="str">
        <f>IF('DATA INPUT'!C9&gt;0,'DATA INPUT'!C9,"  ")</f>
        <v>SCO 34410</v>
      </c>
    </row>
    <row r="8" spans="1:8" x14ac:dyDescent="0.9">
      <c r="A8" s="60"/>
      <c r="B8" s="76"/>
    </row>
    <row r="9" spans="1:8" x14ac:dyDescent="0.9">
      <c r="A9" s="60" t="s">
        <v>13</v>
      </c>
      <c r="B9" s="77" t="str">
        <f>IF('DATA INPUT'!C18&gt;0,'DATA INPUT'!C18,"  ")</f>
        <v>Midmill</v>
      </c>
    </row>
    <row r="10" spans="1:8" x14ac:dyDescent="0.9">
      <c r="A10" s="60" t="s">
        <v>14</v>
      </c>
      <c r="B10" s="77" t="str">
        <f>IF('DATA INPUT'!C20&gt;0,'DATA INPUT'!C20,"  ")</f>
        <v>Gordon</v>
      </c>
    </row>
    <row r="11" spans="1:8" x14ac:dyDescent="0.9">
      <c r="A11" s="60"/>
    </row>
    <row r="12" spans="1:8" x14ac:dyDescent="0.9">
      <c r="A12" s="60" t="s">
        <v>96</v>
      </c>
      <c r="B12" s="75" t="str">
        <f>IF('DATA INPUT'!B23=0," ",'DATA INPUT'!B23)</f>
        <v xml:space="preserve">Unit leader </v>
      </c>
      <c r="C12" s="75" t="str">
        <f>IF('DATA INPUT'!C23=0," ",'DATA INPUT'!C23)</f>
        <v>Catriona Penman</v>
      </c>
      <c r="E12" s="76"/>
      <c r="F12" s="76"/>
      <c r="G12" s="76"/>
      <c r="H12" s="76"/>
    </row>
    <row r="13" spans="1:8" x14ac:dyDescent="0.9">
      <c r="A13" s="60"/>
      <c r="B13" s="75" t="str">
        <f>IF('DATA INPUT'!B24=0," ",'DATA INPUT'!B24)</f>
        <v xml:space="preserve">Unit leader </v>
      </c>
      <c r="C13" s="75" t="str">
        <f>IF('DATA INPUT'!C24=0," ",'DATA INPUT'!C24)</f>
        <v>Katherine Glass</v>
      </c>
      <c r="D13" s="76"/>
      <c r="E13" s="76"/>
      <c r="F13" s="76"/>
      <c r="G13" s="76"/>
      <c r="H13" s="76"/>
    </row>
    <row r="14" spans="1:8" x14ac:dyDescent="0.9">
      <c r="A14" s="60"/>
      <c r="B14" s="75" t="str">
        <f>IF('DATA INPUT'!B25=0," ",'DATA INPUT'!B25)</f>
        <v xml:space="preserve">Unit leader </v>
      </c>
      <c r="C14" s="75" t="str">
        <f>IF('DATA INPUT'!C25=0," ",'DATA INPUT'!C25)</f>
        <v>Karen Gould</v>
      </c>
      <c r="E14" s="76"/>
      <c r="F14" s="76"/>
      <c r="G14" s="76"/>
      <c r="H14" s="76"/>
    </row>
    <row r="15" spans="1:8" x14ac:dyDescent="0.9">
      <c r="A15" s="60"/>
      <c r="B15" s="75" t="str">
        <f>IF('DATA INPUT'!B26=0," ",'DATA INPUT'!B26)</f>
        <v xml:space="preserve"> </v>
      </c>
      <c r="C15" s="75" t="str">
        <f>IF('DATA INPUT'!C26=0," ",'DATA INPUT'!C26)</f>
        <v xml:space="preserve"> </v>
      </c>
      <c r="E15" s="76"/>
      <c r="F15" s="76"/>
      <c r="G15" s="76"/>
      <c r="H15" s="76"/>
    </row>
    <row r="16" spans="1:8" x14ac:dyDescent="0.9">
      <c r="A16" s="60"/>
      <c r="B16" s="75" t="str">
        <f>IF('DATA INPUT'!B27=0," ",'DATA INPUT'!B27)</f>
        <v xml:space="preserve"> </v>
      </c>
      <c r="C16" s="75" t="str">
        <f>IF('DATA INPUT'!C27=0," ",'DATA INPUT'!C27)</f>
        <v xml:space="preserve"> </v>
      </c>
      <c r="E16" s="76"/>
      <c r="F16" s="76"/>
      <c r="G16" s="76"/>
      <c r="H16" s="76"/>
    </row>
    <row r="17" spans="1:8" x14ac:dyDescent="0.9">
      <c r="A17" s="60"/>
    </row>
    <row r="18" spans="1:8" x14ac:dyDescent="0.9">
      <c r="A18" s="60" t="s">
        <v>97</v>
      </c>
      <c r="B18" s="76" t="str">
        <f>IF('DATA INPUT'!C29&gt;0,'DATA INPUT'!C29,"  ")</f>
        <v>12 St Thomas</v>
      </c>
      <c r="C18" s="76"/>
      <c r="D18" s="76"/>
      <c r="E18" s="76"/>
      <c r="F18" s="76"/>
      <c r="G18" s="76"/>
      <c r="H18" s="76"/>
    </row>
    <row r="19" spans="1:8" x14ac:dyDescent="0.9">
      <c r="A19" s="60"/>
      <c r="B19" s="76" t="str">
        <f>IF('DATA INPUT'!C30&gt;0,'DATA INPUT'!C30,"  ")</f>
        <v>Monymusk</v>
      </c>
      <c r="C19" s="76"/>
      <c r="D19" s="76"/>
      <c r="E19" s="76"/>
      <c r="F19" s="76"/>
      <c r="G19" s="76"/>
      <c r="H19" s="76"/>
    </row>
    <row r="20" spans="1:8" x14ac:dyDescent="0.9">
      <c r="A20" s="60"/>
      <c r="B20" s="76" t="str">
        <f>IF('DATA INPUT'!C31&gt;0,'DATA INPUT'!C31,"  ")</f>
        <v>AB517HQ</v>
      </c>
      <c r="C20" s="76"/>
      <c r="D20" s="76"/>
      <c r="E20" s="76"/>
      <c r="F20" s="76"/>
      <c r="G20" s="76"/>
      <c r="H20" s="76"/>
    </row>
    <row r="21" spans="1:8" x14ac:dyDescent="0.9">
      <c r="A21" s="60"/>
      <c r="B21" s="76" t="str">
        <f>IF('DATA INPUT'!C32&gt;0,'DATA INPUT'!C32,"  ")</f>
        <v xml:space="preserve">  </v>
      </c>
      <c r="C21" s="76"/>
      <c r="D21" s="76"/>
      <c r="E21" s="76"/>
      <c r="F21" s="76"/>
      <c r="G21" s="76"/>
      <c r="H21" s="76"/>
    </row>
    <row r="22" spans="1:8" x14ac:dyDescent="0.9">
      <c r="A22" s="60"/>
      <c r="B22" s="76"/>
      <c r="C22" s="76"/>
      <c r="D22" s="76"/>
      <c r="E22" s="76"/>
      <c r="F22" s="76"/>
      <c r="G22" s="76"/>
      <c r="H22" s="76"/>
    </row>
    <row r="23" spans="1:8" x14ac:dyDescent="0.9">
      <c r="B23" s="76"/>
      <c r="C23" s="76"/>
      <c r="D23" s="76"/>
      <c r="E23" s="76"/>
      <c r="F23" s="76"/>
      <c r="G23" s="76"/>
      <c r="H23" s="76"/>
    </row>
    <row r="24" spans="1:8" ht="57" customHeight="1" x14ac:dyDescent="0.9">
      <c r="A24" s="224" t="s">
        <v>169</v>
      </c>
      <c r="B24" s="225"/>
      <c r="C24" s="225"/>
      <c r="D24" s="225"/>
      <c r="E24" s="225"/>
      <c r="F24" s="225"/>
      <c r="G24" s="225"/>
      <c r="H24" s="225"/>
    </row>
    <row r="26" spans="1:8" ht="50.25" customHeight="1" x14ac:dyDescent="0.9">
      <c r="A26" s="224" t="s">
        <v>170</v>
      </c>
      <c r="B26" s="225"/>
      <c r="C26" s="225"/>
      <c r="D26" s="225"/>
      <c r="E26" s="225"/>
      <c r="F26" s="225"/>
      <c r="G26" s="225"/>
      <c r="H26" s="225"/>
    </row>
    <row r="28" spans="1:8" ht="60.75" customHeight="1" x14ac:dyDescent="0.9">
      <c r="A28" s="224" t="str">
        <f>"The charity's aim is to deliver a programme of informal education in accordance with the ethos and principles of Girlguiding.  During the above period the charity provided this programme to "&amp;'DATA INPUT'!C41 &amp;" girls."</f>
        <v>The charity's aim is to deliver a programme of informal education in accordance with the ethos and principles of Girlguiding.  During the above period the charity provided this programme to 24-28 girls.</v>
      </c>
      <c r="B28" s="225"/>
      <c r="C28" s="225"/>
      <c r="D28" s="225"/>
      <c r="E28" s="225"/>
      <c r="F28" s="225"/>
      <c r="G28" s="225"/>
      <c r="H28" s="225"/>
    </row>
    <row r="29" spans="1:8" ht="47.25" customHeight="1" x14ac:dyDescent="0.9">
      <c r="A29" s="224" t="s">
        <v>172</v>
      </c>
      <c r="B29" s="225"/>
      <c r="C29" s="225"/>
      <c r="D29" s="225"/>
      <c r="E29" s="225"/>
      <c r="F29" s="225"/>
      <c r="G29" s="225"/>
      <c r="H29" s="225"/>
    </row>
    <row r="30" spans="1:8" ht="66.75" customHeight="1" x14ac:dyDescent="0.9">
      <c r="A30" s="220" t="str">
        <f>IF('DATA INPUT'!C43="yes",'DATA INPUT'!A46,"  ")</f>
        <v xml:space="preserve">  </v>
      </c>
      <c r="B30" s="220"/>
      <c r="C30" s="220"/>
      <c r="D30" s="220"/>
      <c r="E30" s="220"/>
      <c r="F30" s="220"/>
      <c r="G30" s="220"/>
      <c r="H30" s="220"/>
    </row>
    <row r="31" spans="1:8" ht="28.25" customHeight="1" x14ac:dyDescent="0.9">
      <c r="A31" s="119"/>
      <c r="B31" s="120"/>
      <c r="C31" s="120"/>
      <c r="D31" s="120"/>
      <c r="E31" s="120"/>
      <c r="F31" s="120"/>
      <c r="G31" s="120"/>
      <c r="H31" s="120"/>
    </row>
    <row r="32" spans="1:8" x14ac:dyDescent="0.9">
      <c r="A32" s="76" t="s">
        <v>98</v>
      </c>
    </row>
    <row r="34" spans="1:5" x14ac:dyDescent="0.9">
      <c r="A34" s="76" t="s">
        <v>99</v>
      </c>
    </row>
    <row r="36" spans="1:5" ht="23.5" x14ac:dyDescent="0.9">
      <c r="A36" s="130" t="str">
        <f>IF(B41&gt;0,B41,"  ")</f>
        <v>Katherine Glass</v>
      </c>
    </row>
    <row r="37" spans="1:5" x14ac:dyDescent="0.9">
      <c r="A37" s="76" t="s">
        <v>92</v>
      </c>
      <c r="E37" s="74">
        <f>IF('DATA INPUT'!C48&gt;0,'DATA INPUT'!C48,"  ")</f>
        <v>46252</v>
      </c>
    </row>
    <row r="38" spans="1:5" x14ac:dyDescent="0.9">
      <c r="A38" s="76" t="s">
        <v>93</v>
      </c>
      <c r="E38" s="75" t="s">
        <v>100</v>
      </c>
    </row>
    <row r="41" spans="1:5" x14ac:dyDescent="0.9">
      <c r="A41" s="76" t="s">
        <v>94</v>
      </c>
      <c r="B41" s="74" t="str">
        <f>IF('DATA INPUT'!C49&gt;0,'DATA INPUT'!C49,"  ")</f>
        <v>Katherine Glass</v>
      </c>
    </row>
  </sheetData>
  <sheetProtection sheet="1" objects="1" scenarios="1"/>
  <mergeCells count="6">
    <mergeCell ref="A30:H30"/>
    <mergeCell ref="A1:H1"/>
    <mergeCell ref="A24:H24"/>
    <mergeCell ref="A26:H26"/>
    <mergeCell ref="A28:H28"/>
    <mergeCell ref="A29:H29"/>
  </mergeCells>
  <pageMargins left="0.70866141732283472" right="0.70866141732283472" top="0.74803149606299213" bottom="0.74803149606299213" header="0.31496062992125984" footer="0.31496062992125984"/>
  <pageSetup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282AB-9E5B-405A-B452-04C9C884715D}">
  <sheetPr codeName="Sheet13">
    <tabColor theme="9" tint="0.39997558519241921"/>
    <pageSetUpPr fitToPage="1"/>
  </sheetPr>
  <dimension ref="A1:J34"/>
  <sheetViews>
    <sheetView tabSelected="1" topLeftCell="A17" zoomScale="70" zoomScaleNormal="70" workbookViewId="0">
      <selection activeCell="F31" sqref="F31"/>
    </sheetView>
  </sheetViews>
  <sheetFormatPr defaultColWidth="9.08984375" defaultRowHeight="21.5" x14ac:dyDescent="0.9"/>
  <cols>
    <col min="1" max="1" width="5.08984375" style="65" customWidth="1"/>
    <col min="2" max="2" width="18.36328125" style="65" customWidth="1"/>
    <col min="3" max="3" width="21.54296875" style="65" customWidth="1"/>
    <col min="4" max="6" width="9.08984375" style="65"/>
    <col min="7" max="7" width="13.08984375" style="65" customWidth="1"/>
    <col min="8" max="8" width="23" style="65" customWidth="1"/>
    <col min="9" max="9" width="9.08984375" style="65"/>
    <col min="10" max="10" width="16.453125" style="65" customWidth="1"/>
    <col min="11" max="16384" width="9.08984375" style="65"/>
  </cols>
  <sheetData>
    <row r="1" spans="1:10" s="57" customFormat="1" x14ac:dyDescent="0.9">
      <c r="A1" s="228" t="s">
        <v>171</v>
      </c>
      <c r="B1" s="229"/>
      <c r="C1" s="228"/>
      <c r="D1" s="228"/>
      <c r="E1" s="228"/>
      <c r="F1" s="228"/>
      <c r="G1" s="228"/>
      <c r="H1" s="56"/>
      <c r="I1" s="56"/>
      <c r="J1" s="56"/>
    </row>
    <row r="2" spans="1:10" s="57" customFormat="1" x14ac:dyDescent="0.9">
      <c r="A2" s="230" t="s">
        <v>77</v>
      </c>
      <c r="B2" s="231"/>
      <c r="C2" s="58" t="str">
        <f>IF('DATA INPUT'!C11&gt;0,'DATA INPUT'!C11,"  ")</f>
        <v>30.06.2026</v>
      </c>
      <c r="D2" s="59"/>
      <c r="E2" s="59"/>
      <c r="F2" s="59"/>
      <c r="G2" s="56"/>
      <c r="H2" s="56"/>
      <c r="I2" s="56"/>
      <c r="J2" s="56"/>
    </row>
    <row r="3" spans="1:10" s="57" customFormat="1" x14ac:dyDescent="0.9">
      <c r="A3" s="60" t="s">
        <v>78</v>
      </c>
      <c r="C3" s="58" t="str">
        <f>IF('DATA INPUT'!C7&gt;0,'DATA INPUT'!C7,"  ")</f>
        <v>1st Kemnay Rainbows</v>
      </c>
      <c r="D3" s="61"/>
      <c r="E3" s="62"/>
      <c r="F3" s="60"/>
      <c r="G3" s="63"/>
      <c r="H3" s="63"/>
      <c r="I3" s="63"/>
      <c r="J3" s="63"/>
    </row>
    <row r="4" spans="1:10" s="57" customFormat="1" x14ac:dyDescent="0.9">
      <c r="A4" s="60" t="s">
        <v>79</v>
      </c>
      <c r="B4" s="63"/>
      <c r="C4" s="58" t="str">
        <f>IF('DATA INPUT'!C9&gt;0,'DATA INPUT'!C9,"  ")</f>
        <v>SCO 34410</v>
      </c>
      <c r="D4" s="61"/>
      <c r="E4" s="60"/>
      <c r="F4" s="62"/>
      <c r="G4" s="63"/>
      <c r="H4" s="63"/>
      <c r="I4" s="63"/>
      <c r="J4" s="63"/>
    </row>
    <row r="6" spans="1:10" x14ac:dyDescent="0.9">
      <c r="A6" s="64" t="s">
        <v>80</v>
      </c>
    </row>
    <row r="7" spans="1:10" ht="137" customHeight="1" x14ac:dyDescent="0.9">
      <c r="A7" s="232" t="s">
        <v>81</v>
      </c>
      <c r="B7" s="232"/>
      <c r="C7" s="232"/>
      <c r="D7" s="232"/>
      <c r="E7" s="232"/>
      <c r="F7" s="232"/>
      <c r="G7" s="232"/>
      <c r="H7" s="232"/>
      <c r="I7" s="232"/>
      <c r="J7" s="232"/>
    </row>
    <row r="9" spans="1:10" x14ac:dyDescent="0.9">
      <c r="A9" s="64" t="s">
        <v>82</v>
      </c>
    </row>
    <row r="10" spans="1:10" ht="141.75" customHeight="1" x14ac:dyDescent="0.9">
      <c r="A10" s="227" t="s">
        <v>83</v>
      </c>
      <c r="B10" s="227"/>
      <c r="C10" s="227"/>
      <c r="D10" s="227"/>
      <c r="E10" s="227"/>
      <c r="F10" s="227"/>
      <c r="G10" s="227"/>
      <c r="H10" s="227"/>
      <c r="I10" s="227"/>
      <c r="J10" s="227"/>
    </row>
    <row r="12" spans="1:10" x14ac:dyDescent="0.9">
      <c r="A12" s="64" t="s">
        <v>84</v>
      </c>
    </row>
    <row r="13" spans="1:10" x14ac:dyDescent="0.9">
      <c r="A13" s="65" t="s">
        <v>85</v>
      </c>
    </row>
    <row r="15" spans="1:10" x14ac:dyDescent="0.9">
      <c r="A15" s="66">
        <v>1</v>
      </c>
      <c r="B15" s="226" t="s">
        <v>86</v>
      </c>
      <c r="C15" s="227"/>
      <c r="D15" s="227"/>
      <c r="E15" s="227"/>
      <c r="F15" s="227"/>
      <c r="G15" s="227"/>
      <c r="H15" s="227"/>
      <c r="I15" s="227"/>
      <c r="J15" s="227"/>
    </row>
    <row r="16" spans="1:10" ht="65.400000000000006" customHeight="1" x14ac:dyDescent="0.9">
      <c r="A16" s="67" t="s">
        <v>87</v>
      </c>
      <c r="B16" s="226" t="s">
        <v>88</v>
      </c>
      <c r="C16" s="227"/>
      <c r="D16" s="227"/>
      <c r="E16" s="227"/>
      <c r="F16" s="227"/>
      <c r="G16" s="227"/>
      <c r="H16" s="227"/>
      <c r="I16" s="227"/>
      <c r="J16" s="227"/>
    </row>
    <row r="17" spans="1:10" ht="55.5" customHeight="1" x14ac:dyDescent="0.9">
      <c r="A17" s="67" t="s">
        <v>87</v>
      </c>
      <c r="B17" s="226" t="s">
        <v>89</v>
      </c>
      <c r="C17" s="227"/>
      <c r="D17" s="227"/>
      <c r="E17" s="227"/>
      <c r="F17" s="227"/>
      <c r="G17" s="227"/>
      <c r="H17" s="227"/>
      <c r="I17" s="227"/>
      <c r="J17" s="227"/>
    </row>
    <row r="18" spans="1:10" x14ac:dyDescent="0.9">
      <c r="A18" s="66"/>
    </row>
    <row r="19" spans="1:10" x14ac:dyDescent="0.9">
      <c r="A19" s="68" t="s">
        <v>90</v>
      </c>
    </row>
    <row r="20" spans="1:10" x14ac:dyDescent="0.9">
      <c r="A20" s="66"/>
    </row>
    <row r="21" spans="1:10" ht="48" customHeight="1" x14ac:dyDescent="0.9">
      <c r="A21" s="67">
        <v>2</v>
      </c>
      <c r="B21" s="227" t="s">
        <v>91</v>
      </c>
      <c r="C21" s="227"/>
      <c r="D21" s="227"/>
      <c r="E21" s="227"/>
      <c r="F21" s="227"/>
      <c r="G21" s="227"/>
      <c r="H21" s="227"/>
      <c r="I21" s="227"/>
      <c r="J21" s="227"/>
    </row>
    <row r="23" spans="1:10" ht="24" x14ac:dyDescent="0.9">
      <c r="B23" s="131" t="str">
        <f>IF(C29&gt;0,C29,"  ")</f>
        <v>Rodrigo Aspe</v>
      </c>
    </row>
    <row r="25" spans="1:10" x14ac:dyDescent="0.9">
      <c r="A25" s="69" t="s">
        <v>92</v>
      </c>
      <c r="G25" s="91"/>
    </row>
    <row r="26" spans="1:10" x14ac:dyDescent="0.9">
      <c r="A26" s="69" t="s">
        <v>93</v>
      </c>
      <c r="G26" s="65" t="s">
        <v>35</v>
      </c>
      <c r="H26" s="91">
        <f>IF('DATA INPUT'!C48&gt;0,'DATA INPUT'!C48,"  ")</f>
        <v>46252</v>
      </c>
    </row>
    <row r="27" spans="1:10" x14ac:dyDescent="0.9">
      <c r="A27" s="69"/>
    </row>
    <row r="28" spans="1:10" x14ac:dyDescent="0.9">
      <c r="A28" s="69"/>
    </row>
    <row r="29" spans="1:10" x14ac:dyDescent="0.9">
      <c r="A29" s="69" t="s">
        <v>94</v>
      </c>
      <c r="C29" s="70" t="str">
        <f>IF('DATA INPUT'!C34&gt;0,'DATA INPUT'!C34,"  ")</f>
        <v>Rodrigo Aspe</v>
      </c>
    </row>
    <row r="31" spans="1:10" x14ac:dyDescent="0.9">
      <c r="A31" s="65" t="s">
        <v>95</v>
      </c>
      <c r="C31" s="70" t="str">
        <f>IF('DATA INPUT'!C36&gt;0,'DATA INPUT'!C36,"  ")</f>
        <v>107 Craigton Road</v>
      </c>
    </row>
    <row r="32" spans="1:10" x14ac:dyDescent="0.9">
      <c r="C32" s="70" t="str">
        <f>IF('DATA INPUT'!C37&gt;0,'DATA INPUT'!C37,"  ")</f>
        <v>Aberdeen</v>
      </c>
    </row>
    <row r="33" spans="3:3" x14ac:dyDescent="0.9">
      <c r="C33" s="70" t="str">
        <f>IF('DATA INPUT'!C38&gt;0,'DATA INPUT'!C38,"  ")</f>
        <v>AB157YT</v>
      </c>
    </row>
    <row r="34" spans="3:3" x14ac:dyDescent="0.9">
      <c r="C34" s="70" t="str">
        <f>IF('DATA INPUT'!C39&gt;0,'DATA INPUT'!C39,"  ")</f>
        <v xml:space="preserve">  </v>
      </c>
    </row>
  </sheetData>
  <sheetProtection sheet="1" objects="1" scenarios="1"/>
  <mergeCells count="8">
    <mergeCell ref="B17:J17"/>
    <mergeCell ref="B21:J21"/>
    <mergeCell ref="A1:G1"/>
    <mergeCell ref="A2:B2"/>
    <mergeCell ref="A7:J7"/>
    <mergeCell ref="A10:J10"/>
    <mergeCell ref="B15:J15"/>
    <mergeCell ref="B16:J16"/>
  </mergeCells>
  <pageMargins left="0.70866141732283472" right="0.70866141732283472" top="0.74803149606299213" bottom="0.74803149606299213" header="0.31496062992125984" footer="0.31496062992125984"/>
  <pageSetup scale="6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ED3B4-8A54-4D63-A87C-B72D97E54395}">
  <sheetPr codeName="Sheet2"/>
  <dimension ref="A1:F16"/>
  <sheetViews>
    <sheetView zoomScale="40" zoomScaleNormal="40" workbookViewId="0">
      <selection activeCell="B23" sqref="B23"/>
    </sheetView>
  </sheetViews>
  <sheetFormatPr defaultColWidth="9.08984375" defaultRowHeight="27.5" x14ac:dyDescent="1.1499999999999999"/>
  <cols>
    <col min="1" max="1" width="49" style="112" customWidth="1"/>
    <col min="2" max="16384" width="9.08984375" style="112"/>
  </cols>
  <sheetData>
    <row r="1" spans="1:6" ht="38" x14ac:dyDescent="1.55">
      <c r="A1" s="93" t="s">
        <v>200</v>
      </c>
    </row>
    <row r="2" spans="1:6" x14ac:dyDescent="1.1499999999999999">
      <c r="A2" s="101"/>
    </row>
    <row r="3" spans="1:6" x14ac:dyDescent="1.1499999999999999">
      <c r="A3" s="113" t="s">
        <v>137</v>
      </c>
      <c r="B3" s="114"/>
      <c r="C3" s="114"/>
      <c r="D3" s="114"/>
      <c r="E3" s="114"/>
      <c r="F3" s="114"/>
    </row>
    <row r="4" spans="1:6" x14ac:dyDescent="1.1499999999999999">
      <c r="A4" s="112" t="s">
        <v>133</v>
      </c>
    </row>
    <row r="5" spans="1:6" x14ac:dyDescent="1.1499999999999999">
      <c r="A5" s="112" t="s">
        <v>106</v>
      </c>
    </row>
    <row r="7" spans="1:6" x14ac:dyDescent="1.1499999999999999">
      <c r="A7" s="115" t="s">
        <v>136</v>
      </c>
      <c r="B7" s="116"/>
      <c r="C7" s="116"/>
      <c r="D7" s="116"/>
      <c r="E7" s="116"/>
      <c r="F7" s="116"/>
    </row>
    <row r="8" spans="1:6" x14ac:dyDescent="1.1499999999999999">
      <c r="A8" s="112" t="s">
        <v>134</v>
      </c>
    </row>
    <row r="9" spans="1:6" x14ac:dyDescent="1.1499999999999999">
      <c r="A9" s="112" t="s">
        <v>196</v>
      </c>
    </row>
    <row r="10" spans="1:6" x14ac:dyDescent="1.1499999999999999">
      <c r="A10" s="112" t="s">
        <v>197</v>
      </c>
    </row>
    <row r="12" spans="1:6" ht="60" customHeight="1" x14ac:dyDescent="1.1499999999999999">
      <c r="A12" s="233" t="s">
        <v>141</v>
      </c>
      <c r="B12" s="233"/>
      <c r="C12" s="233"/>
      <c r="D12" s="233"/>
      <c r="E12" s="233"/>
      <c r="F12" s="233"/>
    </row>
    <row r="13" spans="1:6" x14ac:dyDescent="1.1499999999999999">
      <c r="A13" s="112" t="s">
        <v>142</v>
      </c>
    </row>
    <row r="14" spans="1:6" x14ac:dyDescent="1.1499999999999999">
      <c r="A14" s="112" t="s">
        <v>135</v>
      </c>
    </row>
    <row r="15" spans="1:6" x14ac:dyDescent="1.1499999999999999">
      <c r="A15" s="112" t="s">
        <v>143</v>
      </c>
    </row>
    <row r="16" spans="1:6" x14ac:dyDescent="1.1499999999999999">
      <c r="A16" s="112" t="s">
        <v>76</v>
      </c>
    </row>
  </sheetData>
  <sheetProtection sheet="1" objects="1" scenarios="1"/>
  <mergeCells count="1">
    <mergeCell ref="A12:F12"/>
  </mergeCells>
  <pageMargins left="0.7" right="0.7" top="0.75" bottom="0.75" header="0.3" footer="0.3"/>
  <pageSetup scale="9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2EED-6B80-4D11-AF63-587B84A5E6A1}">
  <sheetPr>
    <tabColor theme="8" tint="0.59999389629810485"/>
  </sheetPr>
  <dimension ref="A1:AJ69"/>
  <sheetViews>
    <sheetView zoomScale="25" zoomScaleNormal="25" workbookViewId="0">
      <selection activeCell="F145" sqref="F145"/>
    </sheetView>
  </sheetViews>
  <sheetFormatPr defaultColWidth="8.90625" defaultRowHeight="23" x14ac:dyDescent="0.95"/>
  <cols>
    <col min="1" max="16384" width="8.90625" style="1"/>
  </cols>
  <sheetData>
    <row r="1" spans="1:36" ht="38" x14ac:dyDescent="1.55">
      <c r="A1" s="93" t="s">
        <v>201</v>
      </c>
      <c r="C1" s="82"/>
      <c r="O1" s="141"/>
      <c r="Q1" s="121"/>
      <c r="R1" s="121"/>
      <c r="S1" s="121"/>
      <c r="T1" s="121"/>
      <c r="U1" s="121"/>
      <c r="V1" s="121"/>
      <c r="W1" s="121"/>
      <c r="X1" s="121"/>
      <c r="Y1" s="121"/>
      <c r="Z1" s="121"/>
      <c r="AA1" s="121"/>
    </row>
    <row r="2" spans="1:36" x14ac:dyDescent="0.95">
      <c r="C2" s="82"/>
      <c r="Q2" s="121"/>
      <c r="R2" s="121"/>
      <c r="S2" s="121"/>
      <c r="T2" s="121"/>
      <c r="U2" s="121"/>
      <c r="V2" s="121"/>
      <c r="W2" s="121"/>
      <c r="X2" s="121"/>
      <c r="Y2" s="121"/>
      <c r="Z2" s="121"/>
      <c r="AA2" s="121"/>
    </row>
    <row r="3" spans="1:36" ht="38" x14ac:dyDescent="1.55">
      <c r="A3" s="85" t="s">
        <v>202</v>
      </c>
      <c r="B3" s="85"/>
      <c r="C3" s="93"/>
      <c r="D3" s="85"/>
      <c r="E3" s="85"/>
      <c r="F3" s="85"/>
      <c r="G3" s="85"/>
      <c r="H3" s="85"/>
      <c r="I3" s="85"/>
      <c r="J3" s="85"/>
      <c r="K3" s="85"/>
      <c r="L3" s="85"/>
      <c r="M3" s="85"/>
      <c r="N3" s="85"/>
      <c r="O3" s="85"/>
      <c r="P3" s="85"/>
      <c r="Q3" s="142"/>
      <c r="R3" s="142"/>
      <c r="S3" s="142"/>
      <c r="T3" s="142"/>
      <c r="U3" s="142"/>
      <c r="V3" s="142"/>
      <c r="W3" s="142"/>
      <c r="X3" s="142"/>
      <c r="Y3" s="142"/>
      <c r="Z3" s="142"/>
      <c r="AA3" s="142"/>
      <c r="AB3" s="85"/>
      <c r="AC3" s="85"/>
      <c r="AD3" s="85"/>
      <c r="AE3" s="85"/>
    </row>
    <row r="4" spans="1:36" ht="38" x14ac:dyDescent="1.55">
      <c r="A4" s="85" t="s">
        <v>173</v>
      </c>
      <c r="B4" s="85"/>
      <c r="C4" s="93"/>
      <c r="D4" s="85"/>
      <c r="E4" s="85"/>
      <c r="F4" s="85"/>
      <c r="G4" s="85"/>
      <c r="H4" s="85"/>
      <c r="I4" s="85"/>
      <c r="J4" s="85"/>
      <c r="K4" s="85"/>
      <c r="L4" s="85"/>
      <c r="M4" s="85"/>
      <c r="N4" s="85"/>
      <c r="O4" s="85"/>
      <c r="P4" s="85"/>
      <c r="Q4" s="142"/>
      <c r="R4" s="142"/>
      <c r="S4" s="142"/>
      <c r="T4" s="142"/>
      <c r="U4" s="142"/>
      <c r="V4" s="142"/>
      <c r="W4" s="142"/>
      <c r="X4" s="142"/>
      <c r="Y4" s="142"/>
      <c r="Z4" s="142"/>
      <c r="AA4" s="142"/>
      <c r="AB4" s="85"/>
      <c r="AC4" s="85"/>
      <c r="AD4" s="85"/>
      <c r="AE4" s="85"/>
    </row>
    <row r="5" spans="1:36" ht="118.5" customHeight="1" x14ac:dyDescent="0.95">
      <c r="A5" s="234" t="s">
        <v>174</v>
      </c>
      <c r="B5" s="235"/>
      <c r="C5" s="235"/>
      <c r="D5" s="235"/>
      <c r="E5" s="235"/>
      <c r="F5" s="235"/>
      <c r="G5" s="235"/>
      <c r="H5" s="235"/>
      <c r="I5" s="235"/>
      <c r="J5" s="235"/>
      <c r="K5" s="235"/>
      <c r="L5" s="235"/>
      <c r="M5" s="235"/>
      <c r="N5" s="235"/>
      <c r="O5" s="235"/>
      <c r="P5" s="235"/>
      <c r="Q5" s="235"/>
      <c r="R5" s="235"/>
      <c r="S5" s="235"/>
      <c r="T5" s="235"/>
      <c r="U5" s="235"/>
      <c r="V5" s="235"/>
      <c r="W5" s="235"/>
      <c r="X5" s="235"/>
      <c r="Y5" s="235"/>
      <c r="Z5" s="235"/>
      <c r="AA5" s="235"/>
      <c r="AB5" s="235"/>
      <c r="AC5" s="235"/>
      <c r="AD5" s="235"/>
      <c r="AE5" s="235"/>
      <c r="AF5" s="235"/>
      <c r="AG5" s="235"/>
      <c r="AH5" s="235"/>
    </row>
    <row r="6" spans="1:36" ht="35" x14ac:dyDescent="1.45">
      <c r="A6" s="143"/>
      <c r="C6" s="82"/>
      <c r="Q6" s="121"/>
      <c r="R6" s="121"/>
      <c r="S6" s="121"/>
      <c r="T6" s="121"/>
      <c r="U6" s="121"/>
      <c r="V6" s="121"/>
      <c r="W6" s="121"/>
      <c r="X6" s="121"/>
      <c r="Y6" s="121"/>
      <c r="Z6" s="121"/>
      <c r="AA6" s="121"/>
    </row>
    <row r="7" spans="1:36" ht="35" x14ac:dyDescent="1.45">
      <c r="A7" s="143"/>
      <c r="C7" s="82"/>
      <c r="Q7" s="121"/>
      <c r="R7" s="121"/>
      <c r="S7" s="121"/>
      <c r="T7" s="121"/>
      <c r="U7" s="121"/>
      <c r="V7" s="121"/>
      <c r="W7" s="121"/>
      <c r="X7" s="121"/>
      <c r="Y7" s="121"/>
      <c r="Z7" s="121"/>
      <c r="AA7" s="121"/>
    </row>
    <row r="8" spans="1:36" ht="39.75" customHeight="1" x14ac:dyDescent="1.55">
      <c r="A8" s="93"/>
      <c r="C8" s="82"/>
      <c r="F8" s="153"/>
      <c r="G8" s="153"/>
      <c r="H8" s="153"/>
      <c r="I8" s="153"/>
      <c r="J8" s="153"/>
      <c r="K8" s="153"/>
      <c r="L8" s="153"/>
      <c r="M8" s="153"/>
      <c r="N8" s="153"/>
      <c r="O8" s="153"/>
      <c r="P8" s="153"/>
      <c r="Q8" s="153"/>
      <c r="R8" s="153"/>
      <c r="S8" s="153"/>
      <c r="T8" s="153"/>
      <c r="U8" s="153"/>
      <c r="V8" s="153"/>
      <c r="W8" s="153"/>
      <c r="X8" s="153"/>
      <c r="Y8" s="153"/>
      <c r="Z8" s="153"/>
      <c r="AA8" s="153"/>
      <c r="AB8" s="153"/>
    </row>
    <row r="9" spans="1:36" ht="39.75" customHeight="1" x14ac:dyDescent="1.55">
      <c r="A9" s="93"/>
      <c r="C9" s="82"/>
      <c r="F9" s="153"/>
      <c r="G9" s="153"/>
      <c r="H9" s="153"/>
      <c r="I9" s="153"/>
      <c r="J9" s="153"/>
      <c r="K9" s="153"/>
      <c r="L9" s="153"/>
      <c r="M9" s="153"/>
      <c r="N9" s="153"/>
      <c r="O9" s="153"/>
      <c r="P9" s="153"/>
      <c r="Q9" s="153"/>
      <c r="R9" s="153"/>
      <c r="S9" s="153"/>
      <c r="T9" s="153"/>
      <c r="U9" s="153"/>
      <c r="V9" s="153"/>
      <c r="W9" s="153"/>
      <c r="X9" s="153"/>
      <c r="Y9" s="153"/>
      <c r="Z9" s="153"/>
      <c r="AA9" s="153"/>
      <c r="AB9" s="153"/>
    </row>
    <row r="10" spans="1:36" x14ac:dyDescent="0.95">
      <c r="Q10" s="121"/>
      <c r="R10" s="121"/>
      <c r="S10" s="121"/>
      <c r="T10" s="121"/>
      <c r="U10" s="121"/>
      <c r="V10" s="121"/>
      <c r="W10" s="121"/>
      <c r="X10" s="121"/>
      <c r="Y10" s="121"/>
      <c r="Z10" s="121"/>
      <c r="AA10" s="121"/>
    </row>
    <row r="11" spans="1:36" ht="27.5" x14ac:dyDescent="1.1499999999999999">
      <c r="X11" s="185"/>
      <c r="Y11" s="185"/>
      <c r="Z11" s="185"/>
      <c r="AA11" s="185"/>
      <c r="AB11" s="185"/>
      <c r="AC11" s="185"/>
      <c r="AD11" s="185"/>
      <c r="AE11" s="185"/>
      <c r="AF11" s="185"/>
      <c r="AG11" s="185"/>
      <c r="AH11" s="185"/>
      <c r="AI11" s="82"/>
      <c r="AJ11" s="82"/>
    </row>
    <row r="12" spans="1:36" ht="27.5" x14ac:dyDescent="1.1499999999999999">
      <c r="X12" s="185"/>
      <c r="Y12" s="185"/>
      <c r="Z12" s="185"/>
      <c r="AA12" s="185"/>
      <c r="AB12" s="185"/>
      <c r="AC12" s="185"/>
      <c r="AD12" s="185"/>
      <c r="AE12" s="185"/>
      <c r="AF12" s="185"/>
      <c r="AG12" s="185"/>
      <c r="AH12" s="185"/>
      <c r="AI12" s="82"/>
      <c r="AJ12" s="82"/>
    </row>
    <row r="20" spans="4:13" ht="50.4" customHeight="1" x14ac:dyDescent="0.95"/>
    <row r="24" spans="4:13" ht="39.75" customHeight="1" x14ac:dyDescent="0.95">
      <c r="F24" s="152"/>
      <c r="G24" s="152"/>
      <c r="H24" s="152"/>
      <c r="I24" s="152"/>
      <c r="J24" s="152"/>
      <c r="K24" s="152"/>
      <c r="L24" s="152"/>
      <c r="M24" s="152"/>
    </row>
    <row r="25" spans="4:13" ht="23.25" customHeight="1" x14ac:dyDescent="0.95">
      <c r="F25" s="152"/>
      <c r="G25" s="152"/>
      <c r="H25" s="152"/>
      <c r="I25" s="152"/>
      <c r="J25" s="152"/>
      <c r="K25" s="152"/>
      <c r="L25" s="152"/>
      <c r="M25" s="152"/>
    </row>
    <row r="26" spans="4:13" ht="23.25" customHeight="1" x14ac:dyDescent="0.95">
      <c r="F26" s="152"/>
      <c r="G26" s="152"/>
      <c r="H26" s="152"/>
      <c r="I26" s="152"/>
      <c r="J26" s="152"/>
      <c r="K26" s="152"/>
      <c r="L26" s="152"/>
      <c r="M26" s="152"/>
    </row>
    <row r="32" spans="4:13" ht="35" x14ac:dyDescent="1.45">
      <c r="D32" s="143" t="s">
        <v>203</v>
      </c>
    </row>
    <row r="45" spans="1:3" x14ac:dyDescent="0.95">
      <c r="A45" s="102"/>
    </row>
    <row r="46" spans="1:3" x14ac:dyDescent="0.95">
      <c r="A46" s="102"/>
    </row>
    <row r="47" spans="1:3" x14ac:dyDescent="0.95">
      <c r="A47" s="102"/>
      <c r="C47" s="83"/>
    </row>
    <row r="48" spans="1:3" x14ac:dyDescent="0.95">
      <c r="A48" s="102"/>
      <c r="C48" s="83"/>
    </row>
    <row r="49" spans="1:3" x14ac:dyDescent="0.95">
      <c r="A49" s="102"/>
      <c r="C49" s="83"/>
    </row>
    <row r="50" spans="1:3" x14ac:dyDescent="0.95">
      <c r="A50" s="102"/>
      <c r="C50" s="83"/>
    </row>
    <row r="51" spans="1:3" x14ac:dyDescent="0.95">
      <c r="B51" s="94"/>
      <c r="C51" s="83"/>
    </row>
    <row r="52" spans="1:3" x14ac:dyDescent="0.95">
      <c r="A52" s="144"/>
      <c r="B52" s="94"/>
      <c r="C52" s="83"/>
    </row>
    <row r="53" spans="1:3" x14ac:dyDescent="0.95">
      <c r="A53" s="144"/>
      <c r="B53" s="83"/>
      <c r="C53" s="83"/>
    </row>
    <row r="54" spans="1:3" x14ac:dyDescent="0.95">
      <c r="A54" s="144"/>
      <c r="B54" s="83"/>
      <c r="C54" s="83"/>
    </row>
    <row r="55" spans="1:3" x14ac:dyDescent="0.95">
      <c r="A55" s="144"/>
      <c r="C55" s="83"/>
    </row>
    <row r="56" spans="1:3" x14ac:dyDescent="0.95">
      <c r="A56" s="144"/>
      <c r="C56" s="83"/>
    </row>
    <row r="57" spans="1:3" x14ac:dyDescent="0.95">
      <c r="A57" s="144"/>
      <c r="C57" s="83"/>
    </row>
    <row r="58" spans="1:3" x14ac:dyDescent="0.95">
      <c r="A58" s="144"/>
    </row>
    <row r="59" spans="1:3" x14ac:dyDescent="0.95">
      <c r="A59" s="144"/>
    </row>
    <row r="60" spans="1:3" x14ac:dyDescent="0.95">
      <c r="A60" s="102"/>
    </row>
    <row r="61" spans="1:3" x14ac:dyDescent="0.95">
      <c r="A61" s="102"/>
    </row>
    <row r="69" spans="12:12" x14ac:dyDescent="0.95">
      <c r="L69" s="95" t="s">
        <v>124</v>
      </c>
    </row>
  </sheetData>
  <sheetProtection sheet="1" objects="1" scenarios="1"/>
  <mergeCells count="1">
    <mergeCell ref="A5:AH5"/>
  </mergeCells>
  <pageMargins left="0.70866141732283472" right="0.70866141732283472" top="0.74803149606299213" bottom="0.74803149606299213" header="0.31496062992125984" footer="0.31496062992125984"/>
  <pageSetup scale="26" fitToHeight="2" orientation="portrait" r:id="rId1"/>
  <rowBreaks count="1" manualBreakCount="1">
    <brk id="91"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2DEF3-C1DE-46A1-AF4F-5823AA897EA0}">
  <sheetPr codeName="Sheet4">
    <tabColor theme="8" tint="0.59999389629810485"/>
  </sheetPr>
  <dimension ref="A1:AE104"/>
  <sheetViews>
    <sheetView topLeftCell="A88" zoomScale="40" zoomScaleNormal="40" workbookViewId="0">
      <selection activeCell="A34" sqref="A34"/>
    </sheetView>
  </sheetViews>
  <sheetFormatPr defaultColWidth="8.90625" defaultRowHeight="23" x14ac:dyDescent="0.95"/>
  <cols>
    <col min="1" max="1" width="33.6328125" style="1" customWidth="1"/>
    <col min="2" max="3" width="8.90625" style="1"/>
    <col min="4" max="6" width="9.36328125" style="1" customWidth="1"/>
    <col min="7" max="9" width="8.90625" style="1"/>
    <col min="10" max="10" width="20" style="1" customWidth="1"/>
    <col min="11" max="16384" width="8.90625" style="1"/>
  </cols>
  <sheetData>
    <row r="1" spans="1:31" ht="38" x14ac:dyDescent="1.55">
      <c r="A1" s="93" t="s">
        <v>106</v>
      </c>
    </row>
    <row r="2" spans="1:31" ht="38" x14ac:dyDescent="1.55">
      <c r="A2" s="85"/>
    </row>
    <row r="3" spans="1:31" ht="38" x14ac:dyDescent="1.55">
      <c r="A3" s="135" t="s">
        <v>115</v>
      </c>
      <c r="B3" s="101" t="s">
        <v>207</v>
      </c>
    </row>
    <row r="4" spans="1:31" ht="27.5" x14ac:dyDescent="1.1499999999999999">
      <c r="A4" s="101" t="s">
        <v>119</v>
      </c>
      <c r="B4" s="112" t="s">
        <v>206</v>
      </c>
      <c r="C4" s="112"/>
      <c r="D4" s="112"/>
      <c r="Q4" s="186"/>
      <c r="R4" s="186"/>
      <c r="S4" s="186"/>
      <c r="T4" s="186"/>
      <c r="U4" s="186"/>
      <c r="V4" s="186"/>
      <c r="W4" s="186"/>
      <c r="X4" s="186"/>
      <c r="Y4" s="186"/>
      <c r="Z4" s="186"/>
      <c r="AA4" s="186"/>
      <c r="AB4" s="186"/>
      <c r="AC4" s="186"/>
      <c r="AD4" s="82"/>
      <c r="AE4" s="82"/>
    </row>
    <row r="5" spans="1:31" ht="114" customHeight="1" x14ac:dyDescent="0.95">
      <c r="A5" s="194" t="s">
        <v>156</v>
      </c>
      <c r="B5" s="240" t="s">
        <v>205</v>
      </c>
      <c r="C5" s="240"/>
      <c r="D5" s="240"/>
      <c r="E5" s="240"/>
      <c r="F5" s="240"/>
      <c r="G5" s="240"/>
      <c r="H5" s="240"/>
      <c r="I5" s="240"/>
      <c r="J5" s="240"/>
      <c r="K5" s="240"/>
      <c r="L5" s="240"/>
      <c r="M5" s="240"/>
      <c r="Q5" s="166"/>
      <c r="R5" s="166"/>
      <c r="S5" s="166"/>
      <c r="T5" s="166"/>
      <c r="U5" s="166"/>
      <c r="V5" s="166"/>
      <c r="W5" s="166"/>
      <c r="X5" s="166"/>
      <c r="Y5" s="166"/>
      <c r="Z5" s="166"/>
      <c r="AA5" s="166"/>
      <c r="AB5" s="166"/>
      <c r="AC5" s="166"/>
    </row>
    <row r="6" spans="1:31" ht="55" x14ac:dyDescent="1.1499999999999999">
      <c r="A6" s="187" t="s">
        <v>155</v>
      </c>
      <c r="B6" s="248" t="s">
        <v>223</v>
      </c>
      <c r="C6" s="248"/>
      <c r="D6" s="248"/>
      <c r="E6" s="248"/>
      <c r="F6" s="248"/>
      <c r="G6" s="248"/>
      <c r="H6" s="248"/>
      <c r="I6" s="248"/>
      <c r="J6" s="248"/>
      <c r="K6" s="248"/>
      <c r="L6" s="248"/>
      <c r="M6" s="248"/>
      <c r="N6" s="248"/>
    </row>
    <row r="7" spans="1:31" ht="81.650000000000006" customHeight="1" x14ac:dyDescent="0.95">
      <c r="A7" s="188" t="s">
        <v>147</v>
      </c>
      <c r="B7" s="240" t="s">
        <v>208</v>
      </c>
      <c r="C7" s="240"/>
      <c r="D7" s="240"/>
      <c r="E7" s="240"/>
      <c r="F7" s="240"/>
      <c r="G7" s="240"/>
      <c r="H7" s="240"/>
      <c r="I7" s="240"/>
      <c r="J7" s="240"/>
      <c r="K7" s="240"/>
      <c r="L7" s="240"/>
      <c r="M7" s="240"/>
      <c r="N7" s="240"/>
      <c r="O7" s="240"/>
    </row>
    <row r="8" spans="1:31" ht="120.75" customHeight="1" x14ac:dyDescent="0.95">
      <c r="A8" s="188" t="s">
        <v>185</v>
      </c>
      <c r="B8" s="240" t="s">
        <v>221</v>
      </c>
      <c r="C8" s="240"/>
      <c r="D8" s="240"/>
      <c r="E8" s="240"/>
      <c r="F8" s="240"/>
      <c r="G8" s="240"/>
      <c r="H8" s="240"/>
      <c r="I8" s="240"/>
      <c r="J8" s="240"/>
      <c r="K8" s="240"/>
      <c r="L8" s="240"/>
      <c r="M8" s="240"/>
      <c r="N8" s="240"/>
      <c r="O8" s="240"/>
      <c r="P8" s="240"/>
    </row>
    <row r="9" spans="1:31" ht="34.5" customHeight="1" x14ac:dyDescent="1.1499999999999999">
      <c r="A9" s="101"/>
    </row>
    <row r="10" spans="1:31" ht="38" x14ac:dyDescent="1.55">
      <c r="A10" s="135" t="s">
        <v>204</v>
      </c>
      <c r="C10" s="82"/>
      <c r="D10" s="82"/>
      <c r="E10" s="82"/>
      <c r="F10" s="82"/>
      <c r="G10" s="82"/>
      <c r="H10" s="82"/>
      <c r="I10" s="82"/>
      <c r="J10" s="82"/>
      <c r="K10" s="82"/>
      <c r="L10" s="82"/>
      <c r="M10" s="82"/>
      <c r="N10" s="82"/>
    </row>
    <row r="11" spans="1:31" ht="33.65" customHeight="1" x14ac:dyDescent="1.1499999999999999">
      <c r="A11" s="253" t="s">
        <v>112</v>
      </c>
      <c r="B11" s="253"/>
      <c r="C11" s="253"/>
      <c r="D11" s="253"/>
      <c r="E11" s="253"/>
      <c r="F11" s="253"/>
      <c r="G11" s="253"/>
      <c r="H11" s="253"/>
      <c r="I11" s="253"/>
      <c r="J11" s="253"/>
      <c r="K11" s="253"/>
      <c r="L11" s="253"/>
      <c r="M11" s="112"/>
    </row>
    <row r="12" spans="1:31" ht="27.5" x14ac:dyDescent="1.1499999999999999">
      <c r="A12" s="137" t="s">
        <v>20</v>
      </c>
      <c r="B12" s="112" t="s">
        <v>107</v>
      </c>
      <c r="C12" s="112"/>
      <c r="D12" s="112"/>
      <c r="E12" s="112"/>
      <c r="F12" s="112"/>
      <c r="G12" s="112"/>
      <c r="H12" s="112"/>
      <c r="I12" s="112"/>
      <c r="J12" s="112"/>
      <c r="K12" s="112"/>
      <c r="L12" s="112"/>
      <c r="M12" s="112"/>
    </row>
    <row r="13" spans="1:31" ht="27.5" x14ac:dyDescent="1.1499999999999999">
      <c r="A13" s="137" t="s">
        <v>108</v>
      </c>
      <c r="B13" s="112" t="s">
        <v>212</v>
      </c>
      <c r="C13" s="112"/>
      <c r="D13" s="112"/>
      <c r="E13" s="112"/>
      <c r="F13" s="112"/>
      <c r="G13" s="112"/>
      <c r="H13" s="112"/>
      <c r="I13" s="112"/>
      <c r="J13" s="112"/>
      <c r="K13" s="112"/>
      <c r="L13" s="112"/>
      <c r="M13" s="112"/>
    </row>
    <row r="14" spans="1:31" ht="113.25" customHeight="1" x14ac:dyDescent="0.95">
      <c r="A14" s="195" t="s">
        <v>151</v>
      </c>
      <c r="B14" s="240" t="s">
        <v>209</v>
      </c>
      <c r="C14" s="240"/>
      <c r="D14" s="240"/>
      <c r="E14" s="240"/>
      <c r="F14" s="240"/>
      <c r="G14" s="240"/>
      <c r="H14" s="240"/>
      <c r="I14" s="240"/>
      <c r="J14" s="240"/>
      <c r="K14" s="240"/>
      <c r="L14" s="240"/>
      <c r="M14" s="240"/>
    </row>
    <row r="15" spans="1:31" ht="74.25" customHeight="1" x14ac:dyDescent="0.95">
      <c r="A15" s="137" t="s">
        <v>22</v>
      </c>
      <c r="B15" s="250" t="s">
        <v>210</v>
      </c>
      <c r="C15" s="250"/>
      <c r="D15" s="250"/>
      <c r="E15" s="250"/>
      <c r="F15" s="250"/>
      <c r="G15" s="250"/>
      <c r="H15" s="250"/>
      <c r="I15" s="250"/>
      <c r="J15" s="250"/>
      <c r="K15" s="250"/>
      <c r="L15" s="250"/>
      <c r="M15" s="250"/>
    </row>
    <row r="16" spans="1:31" ht="66.75" customHeight="1" x14ac:dyDescent="0.95">
      <c r="A16" s="137" t="s">
        <v>23</v>
      </c>
      <c r="B16" s="240" t="s">
        <v>211</v>
      </c>
      <c r="C16" s="240"/>
      <c r="D16" s="240"/>
      <c r="E16" s="240"/>
      <c r="F16" s="240"/>
      <c r="G16" s="240"/>
      <c r="H16" s="240"/>
      <c r="I16" s="240"/>
      <c r="J16" s="240"/>
      <c r="K16" s="240"/>
      <c r="L16" s="240"/>
      <c r="M16" s="240"/>
    </row>
    <row r="17" spans="1:13" ht="27.5" x14ac:dyDescent="1.1499999999999999">
      <c r="A17" s="137" t="s">
        <v>213</v>
      </c>
      <c r="B17" s="112" t="s">
        <v>110</v>
      </c>
      <c r="C17" s="112"/>
      <c r="D17" s="112"/>
      <c r="E17" s="112"/>
      <c r="F17" s="112"/>
      <c r="G17" s="112"/>
      <c r="H17" s="112"/>
      <c r="I17" s="112"/>
      <c r="J17" s="112"/>
      <c r="K17" s="112"/>
      <c r="L17" s="112"/>
      <c r="M17" s="112"/>
    </row>
    <row r="18" spans="1:13" ht="27.5" x14ac:dyDescent="1.1499999999999999">
      <c r="A18" s="138"/>
      <c r="B18" s="112" t="s">
        <v>214</v>
      </c>
      <c r="C18" s="112"/>
      <c r="D18" s="112"/>
      <c r="E18" s="112"/>
      <c r="F18" s="112"/>
      <c r="G18" s="112"/>
      <c r="H18" s="112"/>
      <c r="I18" s="112"/>
      <c r="J18" s="112"/>
      <c r="K18" s="112"/>
      <c r="L18" s="112"/>
      <c r="M18" s="112"/>
    </row>
    <row r="19" spans="1:13" ht="64.5" customHeight="1" x14ac:dyDescent="1.1499999999999999">
      <c r="A19" s="137" t="s">
        <v>111</v>
      </c>
      <c r="B19" s="248" t="s">
        <v>216</v>
      </c>
      <c r="C19" s="254"/>
      <c r="D19" s="254"/>
      <c r="E19" s="254"/>
      <c r="F19" s="254"/>
      <c r="G19" s="254"/>
      <c r="H19" s="254"/>
      <c r="I19" s="254"/>
      <c r="J19" s="254"/>
      <c r="K19" s="254"/>
      <c r="L19" s="254"/>
      <c r="M19" s="254"/>
    </row>
    <row r="20" spans="1:13" ht="85.75" customHeight="1" x14ac:dyDescent="1.1499999999999999">
      <c r="A20" s="209" t="s">
        <v>225</v>
      </c>
      <c r="B20" s="248" t="s">
        <v>224</v>
      </c>
      <c r="C20" s="248"/>
      <c r="D20" s="248"/>
      <c r="E20" s="248"/>
      <c r="F20" s="248"/>
      <c r="G20" s="248"/>
      <c r="H20" s="248"/>
      <c r="I20" s="248"/>
      <c r="J20" s="248"/>
      <c r="K20" s="112"/>
      <c r="L20" s="112"/>
      <c r="M20" s="112"/>
    </row>
    <row r="22" spans="1:13" ht="38" x14ac:dyDescent="1.55">
      <c r="A22" s="135" t="s">
        <v>222</v>
      </c>
    </row>
    <row r="23" spans="1:13" ht="27.5" x14ac:dyDescent="1.1499999999999999">
      <c r="A23" s="253" t="s">
        <v>112</v>
      </c>
      <c r="B23" s="253"/>
      <c r="C23" s="253"/>
      <c r="D23" s="253"/>
      <c r="E23" s="253"/>
      <c r="F23" s="253"/>
      <c r="G23" s="253"/>
      <c r="H23" s="253"/>
      <c r="I23" s="253"/>
      <c r="J23" s="253"/>
      <c r="K23" s="253"/>
      <c r="L23" s="253"/>
      <c r="M23" s="112"/>
    </row>
    <row r="24" spans="1:13" ht="27.5" x14ac:dyDescent="1.1499999999999999">
      <c r="A24" s="137" t="s">
        <v>20</v>
      </c>
      <c r="B24" s="112" t="s">
        <v>107</v>
      </c>
      <c r="C24" s="112"/>
      <c r="D24" s="112"/>
      <c r="E24" s="112"/>
      <c r="F24" s="112"/>
      <c r="G24" s="112"/>
      <c r="H24" s="112"/>
      <c r="I24" s="112"/>
      <c r="J24" s="112"/>
      <c r="K24" s="112"/>
      <c r="L24" s="112"/>
      <c r="M24" s="112"/>
    </row>
    <row r="25" spans="1:13" ht="27.5" x14ac:dyDescent="1.1499999999999999">
      <c r="A25" s="137" t="s">
        <v>36</v>
      </c>
      <c r="B25" s="112" t="s">
        <v>198</v>
      </c>
      <c r="C25" s="112"/>
      <c r="D25" s="112"/>
      <c r="E25" s="112"/>
      <c r="F25" s="112"/>
      <c r="G25" s="112"/>
      <c r="H25" s="112"/>
      <c r="I25" s="112"/>
      <c r="J25" s="112"/>
      <c r="K25" s="112"/>
      <c r="L25" s="112"/>
      <c r="M25" s="112"/>
    </row>
    <row r="26" spans="1:13" ht="139.5" customHeight="1" x14ac:dyDescent="0.95">
      <c r="A26" s="137" t="s">
        <v>151</v>
      </c>
      <c r="B26" s="250" t="s">
        <v>226</v>
      </c>
      <c r="C26" s="250"/>
      <c r="D26" s="250"/>
      <c r="E26" s="250"/>
      <c r="F26" s="250"/>
      <c r="G26" s="250"/>
      <c r="H26" s="250"/>
      <c r="I26" s="250"/>
      <c r="J26" s="250"/>
      <c r="K26" s="250"/>
      <c r="L26" s="250"/>
      <c r="M26" s="250"/>
    </row>
    <row r="27" spans="1:13" ht="54.65" customHeight="1" x14ac:dyDescent="0.95">
      <c r="A27" s="137" t="s">
        <v>22</v>
      </c>
      <c r="B27" s="250" t="s">
        <v>157</v>
      </c>
      <c r="C27" s="250"/>
      <c r="D27" s="250"/>
      <c r="E27" s="250"/>
      <c r="F27" s="250"/>
      <c r="G27" s="250"/>
      <c r="H27" s="250"/>
      <c r="I27" s="250"/>
      <c r="J27" s="250"/>
      <c r="K27" s="250"/>
      <c r="L27" s="250"/>
      <c r="M27" s="250"/>
    </row>
    <row r="28" spans="1:13" s="88" customFormat="1" ht="81" customHeight="1" x14ac:dyDescent="0.35">
      <c r="A28" s="137" t="s">
        <v>23</v>
      </c>
      <c r="B28" s="250" t="s">
        <v>227</v>
      </c>
      <c r="C28" s="250"/>
      <c r="D28" s="250"/>
      <c r="E28" s="250"/>
      <c r="F28" s="250"/>
      <c r="G28" s="250"/>
      <c r="H28" s="250"/>
      <c r="I28" s="250"/>
      <c r="J28" s="250"/>
      <c r="K28" s="250"/>
      <c r="L28" s="250"/>
      <c r="M28" s="250"/>
    </row>
    <row r="29" spans="1:13" ht="27.5" x14ac:dyDescent="1.1499999999999999">
      <c r="A29" s="137" t="s">
        <v>229</v>
      </c>
      <c r="B29" s="112" t="s">
        <v>113</v>
      </c>
      <c r="C29" s="112"/>
      <c r="D29" s="112"/>
      <c r="E29" s="112"/>
      <c r="F29" s="112"/>
      <c r="G29" s="112"/>
      <c r="H29" s="112"/>
      <c r="I29" s="112"/>
      <c r="J29" s="112"/>
      <c r="K29" s="112"/>
      <c r="L29" s="112"/>
      <c r="M29" s="112"/>
    </row>
    <row r="30" spans="1:13" ht="27.5" x14ac:dyDescent="1.1499999999999999">
      <c r="A30" s="138"/>
      <c r="B30" s="112" t="s">
        <v>228</v>
      </c>
      <c r="C30" s="112"/>
      <c r="D30" s="112"/>
      <c r="E30" s="112"/>
      <c r="F30" s="112"/>
      <c r="G30" s="112"/>
      <c r="H30" s="112"/>
      <c r="I30" s="112"/>
      <c r="K30" s="112"/>
      <c r="L30" s="112"/>
      <c r="M30" s="112"/>
    </row>
    <row r="31" spans="1:13" ht="55.25" customHeight="1" x14ac:dyDescent="1.1499999999999999">
      <c r="A31" s="137" t="s">
        <v>111</v>
      </c>
      <c r="B31" s="248" t="s">
        <v>230</v>
      </c>
      <c r="C31" s="248"/>
      <c r="D31" s="248"/>
      <c r="E31" s="248"/>
      <c r="F31" s="248"/>
      <c r="G31" s="248"/>
      <c r="H31" s="248"/>
      <c r="I31" s="248"/>
      <c r="J31" s="248"/>
      <c r="K31" s="248"/>
      <c r="L31" s="248"/>
      <c r="M31" s="248"/>
    </row>
    <row r="32" spans="1:13" ht="88.75" customHeight="1" x14ac:dyDescent="1.1499999999999999">
      <c r="A32" s="209" t="s">
        <v>225</v>
      </c>
      <c r="B32" s="240" t="s">
        <v>231</v>
      </c>
      <c r="C32" s="240"/>
      <c r="D32" s="240"/>
      <c r="E32" s="240"/>
      <c r="F32" s="240"/>
      <c r="G32" s="240"/>
      <c r="H32" s="240"/>
      <c r="I32" s="240"/>
      <c r="J32" s="240"/>
      <c r="K32" s="136"/>
      <c r="L32" s="136"/>
      <c r="M32" s="136"/>
    </row>
    <row r="34" spans="1:12" ht="38" x14ac:dyDescent="1.55">
      <c r="A34" s="210" t="s">
        <v>199</v>
      </c>
      <c r="C34" s="112"/>
      <c r="D34" s="112"/>
      <c r="E34" s="112"/>
      <c r="F34" s="112"/>
      <c r="G34" s="112"/>
      <c r="H34" s="112"/>
      <c r="I34" s="112"/>
      <c r="J34" s="112"/>
      <c r="K34" s="112"/>
      <c r="L34" s="112"/>
    </row>
    <row r="35" spans="1:12" ht="27.5" x14ac:dyDescent="1.1499999999999999">
      <c r="A35" s="112" t="s">
        <v>232</v>
      </c>
      <c r="C35" s="112"/>
      <c r="D35" s="112"/>
      <c r="E35" s="112"/>
      <c r="F35" s="112"/>
      <c r="G35" s="112"/>
      <c r="H35" s="112"/>
      <c r="I35" s="112"/>
      <c r="J35" s="112"/>
      <c r="K35" s="112"/>
      <c r="L35" s="112"/>
    </row>
    <row r="36" spans="1:12" ht="27.5" x14ac:dyDescent="1.1499999999999999">
      <c r="A36" s="112" t="s">
        <v>158</v>
      </c>
      <c r="B36" s="112"/>
      <c r="C36" s="112"/>
      <c r="D36" s="112"/>
      <c r="E36" s="112"/>
      <c r="F36" s="112"/>
      <c r="G36" s="112"/>
      <c r="H36" s="112"/>
      <c r="I36" s="112"/>
      <c r="J36" s="112"/>
      <c r="K36" s="112"/>
      <c r="L36" s="112"/>
    </row>
    <row r="37" spans="1:12" ht="71" customHeight="1" x14ac:dyDescent="1.1499999999999999">
      <c r="A37" s="101"/>
      <c r="B37" s="112"/>
      <c r="C37" s="112"/>
      <c r="D37" s="112"/>
      <c r="E37" s="112"/>
      <c r="F37" s="112"/>
      <c r="G37" s="112"/>
      <c r="H37" s="251" t="s">
        <v>234</v>
      </c>
      <c r="I37" s="251"/>
      <c r="J37" s="191" t="s">
        <v>235</v>
      </c>
      <c r="K37" s="204"/>
    </row>
    <row r="38" spans="1:12" ht="27.5" x14ac:dyDescent="1.1499999999999999">
      <c r="A38" s="101"/>
      <c r="B38" s="112"/>
      <c r="C38" s="112"/>
      <c r="D38" s="112"/>
      <c r="E38" s="112"/>
      <c r="F38" s="112"/>
      <c r="G38" s="112"/>
      <c r="H38" s="252" t="s">
        <v>1</v>
      </c>
      <c r="I38" s="252"/>
      <c r="J38" s="171" t="s">
        <v>2</v>
      </c>
      <c r="K38" s="205"/>
    </row>
    <row r="39" spans="1:12" ht="27.5" x14ac:dyDescent="1.1499999999999999">
      <c r="A39" s="101"/>
      <c r="B39" s="112"/>
      <c r="C39" s="112"/>
      <c r="D39" s="112"/>
      <c r="E39" s="112"/>
      <c r="F39" s="112"/>
      <c r="G39" s="112"/>
      <c r="H39" s="112"/>
      <c r="I39" s="112"/>
      <c r="J39" s="112"/>
      <c r="K39" s="112"/>
    </row>
    <row r="40" spans="1:12" ht="27.5" x14ac:dyDescent="1.1499999999999999">
      <c r="A40" s="112"/>
      <c r="B40" s="112" t="s">
        <v>129</v>
      </c>
      <c r="C40" s="112"/>
      <c r="D40" s="112"/>
      <c r="E40" s="112"/>
      <c r="F40" s="112"/>
      <c r="G40" s="112"/>
      <c r="H40" s="244">
        <v>43.5</v>
      </c>
      <c r="I40" s="244"/>
      <c r="J40" s="190"/>
      <c r="K40" s="190"/>
    </row>
    <row r="41" spans="1:12" ht="61.25" customHeight="1" x14ac:dyDescent="1.1499999999999999">
      <c r="A41" s="112"/>
      <c r="B41" s="250" t="s">
        <v>233</v>
      </c>
      <c r="C41" s="250"/>
      <c r="D41" s="250"/>
      <c r="E41" s="250"/>
      <c r="F41" s="250"/>
      <c r="G41" s="250"/>
      <c r="H41" s="247"/>
      <c r="I41" s="247"/>
      <c r="J41" s="192">
        <v>5.5</v>
      </c>
      <c r="K41" s="192"/>
    </row>
    <row r="42" spans="1:12" ht="27.5" x14ac:dyDescent="1.1499999999999999">
      <c r="A42" s="112"/>
      <c r="B42" s="112" t="s">
        <v>128</v>
      </c>
      <c r="C42" s="112"/>
      <c r="D42" s="112"/>
      <c r="E42" s="112"/>
      <c r="F42" s="112"/>
      <c r="G42" s="112"/>
      <c r="H42" s="246"/>
      <c r="I42" s="246"/>
      <c r="J42" s="190">
        <v>38</v>
      </c>
      <c r="K42" s="190"/>
    </row>
    <row r="43" spans="1:12" ht="28" thickBot="1" x14ac:dyDescent="1.2">
      <c r="A43" s="101"/>
      <c r="B43" s="112"/>
      <c r="C43" s="112"/>
      <c r="D43" s="112"/>
      <c r="E43" s="112"/>
      <c r="F43" s="112"/>
      <c r="G43" s="112" t="s">
        <v>236</v>
      </c>
      <c r="H43" s="245">
        <f>SUM(H40:H42)</f>
        <v>43.5</v>
      </c>
      <c r="I43" s="245"/>
      <c r="J43" s="193">
        <f>SUM(J40:J42)</f>
        <v>43.5</v>
      </c>
      <c r="K43" s="190"/>
    </row>
    <row r="44" spans="1:12" ht="53.25" customHeight="1" thickTop="1" x14ac:dyDescent="1.1499999999999999">
      <c r="A44" s="101"/>
      <c r="B44" s="112"/>
      <c r="C44" s="112"/>
      <c r="D44" s="112"/>
      <c r="E44" s="112"/>
      <c r="F44" s="112"/>
      <c r="G44" s="112"/>
      <c r="H44" s="241" t="s">
        <v>144</v>
      </c>
      <c r="I44" s="241"/>
      <c r="J44" s="241"/>
      <c r="K44" s="206"/>
      <c r="L44" s="206"/>
    </row>
    <row r="45" spans="1:12" ht="39.75" customHeight="1" x14ac:dyDescent="1.1499999999999999">
      <c r="A45" s="101"/>
      <c r="B45" s="112"/>
      <c r="C45" s="112"/>
      <c r="D45" s="112"/>
      <c r="E45" s="112"/>
      <c r="F45" s="112"/>
      <c r="G45" s="112"/>
      <c r="H45" s="207"/>
      <c r="I45" s="207"/>
      <c r="J45" s="207"/>
      <c r="K45" s="206"/>
      <c r="L45" s="206"/>
    </row>
    <row r="46" spans="1:12" ht="27.5" x14ac:dyDescent="1.1499999999999999">
      <c r="A46" s="101" t="s">
        <v>237</v>
      </c>
    </row>
    <row r="47" spans="1:12" x14ac:dyDescent="0.95">
      <c r="A47" s="82"/>
    </row>
    <row r="48" spans="1:12" x14ac:dyDescent="0.95">
      <c r="A48" s="82"/>
    </row>
    <row r="49" spans="1:1" x14ac:dyDescent="0.95">
      <c r="A49" s="82"/>
    </row>
    <row r="50" spans="1:1" x14ac:dyDescent="0.95">
      <c r="A50" s="82"/>
    </row>
    <row r="51" spans="1:1" x14ac:dyDescent="0.95">
      <c r="A51" s="82"/>
    </row>
    <row r="52" spans="1:1" x14ac:dyDescent="0.95">
      <c r="A52" s="82"/>
    </row>
    <row r="53" spans="1:1" x14ac:dyDescent="0.95">
      <c r="A53" s="82"/>
    </row>
    <row r="54" spans="1:1" x14ac:dyDescent="0.95">
      <c r="A54" s="82"/>
    </row>
    <row r="55" spans="1:1" x14ac:dyDescent="0.95">
      <c r="A55" s="82"/>
    </row>
    <row r="56" spans="1:1" x14ac:dyDescent="0.95">
      <c r="A56" s="82"/>
    </row>
    <row r="57" spans="1:1" x14ac:dyDescent="0.95">
      <c r="A57" s="82"/>
    </row>
    <row r="58" spans="1:1" x14ac:dyDescent="0.95">
      <c r="A58" s="82"/>
    </row>
    <row r="59" spans="1:1" x14ac:dyDescent="0.95">
      <c r="A59" s="82"/>
    </row>
    <row r="60" spans="1:1" x14ac:dyDescent="0.95">
      <c r="A60" s="82"/>
    </row>
    <row r="61" spans="1:1" x14ac:dyDescent="0.95">
      <c r="A61" s="82"/>
    </row>
    <row r="62" spans="1:1" x14ac:dyDescent="0.95">
      <c r="A62" s="82"/>
    </row>
    <row r="63" spans="1:1" x14ac:dyDescent="0.95">
      <c r="A63" s="82"/>
    </row>
    <row r="67" spans="1:12" ht="38" x14ac:dyDescent="1.55">
      <c r="A67" s="135" t="s">
        <v>239</v>
      </c>
    </row>
    <row r="69" spans="1:12" ht="58.5" customHeight="1" x14ac:dyDescent="0.95">
      <c r="A69" s="242" t="s">
        <v>240</v>
      </c>
      <c r="B69" s="242"/>
      <c r="C69" s="242"/>
      <c r="D69" s="242"/>
      <c r="E69" s="242"/>
      <c r="F69" s="242"/>
      <c r="G69" s="242"/>
      <c r="H69" s="242"/>
      <c r="I69" s="242"/>
      <c r="J69" s="242"/>
      <c r="K69" s="242"/>
      <c r="L69" s="242"/>
    </row>
    <row r="71" spans="1:12" ht="32.25" customHeight="1" x14ac:dyDescent="0.95">
      <c r="A71" s="243" t="s">
        <v>256</v>
      </c>
      <c r="B71" s="243"/>
      <c r="C71" s="243"/>
      <c r="D71" s="243"/>
      <c r="E71" s="243"/>
      <c r="F71" s="243"/>
    </row>
    <row r="72" spans="1:12" x14ac:dyDescent="0.95">
      <c r="A72" s="208" t="s">
        <v>35</v>
      </c>
      <c r="B72" s="1" t="s">
        <v>241</v>
      </c>
    </row>
    <row r="73" spans="1:12" ht="22.5" customHeight="1" x14ac:dyDescent="0.95">
      <c r="A73" s="208" t="s">
        <v>182</v>
      </c>
      <c r="B73" s="1" t="s">
        <v>242</v>
      </c>
    </row>
    <row r="74" spans="1:12" x14ac:dyDescent="0.95">
      <c r="A74" s="208" t="s">
        <v>179</v>
      </c>
      <c r="B74" s="1" t="s">
        <v>243</v>
      </c>
    </row>
    <row r="75" spans="1:12" x14ac:dyDescent="0.95">
      <c r="A75" s="208" t="s">
        <v>181</v>
      </c>
      <c r="B75" s="1" t="s">
        <v>244</v>
      </c>
    </row>
    <row r="76" spans="1:12" ht="68.25" customHeight="1" x14ac:dyDescent="0.95">
      <c r="A76" s="238" t="s">
        <v>245</v>
      </c>
      <c r="B76" s="238"/>
      <c r="C76" s="238"/>
      <c r="D76" s="238"/>
      <c r="E76" s="238"/>
      <c r="F76" s="238"/>
      <c r="G76" s="238"/>
      <c r="H76" s="238"/>
      <c r="I76" s="238"/>
      <c r="J76" s="238"/>
      <c r="K76" s="238"/>
    </row>
    <row r="78" spans="1:12" ht="27" customHeight="1" x14ac:dyDescent="0.95">
      <c r="A78" s="1" t="s">
        <v>246</v>
      </c>
    </row>
    <row r="79" spans="1:12" ht="25.25" customHeight="1" x14ac:dyDescent="0.95">
      <c r="A79" s="208" t="s">
        <v>35</v>
      </c>
      <c r="B79" s="1" t="s">
        <v>247</v>
      </c>
    </row>
    <row r="80" spans="1:12" ht="27" customHeight="1" x14ac:dyDescent="0.95">
      <c r="A80" s="208" t="s">
        <v>179</v>
      </c>
      <c r="B80" s="1" t="s">
        <v>248</v>
      </c>
    </row>
    <row r="81" spans="1:13" x14ac:dyDescent="0.95">
      <c r="A81" s="208" t="s">
        <v>181</v>
      </c>
      <c r="B81" s="1" t="s">
        <v>249</v>
      </c>
    </row>
    <row r="82" spans="1:13" ht="64.25" customHeight="1" x14ac:dyDescent="0.95">
      <c r="A82" s="88" t="s">
        <v>257</v>
      </c>
    </row>
    <row r="84" spans="1:13" ht="38" x14ac:dyDescent="1.55">
      <c r="A84" s="135" t="s">
        <v>152</v>
      </c>
    </row>
    <row r="85" spans="1:13" ht="53.25" customHeight="1" x14ac:dyDescent="1.1499999999999999">
      <c r="A85" s="137" t="s">
        <v>11</v>
      </c>
      <c r="B85" s="236" t="s">
        <v>238</v>
      </c>
      <c r="C85" s="236"/>
      <c r="D85" s="236"/>
      <c r="E85" s="236"/>
      <c r="F85" s="236"/>
      <c r="G85" s="236"/>
      <c r="H85" s="236"/>
      <c r="I85" s="236"/>
      <c r="J85" s="236"/>
      <c r="K85" s="236"/>
      <c r="L85" s="236"/>
      <c r="M85" s="236"/>
    </row>
    <row r="86" spans="1:13" ht="59.25" customHeight="1" x14ac:dyDescent="1.1499999999999999">
      <c r="A86" s="137" t="s">
        <v>250</v>
      </c>
      <c r="B86" s="248" t="s">
        <v>251</v>
      </c>
      <c r="C86" s="248"/>
      <c r="D86" s="248"/>
      <c r="E86" s="248"/>
      <c r="F86" s="248"/>
      <c r="G86" s="248"/>
      <c r="H86" s="248"/>
      <c r="I86" s="248"/>
      <c r="J86" s="248"/>
      <c r="K86" s="248"/>
      <c r="L86" s="248"/>
      <c r="M86" s="248"/>
    </row>
    <row r="87" spans="1:13" x14ac:dyDescent="0.95">
      <c r="A87" s="87"/>
    </row>
    <row r="88" spans="1:13" ht="38" x14ac:dyDescent="1.55">
      <c r="A88" s="135" t="s">
        <v>116</v>
      </c>
    </row>
    <row r="90" spans="1:13" ht="70.5" customHeight="1" x14ac:dyDescent="0.95">
      <c r="A90" s="137" t="s">
        <v>11</v>
      </c>
      <c r="B90" s="237" t="s">
        <v>254</v>
      </c>
      <c r="C90" s="237"/>
      <c r="D90" s="237"/>
      <c r="E90" s="237"/>
      <c r="F90" s="237"/>
      <c r="G90" s="237"/>
      <c r="H90" s="237"/>
      <c r="I90" s="237"/>
      <c r="J90" s="237"/>
      <c r="K90" s="237"/>
      <c r="L90" s="237"/>
      <c r="M90" s="237"/>
    </row>
    <row r="91" spans="1:13" x14ac:dyDescent="0.95">
      <c r="A91" s="87"/>
      <c r="B91" s="84"/>
      <c r="C91" s="84"/>
      <c r="D91" s="84"/>
      <c r="E91" s="84"/>
      <c r="F91" s="84"/>
      <c r="G91" s="84"/>
      <c r="H91" s="84"/>
      <c r="I91" s="84"/>
      <c r="J91" s="84"/>
      <c r="K91" s="84"/>
      <c r="L91" s="84"/>
      <c r="M91" s="84"/>
    </row>
    <row r="92" spans="1:13" ht="60" customHeight="1" x14ac:dyDescent="0.95">
      <c r="A92" s="239" t="s">
        <v>252</v>
      </c>
      <c r="B92" s="239"/>
      <c r="C92" s="239"/>
      <c r="D92" s="239"/>
      <c r="E92" s="239"/>
      <c r="F92" s="239"/>
      <c r="G92" s="239"/>
      <c r="H92" s="239"/>
      <c r="I92" s="239"/>
      <c r="J92" s="239"/>
      <c r="K92" s="239"/>
      <c r="L92" s="239"/>
    </row>
    <row r="93" spans="1:13" ht="84.75" customHeight="1" x14ac:dyDescent="1.1499999999999999">
      <c r="A93" s="249" t="s">
        <v>253</v>
      </c>
      <c r="B93" s="249"/>
      <c r="C93" s="249"/>
      <c r="D93" s="249"/>
      <c r="E93" s="249"/>
      <c r="F93" s="249"/>
      <c r="G93" s="249"/>
      <c r="H93" s="249"/>
      <c r="I93" s="249"/>
      <c r="J93" s="249"/>
      <c r="K93" s="249"/>
      <c r="L93" s="249"/>
      <c r="M93" s="196"/>
    </row>
    <row r="95" spans="1:13" ht="52.75" customHeight="1" x14ac:dyDescent="1.1499999999999999">
      <c r="A95" s="137" t="s">
        <v>255</v>
      </c>
      <c r="B95" s="248" t="s">
        <v>114</v>
      </c>
      <c r="C95" s="248"/>
      <c r="D95" s="248"/>
      <c r="E95" s="248"/>
      <c r="F95" s="248"/>
      <c r="G95" s="248"/>
      <c r="H95" s="248"/>
      <c r="I95" s="248"/>
      <c r="J95" s="248"/>
      <c r="K95" s="248"/>
      <c r="L95" s="248"/>
      <c r="M95" s="248"/>
    </row>
    <row r="96" spans="1:13" ht="27.5" x14ac:dyDescent="1.1499999999999999">
      <c r="A96" s="87"/>
      <c r="B96" s="112"/>
      <c r="C96" s="136"/>
      <c r="D96" s="136"/>
      <c r="E96" s="136"/>
      <c r="F96" s="136"/>
      <c r="G96" s="136"/>
      <c r="H96" s="136"/>
      <c r="I96" s="136"/>
      <c r="J96" s="136"/>
      <c r="K96" s="136"/>
      <c r="L96" s="136"/>
      <c r="M96" s="136"/>
    </row>
    <row r="97" spans="1:13" ht="38" x14ac:dyDescent="1.55">
      <c r="A97" s="135" t="s">
        <v>165</v>
      </c>
      <c r="B97" s="112"/>
      <c r="C97" s="112"/>
      <c r="D97" s="112"/>
      <c r="E97" s="112"/>
      <c r="F97" s="112"/>
      <c r="G97" s="112"/>
      <c r="H97" s="112"/>
      <c r="I97" s="112"/>
      <c r="J97" s="112"/>
      <c r="K97" s="112"/>
      <c r="L97" s="112"/>
      <c r="M97" s="112"/>
    </row>
    <row r="98" spans="1:13" ht="27.5" x14ac:dyDescent="1.1499999999999999">
      <c r="B98" s="112"/>
      <c r="C98" s="112"/>
      <c r="D98" s="112"/>
      <c r="E98" s="112"/>
      <c r="F98" s="112"/>
      <c r="G98" s="112"/>
      <c r="H98" s="112"/>
      <c r="I98" s="112"/>
      <c r="J98" s="112"/>
      <c r="K98" s="112"/>
      <c r="L98" s="112"/>
      <c r="M98" s="112"/>
    </row>
    <row r="99" spans="1:13" ht="26.4" customHeight="1" x14ac:dyDescent="1.1499999999999999">
      <c r="A99" s="248" t="s">
        <v>258</v>
      </c>
      <c r="B99" s="248"/>
      <c r="C99" s="248"/>
      <c r="D99" s="248"/>
      <c r="E99" s="248"/>
      <c r="F99" s="248"/>
      <c r="G99" s="248"/>
      <c r="H99" s="248"/>
      <c r="I99" s="248"/>
      <c r="J99" s="248"/>
      <c r="K99" s="248"/>
      <c r="L99" s="248"/>
      <c r="M99" s="248"/>
    </row>
    <row r="100" spans="1:13" ht="27.5" x14ac:dyDescent="1.1499999999999999">
      <c r="A100" s="82"/>
      <c r="B100" s="112"/>
      <c r="C100" s="112"/>
      <c r="D100" s="112"/>
      <c r="E100" s="112"/>
      <c r="F100" s="112"/>
      <c r="G100" s="112"/>
      <c r="H100" s="112"/>
      <c r="I100" s="112"/>
      <c r="J100" s="112"/>
      <c r="K100" s="112"/>
      <c r="L100" s="112"/>
      <c r="M100" s="112"/>
    </row>
    <row r="101" spans="1:13" ht="38" x14ac:dyDescent="1.55">
      <c r="A101" s="135" t="s">
        <v>123</v>
      </c>
      <c r="B101" s="112"/>
      <c r="C101" s="112"/>
      <c r="D101" s="112"/>
      <c r="E101" s="112"/>
      <c r="F101" s="112"/>
      <c r="G101" s="112"/>
      <c r="H101" s="112"/>
      <c r="I101" s="112"/>
      <c r="J101" s="112"/>
      <c r="K101" s="112"/>
      <c r="L101" s="112"/>
      <c r="M101" s="112"/>
    </row>
    <row r="102" spans="1:13" ht="27.5" x14ac:dyDescent="1.1499999999999999">
      <c r="A102" s="248" t="s">
        <v>259</v>
      </c>
      <c r="B102" s="248"/>
      <c r="C102" s="248"/>
      <c r="D102" s="248"/>
      <c r="E102" s="248"/>
      <c r="F102" s="248"/>
      <c r="G102" s="248"/>
      <c r="H102" s="248"/>
      <c r="I102" s="248"/>
      <c r="J102" s="248"/>
      <c r="K102" s="248"/>
      <c r="L102" s="248"/>
      <c r="M102" s="248"/>
    </row>
    <row r="103" spans="1:13" s="82" customFormat="1" ht="27.5" x14ac:dyDescent="1.1499999999999999">
      <c r="A103" s="101" t="s">
        <v>260</v>
      </c>
      <c r="B103" s="101"/>
      <c r="C103" s="101"/>
      <c r="D103" s="101"/>
      <c r="E103" s="101"/>
      <c r="F103" s="101"/>
      <c r="G103" s="101"/>
      <c r="H103" s="101"/>
      <c r="I103" s="101"/>
      <c r="J103" s="101"/>
      <c r="K103" s="101"/>
      <c r="L103" s="101"/>
      <c r="M103" s="101"/>
    </row>
    <row r="104" spans="1:13" ht="27.5" x14ac:dyDescent="1.1499999999999999">
      <c r="C104" s="112"/>
      <c r="D104" s="112"/>
      <c r="E104" s="112"/>
      <c r="F104" s="112"/>
      <c r="G104" s="112"/>
      <c r="H104" s="112"/>
      <c r="I104" s="112"/>
      <c r="J104" s="112"/>
      <c r="K104" s="112"/>
      <c r="L104" s="112"/>
      <c r="M104" s="112"/>
    </row>
  </sheetData>
  <sheetProtection sheet="1" objects="1" scenarios="1"/>
  <mergeCells count="35">
    <mergeCell ref="B5:M5"/>
    <mergeCell ref="B27:M27"/>
    <mergeCell ref="B15:M15"/>
    <mergeCell ref="A11:L11"/>
    <mergeCell ref="B16:M16"/>
    <mergeCell ref="B14:M14"/>
    <mergeCell ref="B19:M19"/>
    <mergeCell ref="A23:L23"/>
    <mergeCell ref="B26:M26"/>
    <mergeCell ref="B6:N6"/>
    <mergeCell ref="B8:P8"/>
    <mergeCell ref="B7:O7"/>
    <mergeCell ref="B20:J20"/>
    <mergeCell ref="B28:M28"/>
    <mergeCell ref="B31:M31"/>
    <mergeCell ref="H37:I37"/>
    <mergeCell ref="H38:I38"/>
    <mergeCell ref="B41:G41"/>
    <mergeCell ref="B95:M95"/>
    <mergeCell ref="A99:M99"/>
    <mergeCell ref="A102:M102"/>
    <mergeCell ref="A93:L93"/>
    <mergeCell ref="B86:M86"/>
    <mergeCell ref="B85:M85"/>
    <mergeCell ref="B90:M90"/>
    <mergeCell ref="A76:K76"/>
    <mergeCell ref="A92:L92"/>
    <mergeCell ref="B32:J32"/>
    <mergeCell ref="H44:J44"/>
    <mergeCell ref="A69:L69"/>
    <mergeCell ref="A71:F71"/>
    <mergeCell ref="H40:I40"/>
    <mergeCell ref="H43:I43"/>
    <mergeCell ref="H42:I42"/>
    <mergeCell ref="H41:I41"/>
  </mergeCells>
  <pageMargins left="0.70866141732283472" right="0.70866141732283472" top="0.74803149606299213" bottom="0.74803149606299213" header="0.31496062992125984" footer="0.31496062992125984"/>
  <pageSetup scale="50" fitToHeight="7" orientation="portrait" r:id="rId1"/>
  <headerFooter>
    <oddHeader>&amp;R&amp;"Poppins,Regular"&amp;1Unit Accounts Preparation  - Instructions</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6C7B2-3DEC-46D7-B984-58DED3EBA4F0}">
  <sheetPr codeName="Sheet5">
    <tabColor theme="8" tint="0.59999389629810485"/>
    <pageSetUpPr fitToPage="1"/>
  </sheetPr>
  <dimension ref="A1:D16"/>
  <sheetViews>
    <sheetView workbookViewId="0"/>
  </sheetViews>
  <sheetFormatPr defaultColWidth="9.08984375" defaultRowHeight="23" x14ac:dyDescent="0.95"/>
  <cols>
    <col min="1" max="1" width="107.6328125" style="1" customWidth="1"/>
    <col min="2" max="2" width="22.54296875" style="1" customWidth="1"/>
    <col min="3" max="3" width="4.6328125" style="1" customWidth="1"/>
    <col min="4" max="4" width="25.90625" style="1" customWidth="1"/>
    <col min="5" max="16384" width="9.08984375" style="1"/>
  </cols>
  <sheetData>
    <row r="1" spans="1:4" ht="38" x14ac:dyDescent="1.55">
      <c r="A1" s="93" t="s">
        <v>131</v>
      </c>
    </row>
    <row r="3" spans="1:4" x14ac:dyDescent="0.95">
      <c r="A3" s="89" t="s">
        <v>126</v>
      </c>
    </row>
    <row r="5" spans="1:4" ht="46" x14ac:dyDescent="0.95">
      <c r="B5" s="111" t="s">
        <v>146</v>
      </c>
      <c r="C5" s="99"/>
      <c r="D5" s="111" t="s">
        <v>145</v>
      </c>
    </row>
    <row r="7" spans="1:4" x14ac:dyDescent="0.95">
      <c r="B7" s="110" t="s">
        <v>1</v>
      </c>
      <c r="C7" s="110"/>
      <c r="D7" s="110" t="s">
        <v>2</v>
      </c>
    </row>
    <row r="9" spans="1:4" x14ac:dyDescent="0.95">
      <c r="A9" s="1" t="s">
        <v>129</v>
      </c>
      <c r="B9" s="97">
        <v>43.5</v>
      </c>
      <c r="C9" s="97"/>
      <c r="D9" s="97"/>
    </row>
    <row r="10" spans="1:4" x14ac:dyDescent="0.95">
      <c r="A10" s="1" t="s">
        <v>127</v>
      </c>
      <c r="B10" s="97"/>
      <c r="C10" s="97"/>
      <c r="D10" s="97">
        <v>5.5</v>
      </c>
    </row>
    <row r="11" spans="1:4" x14ac:dyDescent="0.95">
      <c r="A11" s="1" t="s">
        <v>128</v>
      </c>
      <c r="B11" s="97"/>
      <c r="C11" s="97"/>
      <c r="D11" s="97">
        <v>38</v>
      </c>
    </row>
    <row r="12" spans="1:4" x14ac:dyDescent="0.95">
      <c r="B12" s="97"/>
      <c r="C12" s="97"/>
      <c r="D12" s="97"/>
    </row>
    <row r="13" spans="1:4" ht="23.5" thickBot="1" x14ac:dyDescent="1">
      <c r="B13" s="98">
        <f>SUM(B9:B12)</f>
        <v>43.5</v>
      </c>
      <c r="C13" s="97"/>
      <c r="D13" s="98">
        <f>SUM(D9:D12)</f>
        <v>43.5</v>
      </c>
    </row>
    <row r="14" spans="1:4" ht="23.5" thickTop="1" x14ac:dyDescent="0.95">
      <c r="B14" s="255" t="s">
        <v>144</v>
      </c>
      <c r="C14" s="255"/>
      <c r="D14" s="255"/>
    </row>
    <row r="15" spans="1:4" x14ac:dyDescent="0.95">
      <c r="B15" s="97"/>
      <c r="C15" s="97"/>
      <c r="D15" s="97"/>
    </row>
    <row r="16" spans="1:4" x14ac:dyDescent="0.95">
      <c r="A16" s="82" t="s">
        <v>130</v>
      </c>
      <c r="B16" s="97"/>
      <c r="C16" s="97"/>
      <c r="D16" s="97"/>
    </row>
  </sheetData>
  <mergeCells count="1">
    <mergeCell ref="B14:D14"/>
  </mergeCells>
  <pageMargins left="0.70866141732283472" right="0.70866141732283472" top="0.74803149606299213" bottom="0.74803149606299213" header="0.31496062992125984" footer="0.31496062992125984"/>
  <pageSetup scale="5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8BE78-A67C-42D7-A623-E2B0FAF4099A}">
  <sheetPr codeName="Sheet6">
    <tabColor theme="3" tint="0.249977111117893"/>
    <pageSetUpPr fitToPage="1"/>
  </sheetPr>
  <dimension ref="A1:T51"/>
  <sheetViews>
    <sheetView topLeftCell="A24" zoomScale="85" zoomScaleNormal="85" workbookViewId="0">
      <selection activeCell="B34" sqref="B34"/>
    </sheetView>
  </sheetViews>
  <sheetFormatPr defaultColWidth="9.08984375" defaultRowHeight="23" x14ac:dyDescent="0.95"/>
  <cols>
    <col min="1" max="1" width="29.08984375" style="3" customWidth="1"/>
    <col min="2" max="2" width="90.36328125" style="3" customWidth="1"/>
    <col min="3" max="3" width="43.54296875" style="3" customWidth="1"/>
    <col min="4" max="4" width="9.08984375" style="3"/>
    <col min="5" max="5" width="37.54296875" style="3" customWidth="1"/>
    <col min="6" max="6" width="12.36328125" style="3" hidden="1" customWidth="1"/>
    <col min="7" max="7" width="15.08984375" style="3" hidden="1" customWidth="1"/>
    <col min="8" max="8" width="18" style="3" hidden="1" customWidth="1"/>
    <col min="9" max="9" width="21.54296875" style="3" hidden="1" customWidth="1"/>
    <col min="10" max="10" width="0" style="3" hidden="1" customWidth="1"/>
    <col min="11" max="11" width="11.08984375" style="3" hidden="1" customWidth="1"/>
    <col min="12" max="12" width="0" style="3" hidden="1" customWidth="1"/>
    <col min="13" max="13" width="9.08984375" style="3"/>
    <col min="14" max="14" width="29.453125" style="3" customWidth="1"/>
    <col min="15" max="15" width="55.36328125" style="3" customWidth="1"/>
    <col min="16" max="16" width="51.453125" style="3" customWidth="1"/>
    <col min="17" max="17" width="72.6328125" style="3" customWidth="1"/>
    <col min="18" max="18" width="67.36328125" style="3" customWidth="1"/>
    <col min="19" max="19" width="52.6328125" style="3" customWidth="1"/>
    <col min="20" max="20" width="60.54296875" style="3" customWidth="1"/>
    <col min="21" max="16384" width="9.08984375" style="3"/>
  </cols>
  <sheetData>
    <row r="1" spans="1:20" ht="30.5" x14ac:dyDescent="1.25">
      <c r="A1" s="2" t="s">
        <v>0</v>
      </c>
    </row>
    <row r="2" spans="1:20" x14ac:dyDescent="0.95">
      <c r="N2" s="154"/>
    </row>
    <row r="3" spans="1:20" x14ac:dyDescent="0.95">
      <c r="A3" s="3" t="s">
        <v>160</v>
      </c>
      <c r="F3" s="3" t="s">
        <v>1</v>
      </c>
      <c r="G3" s="3" t="s">
        <v>2</v>
      </c>
      <c r="H3" s="3" t="s">
        <v>3</v>
      </c>
      <c r="I3" s="3" t="s">
        <v>4</v>
      </c>
      <c r="J3" s="3" t="s">
        <v>5</v>
      </c>
      <c r="K3" s="3" t="s">
        <v>6</v>
      </c>
    </row>
    <row r="4" spans="1:20" x14ac:dyDescent="0.95">
      <c r="O4" s="155"/>
      <c r="P4" s="155"/>
      <c r="Q4" s="155"/>
      <c r="R4" s="155"/>
      <c r="S4" s="155"/>
      <c r="T4" s="155"/>
    </row>
    <row r="5" spans="1:20" x14ac:dyDescent="0.95">
      <c r="O5" s="155"/>
      <c r="P5" s="155"/>
      <c r="Q5" s="155"/>
      <c r="R5" s="155"/>
      <c r="S5" s="155"/>
      <c r="T5" s="155"/>
    </row>
    <row r="6" spans="1:20" x14ac:dyDescent="0.95">
      <c r="O6" s="156"/>
      <c r="P6" s="156"/>
      <c r="Q6" s="156"/>
      <c r="R6" s="156"/>
      <c r="S6" s="156"/>
      <c r="T6" s="156"/>
    </row>
    <row r="7" spans="1:20" x14ac:dyDescent="0.95">
      <c r="A7" s="3" t="s">
        <v>7</v>
      </c>
      <c r="C7" s="189" t="s">
        <v>261</v>
      </c>
      <c r="F7" s="4" t="s">
        <v>8</v>
      </c>
      <c r="G7" s="4" t="s">
        <v>8</v>
      </c>
      <c r="H7" s="4" t="s">
        <v>8</v>
      </c>
      <c r="I7" s="4" t="s">
        <v>8</v>
      </c>
      <c r="J7" s="4" t="s">
        <v>8</v>
      </c>
      <c r="K7" s="4" t="s">
        <v>8</v>
      </c>
      <c r="L7" s="4"/>
      <c r="M7" s="4"/>
      <c r="O7" s="156"/>
      <c r="P7" s="156"/>
      <c r="Q7" s="156"/>
      <c r="R7" s="156"/>
      <c r="S7" s="156"/>
      <c r="T7" s="156"/>
    </row>
    <row r="8" spans="1:20" x14ac:dyDescent="0.95">
      <c r="C8" s="5"/>
      <c r="F8" s="4"/>
      <c r="G8" s="4"/>
      <c r="H8" s="4"/>
      <c r="I8" s="4"/>
      <c r="J8" s="4"/>
      <c r="K8" s="4"/>
      <c r="L8" s="4"/>
      <c r="M8" s="4"/>
      <c r="O8" s="156"/>
      <c r="P8" s="156"/>
      <c r="Q8" s="156"/>
      <c r="R8" s="156"/>
      <c r="S8" s="156"/>
      <c r="T8" s="156"/>
    </row>
    <row r="9" spans="1:20" x14ac:dyDescent="0.95">
      <c r="A9" s="3" t="s">
        <v>9</v>
      </c>
      <c r="B9" s="3" t="s">
        <v>159</v>
      </c>
      <c r="C9" s="189" t="s">
        <v>263</v>
      </c>
      <c r="F9" s="4" t="s">
        <v>8</v>
      </c>
      <c r="G9" s="4" t="s">
        <v>8</v>
      </c>
      <c r="H9" s="4" t="s">
        <v>8</v>
      </c>
      <c r="I9" s="4" t="s">
        <v>8</v>
      </c>
      <c r="J9" s="4" t="s">
        <v>8</v>
      </c>
      <c r="K9" s="4" t="s">
        <v>8</v>
      </c>
      <c r="L9" s="4"/>
      <c r="M9" s="4"/>
      <c r="O9" s="157"/>
      <c r="P9" s="157"/>
      <c r="Q9" s="156"/>
      <c r="R9" s="156"/>
      <c r="S9" s="156"/>
      <c r="T9" s="156"/>
    </row>
    <row r="10" spans="1:20" x14ac:dyDescent="0.95">
      <c r="C10" s="5"/>
      <c r="F10" s="4"/>
      <c r="G10" s="4"/>
      <c r="H10" s="4"/>
      <c r="I10" s="4"/>
      <c r="J10" s="4"/>
      <c r="K10" s="4"/>
      <c r="L10" s="4"/>
      <c r="M10" s="4"/>
      <c r="O10" s="157"/>
      <c r="P10" s="157"/>
      <c r="Q10" s="156"/>
      <c r="R10" s="156"/>
      <c r="S10" s="156"/>
      <c r="T10" s="156"/>
    </row>
    <row r="11" spans="1:20" x14ac:dyDescent="0.95">
      <c r="A11" s="3" t="s">
        <v>10</v>
      </c>
      <c r="B11" s="3" t="s">
        <v>161</v>
      </c>
      <c r="C11" s="189" t="s">
        <v>262</v>
      </c>
      <c r="F11" s="4" t="s">
        <v>8</v>
      </c>
      <c r="G11" s="4" t="s">
        <v>8</v>
      </c>
      <c r="H11" s="4" t="s">
        <v>8</v>
      </c>
      <c r="I11" s="4" t="s">
        <v>8</v>
      </c>
      <c r="J11" s="4" t="s">
        <v>8</v>
      </c>
      <c r="K11" s="4" t="s">
        <v>8</v>
      </c>
      <c r="L11" s="4"/>
      <c r="M11" s="4"/>
      <c r="N11" s="4"/>
      <c r="O11" s="4"/>
      <c r="P11" s="4"/>
    </row>
    <row r="12" spans="1:20" x14ac:dyDescent="0.95">
      <c r="B12" s="3" t="s">
        <v>178</v>
      </c>
      <c r="C12" s="189" t="s">
        <v>117</v>
      </c>
      <c r="F12" s="4"/>
      <c r="G12" s="4"/>
      <c r="H12" s="4"/>
      <c r="I12" s="4"/>
      <c r="J12" s="4"/>
      <c r="K12" s="4"/>
      <c r="L12" s="4"/>
      <c r="M12" s="4"/>
      <c r="N12" s="4"/>
      <c r="O12" s="4"/>
      <c r="P12" s="4"/>
    </row>
    <row r="13" spans="1:20" x14ac:dyDescent="0.95">
      <c r="C13" s="5"/>
      <c r="F13" s="4"/>
      <c r="G13" s="4"/>
      <c r="H13" s="4"/>
      <c r="I13" s="4"/>
      <c r="J13" s="4"/>
      <c r="K13" s="4"/>
      <c r="L13" s="4"/>
      <c r="M13" s="4"/>
      <c r="N13" s="4"/>
      <c r="O13" s="4"/>
      <c r="P13" s="4"/>
    </row>
    <row r="14" spans="1:20" x14ac:dyDescent="0.95">
      <c r="F14" s="4"/>
      <c r="G14" s="4"/>
      <c r="H14" s="4"/>
      <c r="I14" s="4"/>
      <c r="J14" s="4"/>
      <c r="K14" s="4"/>
      <c r="L14" s="4"/>
      <c r="M14" s="4"/>
      <c r="N14" s="4"/>
      <c r="O14" s="4"/>
      <c r="P14" s="4"/>
    </row>
    <row r="15" spans="1:20" x14ac:dyDescent="0.95">
      <c r="A15" s="3" t="s">
        <v>11</v>
      </c>
      <c r="B15" s="162" t="s">
        <v>193</v>
      </c>
      <c r="C15" s="161">
        <v>2026</v>
      </c>
      <c r="F15" s="4"/>
      <c r="G15" s="4"/>
      <c r="H15" s="4" t="s">
        <v>8</v>
      </c>
      <c r="I15" s="4" t="s">
        <v>8</v>
      </c>
      <c r="J15" s="4"/>
      <c r="K15" s="4"/>
      <c r="L15" s="4"/>
      <c r="M15" s="4"/>
      <c r="N15" s="4"/>
      <c r="O15" s="4"/>
      <c r="P15" s="4"/>
    </row>
    <row r="16" spans="1:20" x14ac:dyDescent="0.95">
      <c r="A16" s="3" t="s">
        <v>12</v>
      </c>
      <c r="B16" s="162" t="s">
        <v>193</v>
      </c>
      <c r="C16" s="161">
        <f>C15-1</f>
        <v>2025</v>
      </c>
      <c r="F16" s="4"/>
      <c r="G16" s="4"/>
      <c r="H16" s="4" t="s">
        <v>8</v>
      </c>
      <c r="I16" s="4" t="s">
        <v>8</v>
      </c>
      <c r="J16" s="4"/>
      <c r="K16" s="4"/>
      <c r="L16" s="4"/>
      <c r="M16" s="4"/>
      <c r="N16" s="4"/>
      <c r="O16" s="4"/>
      <c r="P16" s="4"/>
    </row>
    <row r="17" spans="1:20" x14ac:dyDescent="0.95">
      <c r="F17" s="4"/>
      <c r="G17" s="4"/>
      <c r="H17" s="4"/>
      <c r="I17" s="4"/>
      <c r="J17" s="4"/>
      <c r="K17" s="4"/>
      <c r="L17" s="4"/>
      <c r="M17" s="4"/>
      <c r="N17" s="4"/>
      <c r="O17" s="4"/>
      <c r="P17" s="4"/>
    </row>
    <row r="18" spans="1:20" x14ac:dyDescent="0.95">
      <c r="A18" s="3" t="s">
        <v>13</v>
      </c>
      <c r="B18" s="3" t="s">
        <v>159</v>
      </c>
      <c r="C18" s="168" t="s">
        <v>340</v>
      </c>
      <c r="F18" s="4"/>
      <c r="G18" s="4"/>
      <c r="H18" s="4"/>
      <c r="I18" s="4"/>
      <c r="J18" s="4" t="s">
        <v>8</v>
      </c>
      <c r="K18" s="4"/>
      <c r="L18" s="4"/>
      <c r="M18" s="4"/>
      <c r="N18" s="4"/>
      <c r="O18" s="4"/>
      <c r="P18" s="4"/>
    </row>
    <row r="19" spans="1:20" x14ac:dyDescent="0.95">
      <c r="F19" s="4"/>
      <c r="G19" s="4"/>
      <c r="H19" s="4"/>
      <c r="I19" s="4"/>
      <c r="J19" s="4"/>
      <c r="K19" s="4"/>
      <c r="L19" s="4"/>
      <c r="M19" s="4"/>
      <c r="N19" s="4"/>
      <c r="O19" s="4"/>
      <c r="P19" s="4"/>
    </row>
    <row r="20" spans="1:20" x14ac:dyDescent="0.95">
      <c r="A20" s="3" t="s">
        <v>14</v>
      </c>
      <c r="B20" s="3" t="s">
        <v>176</v>
      </c>
      <c r="C20" s="170" t="s">
        <v>341</v>
      </c>
      <c r="F20" s="4"/>
      <c r="G20" s="4"/>
      <c r="H20" s="4"/>
      <c r="I20" s="4"/>
      <c r="J20" s="4" t="s">
        <v>8</v>
      </c>
      <c r="K20" s="4"/>
      <c r="L20" s="4"/>
      <c r="M20" s="4"/>
      <c r="N20" s="158"/>
      <c r="O20" s="4"/>
      <c r="P20" s="4"/>
    </row>
    <row r="21" spans="1:20" x14ac:dyDescent="0.95">
      <c r="C21" s="163"/>
      <c r="F21" s="4"/>
      <c r="G21" s="4"/>
      <c r="H21" s="4"/>
      <c r="I21" s="4"/>
      <c r="J21" s="4"/>
      <c r="K21" s="4"/>
      <c r="L21" s="4"/>
      <c r="M21" s="4"/>
      <c r="N21" s="158"/>
      <c r="O21" s="4"/>
      <c r="P21" s="4"/>
    </row>
    <row r="22" spans="1:20" x14ac:dyDescent="0.95">
      <c r="A22" s="3" t="s">
        <v>15</v>
      </c>
      <c r="B22" s="6" t="s">
        <v>164</v>
      </c>
      <c r="C22" s="6" t="s">
        <v>177</v>
      </c>
      <c r="F22" s="4"/>
      <c r="G22" s="4"/>
      <c r="H22" s="4"/>
      <c r="I22" s="4"/>
      <c r="J22" s="4"/>
      <c r="K22" s="4"/>
      <c r="L22" s="4"/>
      <c r="M22" s="4"/>
      <c r="N22" s="4"/>
      <c r="O22" s="4"/>
      <c r="P22" s="4"/>
    </row>
    <row r="23" spans="1:20" x14ac:dyDescent="0.95">
      <c r="B23" s="168" t="s">
        <v>342</v>
      </c>
      <c r="C23" s="168" t="s">
        <v>343</v>
      </c>
      <c r="F23" s="4"/>
      <c r="G23" s="4"/>
      <c r="H23" s="4"/>
      <c r="I23" s="4"/>
      <c r="J23" s="4" t="s">
        <v>8</v>
      </c>
      <c r="K23" s="4"/>
      <c r="L23" s="4"/>
      <c r="M23" s="4"/>
      <c r="N23" s="159"/>
      <c r="O23" s="159"/>
      <c r="P23" s="159"/>
      <c r="Q23" s="159"/>
      <c r="R23" s="160"/>
      <c r="S23" s="160"/>
      <c r="T23" s="160"/>
    </row>
    <row r="24" spans="1:20" x14ac:dyDescent="0.95">
      <c r="B24" s="168" t="s">
        <v>342</v>
      </c>
      <c r="C24" s="168" t="s">
        <v>344</v>
      </c>
      <c r="F24" s="4"/>
      <c r="G24" s="4"/>
      <c r="H24" s="4"/>
      <c r="I24" s="4"/>
      <c r="J24" s="4" t="s">
        <v>8</v>
      </c>
      <c r="K24" s="4"/>
      <c r="L24" s="4"/>
      <c r="M24" s="4"/>
      <c r="N24" s="159"/>
      <c r="O24" s="159"/>
      <c r="P24" s="159"/>
      <c r="Q24" s="160"/>
      <c r="R24" s="160"/>
      <c r="S24" s="160"/>
      <c r="T24" s="160"/>
    </row>
    <row r="25" spans="1:20" x14ac:dyDescent="0.95">
      <c r="B25" s="168" t="s">
        <v>342</v>
      </c>
      <c r="C25" s="169" t="s">
        <v>345</v>
      </c>
      <c r="F25" s="4"/>
      <c r="G25" s="4"/>
      <c r="H25" s="4"/>
      <c r="I25" s="4"/>
      <c r="J25" s="4" t="s">
        <v>8</v>
      </c>
      <c r="K25" s="4"/>
      <c r="L25" s="4"/>
      <c r="M25" s="4"/>
      <c r="N25" s="159"/>
      <c r="O25" s="159"/>
      <c r="P25" s="159"/>
      <c r="Q25" s="160"/>
      <c r="R25" s="160"/>
      <c r="S25" s="160"/>
      <c r="T25" s="160"/>
    </row>
    <row r="26" spans="1:20" x14ac:dyDescent="0.95">
      <c r="B26" s="168"/>
      <c r="C26" s="169"/>
      <c r="F26" s="4"/>
      <c r="G26" s="4"/>
      <c r="H26" s="4"/>
      <c r="I26" s="4"/>
      <c r="J26" s="4" t="s">
        <v>8</v>
      </c>
      <c r="K26" s="4"/>
      <c r="L26" s="4"/>
      <c r="M26" s="4"/>
      <c r="N26" s="159"/>
      <c r="O26" s="159"/>
      <c r="P26" s="159"/>
      <c r="Q26" s="160"/>
      <c r="R26" s="160"/>
      <c r="S26" s="160"/>
      <c r="T26" s="160"/>
    </row>
    <row r="27" spans="1:20" x14ac:dyDescent="0.95">
      <c r="B27" s="168"/>
      <c r="C27" s="169"/>
      <c r="F27" s="4"/>
      <c r="G27" s="4"/>
      <c r="H27" s="4"/>
      <c r="I27" s="4"/>
      <c r="J27" s="4" t="s">
        <v>8</v>
      </c>
      <c r="K27" s="4"/>
      <c r="L27" s="4"/>
      <c r="M27" s="4"/>
      <c r="N27" s="159"/>
      <c r="O27" s="159"/>
      <c r="P27" s="159"/>
      <c r="Q27" s="160"/>
      <c r="R27" s="160"/>
      <c r="S27" s="160"/>
      <c r="T27" s="160"/>
    </row>
    <row r="28" spans="1:20" x14ac:dyDescent="0.95">
      <c r="F28" s="4"/>
      <c r="G28" s="4"/>
      <c r="H28" s="4"/>
      <c r="I28" s="4"/>
      <c r="J28" s="4"/>
      <c r="K28" s="4"/>
      <c r="L28" s="4"/>
      <c r="M28" s="4"/>
      <c r="N28" s="159"/>
      <c r="O28" s="159"/>
      <c r="P28" s="159"/>
      <c r="Q28" s="160"/>
      <c r="R28" s="160"/>
      <c r="S28" s="160"/>
      <c r="T28" s="160"/>
    </row>
    <row r="29" spans="1:20" x14ac:dyDescent="0.95">
      <c r="A29" s="3" t="s">
        <v>138</v>
      </c>
      <c r="C29" s="168" t="s">
        <v>346</v>
      </c>
      <c r="F29" s="4"/>
      <c r="G29" s="4"/>
      <c r="H29" s="4"/>
      <c r="I29" s="4"/>
      <c r="J29" s="4" t="s">
        <v>8</v>
      </c>
      <c r="K29" s="4"/>
      <c r="L29" s="4"/>
      <c r="M29" s="4"/>
      <c r="N29" s="159"/>
      <c r="O29" s="159"/>
      <c r="P29" s="159"/>
      <c r="Q29" s="160"/>
      <c r="R29" s="160"/>
      <c r="S29" s="160"/>
      <c r="T29" s="160"/>
    </row>
    <row r="30" spans="1:20" x14ac:dyDescent="0.95">
      <c r="C30" s="168" t="s">
        <v>347</v>
      </c>
      <c r="F30" s="4"/>
      <c r="G30" s="4"/>
      <c r="H30" s="4"/>
      <c r="I30" s="4"/>
      <c r="J30" s="4" t="s">
        <v>8</v>
      </c>
      <c r="K30" s="4"/>
      <c r="L30" s="4"/>
      <c r="M30" s="4"/>
      <c r="N30" s="159"/>
      <c r="O30" s="159"/>
      <c r="P30" s="159"/>
      <c r="Q30" s="160"/>
      <c r="R30" s="160"/>
      <c r="S30" s="160"/>
      <c r="T30" s="160"/>
    </row>
    <row r="31" spans="1:20" x14ac:dyDescent="0.95">
      <c r="C31" s="168" t="s">
        <v>348</v>
      </c>
      <c r="F31" s="4"/>
      <c r="G31" s="4"/>
      <c r="H31" s="4"/>
      <c r="I31" s="4"/>
      <c r="J31" s="4" t="s">
        <v>8</v>
      </c>
      <c r="K31" s="4"/>
      <c r="L31" s="4"/>
      <c r="M31" s="4"/>
      <c r="N31" s="159"/>
      <c r="O31" s="159"/>
      <c r="P31" s="159"/>
      <c r="Q31" s="160"/>
      <c r="R31" s="160"/>
      <c r="S31" s="160"/>
      <c r="T31" s="160"/>
    </row>
    <row r="32" spans="1:20" x14ac:dyDescent="0.95">
      <c r="C32" s="169"/>
      <c r="F32" s="4"/>
      <c r="G32" s="4"/>
      <c r="H32" s="4"/>
      <c r="I32" s="4"/>
      <c r="J32" s="4" t="s">
        <v>8</v>
      </c>
      <c r="K32" s="4"/>
      <c r="L32" s="4"/>
      <c r="M32" s="4"/>
      <c r="N32" s="159"/>
      <c r="O32" s="159"/>
      <c r="P32" s="159"/>
      <c r="Q32" s="160"/>
      <c r="R32" s="160"/>
      <c r="S32" s="160"/>
      <c r="T32" s="160"/>
    </row>
    <row r="33" spans="1:20" x14ac:dyDescent="0.95">
      <c r="F33" s="4"/>
      <c r="G33" s="4"/>
      <c r="H33" s="4"/>
      <c r="I33" s="4"/>
      <c r="J33" s="4"/>
      <c r="K33" s="4"/>
      <c r="L33" s="4"/>
      <c r="M33" s="4"/>
      <c r="N33" s="158"/>
      <c r="O33" s="4"/>
      <c r="P33" s="4"/>
      <c r="R33" s="160"/>
      <c r="S33" s="160"/>
      <c r="T33" s="160"/>
    </row>
    <row r="34" spans="1:20" x14ac:dyDescent="0.95">
      <c r="A34" s="3" t="s">
        <v>139</v>
      </c>
      <c r="C34" s="168" t="s">
        <v>352</v>
      </c>
      <c r="F34" s="4"/>
      <c r="G34" s="4"/>
      <c r="H34" s="4"/>
      <c r="I34" s="4"/>
      <c r="J34" s="4"/>
      <c r="K34" s="4" t="s">
        <v>8</v>
      </c>
      <c r="L34" s="4"/>
      <c r="M34" s="4"/>
      <c r="N34" s="4"/>
      <c r="O34" s="4"/>
      <c r="P34" s="4"/>
      <c r="R34" s="160"/>
      <c r="S34" s="160"/>
      <c r="T34" s="160"/>
    </row>
    <row r="35" spans="1:20" x14ac:dyDescent="0.95">
      <c r="N35" s="159"/>
      <c r="O35" s="159"/>
      <c r="P35" s="159"/>
      <c r="Q35" s="159"/>
      <c r="R35" s="160"/>
      <c r="S35" s="160"/>
      <c r="T35" s="160"/>
    </row>
    <row r="36" spans="1:20" x14ac:dyDescent="0.95">
      <c r="A36" s="3" t="s">
        <v>175</v>
      </c>
      <c r="B36" s="3" t="s">
        <v>138</v>
      </c>
      <c r="C36" s="168" t="s">
        <v>353</v>
      </c>
      <c r="K36" s="4" t="s">
        <v>8</v>
      </c>
      <c r="L36" s="4"/>
      <c r="N36" s="159"/>
      <c r="O36" s="159"/>
      <c r="P36" s="159"/>
      <c r="Q36" s="160"/>
      <c r="R36" s="160"/>
      <c r="S36" s="160"/>
      <c r="T36" s="160"/>
    </row>
    <row r="37" spans="1:20" x14ac:dyDescent="0.95">
      <c r="B37" s="216"/>
      <c r="C37" s="168" t="s">
        <v>354</v>
      </c>
      <c r="K37" s="4" t="s">
        <v>8</v>
      </c>
      <c r="L37" s="4"/>
      <c r="N37" s="159"/>
      <c r="O37" s="159"/>
      <c r="P37" s="159"/>
      <c r="Q37" s="160"/>
    </row>
    <row r="38" spans="1:20" x14ac:dyDescent="0.95">
      <c r="C38" s="168" t="s">
        <v>355</v>
      </c>
      <c r="K38" s="4" t="s">
        <v>8</v>
      </c>
      <c r="L38" s="4"/>
      <c r="N38" s="159"/>
      <c r="O38" s="159"/>
      <c r="P38" s="159"/>
      <c r="Q38" s="160"/>
    </row>
    <row r="39" spans="1:20" x14ac:dyDescent="0.95">
      <c r="C39" s="168"/>
      <c r="K39" s="4" t="s">
        <v>8</v>
      </c>
      <c r="L39" s="4"/>
      <c r="N39" s="159"/>
      <c r="O39" s="159"/>
      <c r="P39" s="159"/>
      <c r="Q39" s="160"/>
    </row>
    <row r="40" spans="1:20" x14ac:dyDescent="0.95">
      <c r="N40" s="159"/>
      <c r="O40" s="159"/>
      <c r="P40" s="159"/>
      <c r="Q40" s="160"/>
    </row>
    <row r="41" spans="1:20" x14ac:dyDescent="0.95">
      <c r="A41" s="3" t="s">
        <v>147</v>
      </c>
      <c r="C41" s="168" t="s">
        <v>349</v>
      </c>
      <c r="N41" s="159"/>
      <c r="O41" s="159"/>
      <c r="P41" s="159"/>
      <c r="Q41" s="160"/>
    </row>
    <row r="42" spans="1:20" x14ac:dyDescent="0.95">
      <c r="N42" s="159"/>
      <c r="O42" s="159"/>
      <c r="P42" s="159"/>
      <c r="Q42" s="160"/>
    </row>
    <row r="43" spans="1:20" x14ac:dyDescent="0.95">
      <c r="A43" s="3" t="s">
        <v>148</v>
      </c>
      <c r="C43" s="168" t="s">
        <v>350</v>
      </c>
      <c r="N43" s="159"/>
      <c r="O43" s="159"/>
      <c r="P43" s="159"/>
      <c r="Q43" s="160"/>
    </row>
    <row r="45" spans="1:20" x14ac:dyDescent="0.95">
      <c r="A45" s="3" t="s">
        <v>162</v>
      </c>
    </row>
    <row r="46" spans="1:20" ht="66" customHeight="1" x14ac:dyDescent="0.95">
      <c r="A46" s="256" t="s">
        <v>154</v>
      </c>
      <c r="B46" s="257"/>
      <c r="C46" s="257"/>
      <c r="D46" s="258"/>
      <c r="E46" s="128"/>
      <c r="F46" s="128"/>
      <c r="G46" s="128"/>
      <c r="H46" s="128"/>
    </row>
    <row r="48" spans="1:20" x14ac:dyDescent="0.95">
      <c r="A48" s="3" t="s">
        <v>120</v>
      </c>
      <c r="B48" s="3" t="s">
        <v>121</v>
      </c>
      <c r="C48" s="167">
        <v>46252</v>
      </c>
    </row>
    <row r="49" spans="1:5" ht="33.65" customHeight="1" x14ac:dyDescent="0.95">
      <c r="A49" s="3" t="s">
        <v>186</v>
      </c>
      <c r="C49" s="167" t="s">
        <v>344</v>
      </c>
      <c r="E49" s="129"/>
    </row>
    <row r="50" spans="1:5" hidden="1" x14ac:dyDescent="0.95">
      <c r="C50" s="92" t="s">
        <v>125</v>
      </c>
    </row>
    <row r="51" spans="1:5" ht="39.75" customHeight="1" x14ac:dyDescent="0.95">
      <c r="A51" s="3" t="s">
        <v>164</v>
      </c>
      <c r="C51" s="167" t="s">
        <v>351</v>
      </c>
    </row>
  </sheetData>
  <sheetProtection sheet="1" objects="1" scenarios="1"/>
  <mergeCells count="1">
    <mergeCell ref="A46:D46"/>
  </mergeCells>
  <pageMargins left="0.70866141732283472" right="0.70866141732283472" top="0.74803149606299213" bottom="0.74803149606299213" header="0.31496062992125984" footer="0.31496062992125984"/>
  <pageSetup scale="6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51DE1F8-DF3A-42AD-AAC3-2B37DDE24929}">
          <x14:formula1>
            <xm:f>'Data sheet'!$D$3:$D$4</xm:f>
          </x14:formula1>
          <xm:sqref>C12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5340C-E4BD-45D8-B972-7E815CE80439}">
  <sheetPr codeName="Sheet7"/>
  <dimension ref="A1:D7"/>
  <sheetViews>
    <sheetView workbookViewId="0"/>
  </sheetViews>
  <sheetFormatPr defaultColWidth="9.08984375" defaultRowHeight="21.5" x14ac:dyDescent="0.9"/>
  <cols>
    <col min="1" max="16384" width="9.08984375" style="81"/>
  </cols>
  <sheetData>
    <row r="1" spans="1:4" x14ac:dyDescent="0.9">
      <c r="A1" s="81" t="s">
        <v>101</v>
      </c>
    </row>
    <row r="3" spans="1:4" x14ac:dyDescent="0.9">
      <c r="A3" s="81" t="s">
        <v>69</v>
      </c>
      <c r="D3" s="81" t="s">
        <v>118</v>
      </c>
    </row>
    <row r="4" spans="1:4" x14ac:dyDescent="0.9">
      <c r="A4" s="81" t="s">
        <v>72</v>
      </c>
      <c r="D4" s="81" t="s">
        <v>117</v>
      </c>
    </row>
    <row r="7" spans="1:4" x14ac:dyDescent="0.9">
      <c r="A7" s="81" t="s">
        <v>153</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2FC8-672E-4E5C-9DFA-B5E171D1F9EF}">
  <sheetPr codeName="Sheet8">
    <tabColor theme="3" tint="0.249977111117893"/>
  </sheetPr>
  <dimension ref="A1:R126"/>
  <sheetViews>
    <sheetView zoomScale="55" zoomScaleNormal="55" workbookViewId="0">
      <selection activeCell="F125" sqref="F125"/>
    </sheetView>
  </sheetViews>
  <sheetFormatPr defaultColWidth="10.36328125" defaultRowHeight="21.5" x14ac:dyDescent="0.9"/>
  <cols>
    <col min="1" max="1" width="19.6328125" style="8" customWidth="1"/>
    <col min="2" max="2" width="44.453125" style="8" bestFit="1" customWidth="1"/>
    <col min="3" max="4" width="19" style="8" customWidth="1"/>
    <col min="5" max="5" width="24" style="8" customWidth="1"/>
    <col min="6" max="6" width="16.90625" style="8" customWidth="1"/>
    <col min="7" max="7" width="13.90625" style="8" customWidth="1"/>
    <col min="8" max="8" width="15" style="8" customWidth="1"/>
    <col min="9" max="9" width="20.54296875" style="8" customWidth="1"/>
    <col min="10" max="10" width="14.6328125" style="8" customWidth="1"/>
    <col min="11" max="11" width="11.36328125" style="8" customWidth="1"/>
    <col min="12" max="12" width="12.54296875" style="8" customWidth="1"/>
    <col min="13" max="13" width="10.90625" style="8" customWidth="1"/>
    <col min="14" max="14" width="13.36328125" style="8" customWidth="1"/>
    <col min="15" max="15" width="17" style="8" bestFit="1" customWidth="1"/>
    <col min="16" max="16" width="12.453125" style="8" customWidth="1"/>
    <col min="17" max="16384" width="10.36328125" style="8"/>
  </cols>
  <sheetData>
    <row r="1" spans="1:18" ht="30.5" x14ac:dyDescent="1.25">
      <c r="A1" s="2" t="s">
        <v>183</v>
      </c>
    </row>
    <row r="2" spans="1:18" x14ac:dyDescent="0.9">
      <c r="O2" s="197" t="s">
        <v>69</v>
      </c>
      <c r="P2" s="198">
        <f>SUMIF($C$10:$C$96,O2,$P$10:$P$96)</f>
        <v>3273</v>
      </c>
    </row>
    <row r="3" spans="1:18" x14ac:dyDescent="0.9">
      <c r="A3" s="7" t="s">
        <v>16</v>
      </c>
      <c r="B3" s="145" t="str">
        <f>IF('DATA INPUT'!C7&gt;0,'DATA INPUT'!C7,"  ")</f>
        <v>1st Kemnay Rainbows</v>
      </c>
      <c r="C3" s="7"/>
      <c r="D3" s="7"/>
      <c r="E3" s="7"/>
      <c r="F3" s="7"/>
      <c r="G3" s="7"/>
      <c r="H3" s="7"/>
      <c r="I3" s="7"/>
      <c r="J3" s="7"/>
      <c r="K3" s="7"/>
      <c r="L3" s="7"/>
      <c r="M3" s="7"/>
      <c r="O3" s="199" t="s">
        <v>17</v>
      </c>
      <c r="P3" s="198">
        <f>SUMIF($C$10:$C$96,O3,$P$10:$P$96)</f>
        <v>0</v>
      </c>
    </row>
    <row r="4" spans="1:18" ht="21.75" customHeight="1" x14ac:dyDescent="0.9">
      <c r="A4" s="9" t="s">
        <v>18</v>
      </c>
      <c r="B4" s="145" t="str">
        <f>IF('DATA INPUT'!C9&gt;0,'DATA INPUT'!C9,"  ")</f>
        <v>SCO 34410</v>
      </c>
      <c r="C4" s="7"/>
      <c r="D4" s="7"/>
      <c r="E4" s="7"/>
      <c r="F4" s="7"/>
      <c r="G4" s="7"/>
      <c r="H4" s="7"/>
      <c r="I4" s="7"/>
      <c r="J4" s="7"/>
      <c r="K4" s="7"/>
      <c r="L4" s="7"/>
      <c r="M4" s="7"/>
      <c r="O4" s="197"/>
      <c r="P4" s="198">
        <f>SUM(P2:P3)</f>
        <v>3273</v>
      </c>
      <c r="R4" s="200"/>
    </row>
    <row r="5" spans="1:18" ht="21.75" customHeight="1" x14ac:dyDescent="0.9">
      <c r="A5" s="7" t="s">
        <v>19</v>
      </c>
      <c r="B5" s="146" t="str">
        <f>IF('DATA INPUT'!C11&gt;0,'DATA INPUT'!C11,"  ")</f>
        <v>30.06.2026</v>
      </c>
      <c r="C5" s="11"/>
      <c r="D5" s="11"/>
      <c r="E5" s="11"/>
      <c r="F5" s="11"/>
      <c r="G5" s="11"/>
      <c r="H5" s="11"/>
      <c r="I5" s="11"/>
      <c r="J5" s="11"/>
      <c r="Q5" s="200"/>
      <c r="R5" s="200"/>
    </row>
    <row r="6" spans="1:18" ht="23" x14ac:dyDescent="0.95">
      <c r="A6" s="7"/>
      <c r="B6" s="11"/>
      <c r="F6" s="86"/>
      <c r="G6" s="86"/>
      <c r="H6" s="86"/>
      <c r="I6" s="132"/>
      <c r="J6" s="86"/>
      <c r="K6" s="86"/>
      <c r="L6" s="86"/>
      <c r="M6" s="86"/>
      <c r="N6" s="86"/>
      <c r="O6" s="86"/>
      <c r="Q6" s="200"/>
      <c r="R6" s="200"/>
    </row>
    <row r="7" spans="1:18" ht="21.75" customHeight="1" x14ac:dyDescent="0.95">
      <c r="A7" s="7"/>
      <c r="B7" s="11"/>
      <c r="C7" s="8" t="s">
        <v>109</v>
      </c>
      <c r="F7" s="259" t="s">
        <v>215</v>
      </c>
      <c r="G7" s="260"/>
      <c r="H7" s="260"/>
      <c r="I7" s="260"/>
      <c r="J7" s="260"/>
      <c r="K7" s="260"/>
      <c r="L7" s="260"/>
      <c r="M7" s="260"/>
      <c r="N7" s="260"/>
      <c r="O7" s="261"/>
      <c r="Q7" s="262" t="s">
        <v>192</v>
      </c>
      <c r="R7" s="262"/>
    </row>
    <row r="8" spans="1:18" ht="63" customHeight="1" x14ac:dyDescent="0.9">
      <c r="A8" s="139" t="s">
        <v>20</v>
      </c>
      <c r="B8" s="139" t="s">
        <v>21</v>
      </c>
      <c r="C8" s="139" t="s">
        <v>151</v>
      </c>
      <c r="D8" s="139" t="s">
        <v>22</v>
      </c>
      <c r="E8" s="139" t="s">
        <v>23</v>
      </c>
      <c r="F8" s="134" t="s">
        <v>24</v>
      </c>
      <c r="G8" s="134" t="s">
        <v>30</v>
      </c>
      <c r="H8" s="134" t="s">
        <v>28</v>
      </c>
      <c r="I8" s="134" t="s">
        <v>27</v>
      </c>
      <c r="J8" s="134" t="s">
        <v>29</v>
      </c>
      <c r="K8" s="134" t="s">
        <v>31</v>
      </c>
      <c r="L8" s="134" t="s">
        <v>25</v>
      </c>
      <c r="M8" s="134" t="s">
        <v>32</v>
      </c>
      <c r="N8" s="134" t="s">
        <v>188</v>
      </c>
      <c r="O8" s="134" t="s">
        <v>33</v>
      </c>
      <c r="P8" s="139" t="s">
        <v>34</v>
      </c>
      <c r="Q8" s="203" t="s">
        <v>69</v>
      </c>
      <c r="R8" s="203" t="s">
        <v>17</v>
      </c>
    </row>
    <row r="9" spans="1:18" x14ac:dyDescent="0.9">
      <c r="A9" s="173"/>
      <c r="B9" s="13"/>
      <c r="C9" s="14"/>
      <c r="D9" s="14"/>
      <c r="E9" s="174"/>
      <c r="F9" s="175">
        <f t="shared" ref="F9:O9" si="0">SUM(F10:F96)</f>
        <v>2835</v>
      </c>
      <c r="G9" s="175">
        <f>SUM(G10:G96)</f>
        <v>0</v>
      </c>
      <c r="H9" s="175">
        <f t="shared" si="0"/>
        <v>0</v>
      </c>
      <c r="I9" s="175">
        <f t="shared" si="0"/>
        <v>10</v>
      </c>
      <c r="J9" s="175">
        <f t="shared" si="0"/>
        <v>0</v>
      </c>
      <c r="K9" s="175">
        <f t="shared" si="0"/>
        <v>0</v>
      </c>
      <c r="L9" s="175">
        <f t="shared" si="0"/>
        <v>405</v>
      </c>
      <c r="M9" s="175">
        <f t="shared" si="0"/>
        <v>0</v>
      </c>
      <c r="N9" s="175">
        <f t="shared" si="0"/>
        <v>0</v>
      </c>
      <c r="O9" s="175">
        <f t="shared" si="0"/>
        <v>23</v>
      </c>
      <c r="P9" s="15">
        <f t="shared" ref="P9:P40" si="1">SUM(F9:O9)</f>
        <v>3273</v>
      </c>
      <c r="Q9" s="201"/>
      <c r="R9" s="201"/>
    </row>
    <row r="10" spans="1:18" x14ac:dyDescent="0.9">
      <c r="A10" s="211">
        <v>45840</v>
      </c>
      <c r="B10" s="212" t="s">
        <v>264</v>
      </c>
      <c r="C10" s="148" t="s">
        <v>69</v>
      </c>
      <c r="D10" s="150"/>
      <c r="E10" s="16"/>
      <c r="F10" s="212">
        <v>60</v>
      </c>
      <c r="G10" s="17"/>
      <c r="H10" s="17"/>
      <c r="I10" s="17"/>
      <c r="J10" s="17"/>
      <c r="K10" s="17"/>
      <c r="L10" s="17"/>
      <c r="M10" s="17"/>
      <c r="N10" s="17"/>
      <c r="O10" s="17"/>
      <c r="P10" s="15">
        <f t="shared" si="1"/>
        <v>60</v>
      </c>
      <c r="Q10" s="202">
        <f>IF(C10=$Q$8,P10,0)</f>
        <v>60</v>
      </c>
      <c r="R10" s="202">
        <f>IF(C10=$R$8,P10,0)</f>
        <v>0</v>
      </c>
    </row>
    <row r="11" spans="1:18" x14ac:dyDescent="0.9">
      <c r="A11" s="211">
        <v>45868</v>
      </c>
      <c r="B11" s="212" t="s">
        <v>265</v>
      </c>
      <c r="C11" s="148" t="s">
        <v>69</v>
      </c>
      <c r="D11" s="150"/>
      <c r="E11" s="150"/>
      <c r="F11" s="212"/>
      <c r="G11" s="17"/>
      <c r="H11" s="17"/>
      <c r="I11" s="17"/>
      <c r="J11" s="17"/>
      <c r="K11" s="17"/>
      <c r="L11" s="17"/>
      <c r="M11" s="17"/>
      <c r="N11" s="17"/>
      <c r="O11" s="17">
        <v>10</v>
      </c>
      <c r="P11" s="15">
        <f t="shared" si="1"/>
        <v>10</v>
      </c>
      <c r="Q11" s="202">
        <f>IF(C11=$Q$8,P11+Q10,0+Q10)</f>
        <v>70</v>
      </c>
      <c r="R11" s="202">
        <f>IF(C11=$R$8,P11+R10,0+R10)</f>
        <v>0</v>
      </c>
    </row>
    <row r="12" spans="1:18" x14ac:dyDescent="0.9">
      <c r="A12" s="211">
        <v>45868</v>
      </c>
      <c r="B12" s="212" t="s">
        <v>265</v>
      </c>
      <c r="C12" s="148" t="s">
        <v>69</v>
      </c>
      <c r="D12" s="150"/>
      <c r="E12" s="150"/>
      <c r="F12" s="213">
        <v>60</v>
      </c>
      <c r="G12" s="17"/>
      <c r="H12" s="17"/>
      <c r="I12" s="17"/>
      <c r="J12" s="17"/>
      <c r="K12" s="17"/>
      <c r="L12" s="17"/>
      <c r="M12" s="17"/>
      <c r="N12" s="17"/>
      <c r="O12" s="17"/>
      <c r="P12" s="15">
        <f t="shared" si="1"/>
        <v>60</v>
      </c>
      <c r="Q12" s="202">
        <f t="shared" ref="Q12:Q75" si="2">IF(C12=$Q$8,P12+Q11,0+Q11)</f>
        <v>130</v>
      </c>
      <c r="R12" s="202">
        <f t="shared" ref="R12:R75" si="3">IF(C12=$R$8,P12+R11,0+R11)</f>
        <v>0</v>
      </c>
    </row>
    <row r="13" spans="1:18" x14ac:dyDescent="0.9">
      <c r="A13" s="211">
        <v>45890</v>
      </c>
      <c r="B13" s="212" t="s">
        <v>266</v>
      </c>
      <c r="C13" s="148" t="s">
        <v>69</v>
      </c>
      <c r="D13" s="150"/>
      <c r="E13" s="150"/>
      <c r="F13" s="212"/>
      <c r="G13" s="17"/>
      <c r="H13" s="17"/>
      <c r="I13" s="17"/>
      <c r="J13" s="17"/>
      <c r="K13" s="17"/>
      <c r="L13" s="17"/>
      <c r="M13" s="17"/>
      <c r="N13" s="17"/>
      <c r="O13" s="17">
        <v>1</v>
      </c>
      <c r="P13" s="15">
        <f t="shared" si="1"/>
        <v>1</v>
      </c>
      <c r="Q13" s="202">
        <f t="shared" si="2"/>
        <v>131</v>
      </c>
      <c r="R13" s="202">
        <f t="shared" si="3"/>
        <v>0</v>
      </c>
    </row>
    <row r="14" spans="1:18" x14ac:dyDescent="0.9">
      <c r="A14" s="211">
        <v>45890</v>
      </c>
      <c r="B14" s="212" t="s">
        <v>267</v>
      </c>
      <c r="C14" s="148" t="s">
        <v>69</v>
      </c>
      <c r="D14" s="150"/>
      <c r="E14" s="150"/>
      <c r="F14" s="212">
        <v>30</v>
      </c>
      <c r="G14" s="17"/>
      <c r="H14" s="17"/>
      <c r="I14" s="17"/>
      <c r="J14" s="17"/>
      <c r="K14" s="17"/>
      <c r="L14" s="17"/>
      <c r="M14" s="17"/>
      <c r="N14" s="17"/>
      <c r="O14" s="17"/>
      <c r="P14" s="15">
        <f t="shared" si="1"/>
        <v>30</v>
      </c>
      <c r="Q14" s="202">
        <f t="shared" si="2"/>
        <v>161</v>
      </c>
      <c r="R14" s="202">
        <f t="shared" si="3"/>
        <v>0</v>
      </c>
    </row>
    <row r="15" spans="1:18" x14ac:dyDescent="0.9">
      <c r="A15" s="211">
        <v>45890</v>
      </c>
      <c r="B15" s="212" t="s">
        <v>268</v>
      </c>
      <c r="C15" s="148" t="s">
        <v>69</v>
      </c>
      <c r="D15" s="150"/>
      <c r="E15" s="150"/>
      <c r="F15" s="212">
        <v>60</v>
      </c>
      <c r="G15" s="17"/>
      <c r="H15" s="17"/>
      <c r="I15" s="17"/>
      <c r="J15" s="17"/>
      <c r="K15" s="17"/>
      <c r="L15" s="17"/>
      <c r="M15" s="17"/>
      <c r="N15" s="17"/>
      <c r="O15" s="17"/>
      <c r="P15" s="15">
        <f t="shared" si="1"/>
        <v>60</v>
      </c>
      <c r="Q15" s="202">
        <f t="shared" si="2"/>
        <v>221</v>
      </c>
      <c r="R15" s="202">
        <f t="shared" si="3"/>
        <v>0</v>
      </c>
    </row>
    <row r="16" spans="1:18" x14ac:dyDescent="0.9">
      <c r="A16" s="211">
        <v>45891</v>
      </c>
      <c r="B16" s="212" t="s">
        <v>266</v>
      </c>
      <c r="C16" s="148" t="s">
        <v>69</v>
      </c>
      <c r="D16" s="150"/>
      <c r="E16" s="150"/>
      <c r="F16" s="212">
        <v>30</v>
      </c>
      <c r="G16" s="17"/>
      <c r="H16" s="17"/>
      <c r="I16" s="17"/>
      <c r="J16" s="17"/>
      <c r="K16" s="17"/>
      <c r="L16" s="17"/>
      <c r="M16" s="17"/>
      <c r="N16" s="17"/>
      <c r="O16" s="17"/>
      <c r="P16" s="15">
        <f t="shared" si="1"/>
        <v>30</v>
      </c>
      <c r="Q16" s="202">
        <f t="shared" si="2"/>
        <v>251</v>
      </c>
      <c r="R16" s="202">
        <f t="shared" si="3"/>
        <v>0</v>
      </c>
    </row>
    <row r="17" spans="1:18" x14ac:dyDescent="0.9">
      <c r="A17" s="211">
        <v>45891</v>
      </c>
      <c r="B17" s="212" t="s">
        <v>269</v>
      </c>
      <c r="C17" s="148" t="s">
        <v>69</v>
      </c>
      <c r="D17" s="150"/>
      <c r="E17" s="150"/>
      <c r="F17" s="212">
        <v>60</v>
      </c>
      <c r="G17" s="17"/>
      <c r="H17" s="17"/>
      <c r="I17" s="17"/>
      <c r="J17" s="17"/>
      <c r="K17" s="17"/>
      <c r="L17" s="17"/>
      <c r="M17" s="17"/>
      <c r="N17" s="17"/>
      <c r="O17" s="17"/>
      <c r="P17" s="15">
        <f t="shared" si="1"/>
        <v>60</v>
      </c>
      <c r="Q17" s="202">
        <f t="shared" si="2"/>
        <v>311</v>
      </c>
      <c r="R17" s="202">
        <f t="shared" si="3"/>
        <v>0</v>
      </c>
    </row>
    <row r="18" spans="1:18" x14ac:dyDescent="0.9">
      <c r="A18" s="211">
        <v>45895</v>
      </c>
      <c r="B18" s="212" t="s">
        <v>270</v>
      </c>
      <c r="C18" s="148" t="s">
        <v>69</v>
      </c>
      <c r="D18" s="150"/>
      <c r="E18" s="150"/>
      <c r="F18" s="212">
        <v>30</v>
      </c>
      <c r="G18" s="17"/>
      <c r="H18" s="17"/>
      <c r="I18" s="17"/>
      <c r="J18" s="17"/>
      <c r="K18" s="17"/>
      <c r="L18" s="17"/>
      <c r="M18" s="17"/>
      <c r="N18" s="17"/>
      <c r="O18" s="17"/>
      <c r="P18" s="15">
        <f t="shared" si="1"/>
        <v>30</v>
      </c>
      <c r="Q18" s="202">
        <f t="shared" si="2"/>
        <v>341</v>
      </c>
      <c r="R18" s="202">
        <f t="shared" si="3"/>
        <v>0</v>
      </c>
    </row>
    <row r="19" spans="1:18" x14ac:dyDescent="0.9">
      <c r="A19" s="211">
        <v>45895</v>
      </c>
      <c r="B19" s="212" t="s">
        <v>271</v>
      </c>
      <c r="C19" s="148" t="s">
        <v>69</v>
      </c>
      <c r="D19" s="150"/>
      <c r="E19" s="150"/>
      <c r="F19" s="212">
        <v>60</v>
      </c>
      <c r="G19" s="17"/>
      <c r="H19" s="17"/>
      <c r="I19" s="17"/>
      <c r="J19" s="17"/>
      <c r="K19" s="17"/>
      <c r="L19" s="17"/>
      <c r="M19" s="17"/>
      <c r="N19" s="17"/>
      <c r="O19" s="17"/>
      <c r="P19" s="18">
        <f t="shared" si="1"/>
        <v>60</v>
      </c>
      <c r="Q19" s="202">
        <f t="shared" si="2"/>
        <v>401</v>
      </c>
      <c r="R19" s="202">
        <f t="shared" si="3"/>
        <v>0</v>
      </c>
    </row>
    <row r="20" spans="1:18" x14ac:dyDescent="0.9">
      <c r="A20" s="211">
        <v>45895</v>
      </c>
      <c r="B20" s="212" t="s">
        <v>272</v>
      </c>
      <c r="C20" s="148" t="s">
        <v>69</v>
      </c>
      <c r="D20" s="150"/>
      <c r="E20" s="150"/>
      <c r="F20" s="212">
        <v>60</v>
      </c>
      <c r="G20" s="17"/>
      <c r="H20" s="17"/>
      <c r="I20" s="17"/>
      <c r="J20" s="17"/>
      <c r="K20" s="17"/>
      <c r="L20" s="17"/>
      <c r="M20" s="17"/>
      <c r="N20" s="17"/>
      <c r="O20" s="17"/>
      <c r="P20" s="18">
        <f t="shared" si="1"/>
        <v>60</v>
      </c>
      <c r="Q20" s="202">
        <f t="shared" si="2"/>
        <v>461</v>
      </c>
      <c r="R20" s="202">
        <f t="shared" si="3"/>
        <v>0</v>
      </c>
    </row>
    <row r="21" spans="1:18" x14ac:dyDescent="0.9">
      <c r="A21" s="211">
        <v>45895</v>
      </c>
      <c r="B21" s="212" t="s">
        <v>273</v>
      </c>
      <c r="C21" s="148" t="s">
        <v>69</v>
      </c>
      <c r="D21" s="150"/>
      <c r="E21" s="150"/>
      <c r="F21" s="212">
        <v>70</v>
      </c>
      <c r="G21" s="17"/>
      <c r="H21" s="17"/>
      <c r="I21" s="17"/>
      <c r="J21" s="17"/>
      <c r="K21" s="17"/>
      <c r="L21" s="17"/>
      <c r="M21" s="17"/>
      <c r="N21" s="17"/>
      <c r="O21" s="17"/>
      <c r="P21" s="18">
        <f t="shared" si="1"/>
        <v>70</v>
      </c>
      <c r="Q21" s="202">
        <f t="shared" si="2"/>
        <v>531</v>
      </c>
      <c r="R21" s="202">
        <f t="shared" si="3"/>
        <v>0</v>
      </c>
    </row>
    <row r="22" spans="1:18" x14ac:dyDescent="0.9">
      <c r="A22" s="211">
        <v>45897</v>
      </c>
      <c r="B22" s="212" t="s">
        <v>274</v>
      </c>
      <c r="C22" s="148" t="s">
        <v>69</v>
      </c>
      <c r="D22" s="150"/>
      <c r="E22" s="150"/>
      <c r="F22" s="212">
        <v>60</v>
      </c>
      <c r="G22" s="17"/>
      <c r="H22" s="17"/>
      <c r="I22" s="17"/>
      <c r="J22" s="17"/>
      <c r="K22" s="17"/>
      <c r="L22" s="17"/>
      <c r="M22" s="17"/>
      <c r="N22" s="17"/>
      <c r="O22" s="17"/>
      <c r="P22" s="18">
        <f t="shared" si="1"/>
        <v>60</v>
      </c>
      <c r="Q22" s="202">
        <f t="shared" si="2"/>
        <v>591</v>
      </c>
      <c r="R22" s="202">
        <f t="shared" si="3"/>
        <v>0</v>
      </c>
    </row>
    <row r="23" spans="1:18" x14ac:dyDescent="0.9">
      <c r="A23" s="211">
        <v>45898</v>
      </c>
      <c r="B23" s="212" t="s">
        <v>275</v>
      </c>
      <c r="C23" s="148" t="s">
        <v>69</v>
      </c>
      <c r="D23" s="150"/>
      <c r="E23" s="150"/>
      <c r="F23" s="212">
        <v>60</v>
      </c>
      <c r="G23" s="17"/>
      <c r="H23" s="17"/>
      <c r="I23" s="17"/>
      <c r="J23" s="17"/>
      <c r="K23" s="17"/>
      <c r="L23" s="17"/>
      <c r="M23" s="17"/>
      <c r="N23" s="17"/>
      <c r="O23" s="17"/>
      <c r="P23" s="18">
        <f t="shared" si="1"/>
        <v>60</v>
      </c>
      <c r="Q23" s="202">
        <f t="shared" si="2"/>
        <v>651</v>
      </c>
      <c r="R23" s="202">
        <f t="shared" si="3"/>
        <v>0</v>
      </c>
    </row>
    <row r="24" spans="1:18" x14ac:dyDescent="0.9">
      <c r="A24" s="211">
        <v>45901</v>
      </c>
      <c r="B24" s="212" t="s">
        <v>276</v>
      </c>
      <c r="C24" s="148" t="s">
        <v>69</v>
      </c>
      <c r="D24" s="150"/>
      <c r="E24" s="150"/>
      <c r="F24" s="212">
        <v>30</v>
      </c>
      <c r="G24" s="17"/>
      <c r="H24" s="17"/>
      <c r="I24" s="17"/>
      <c r="J24" s="17"/>
      <c r="K24" s="17"/>
      <c r="L24" s="17"/>
      <c r="M24" s="17"/>
      <c r="N24" s="17"/>
      <c r="O24" s="17"/>
      <c r="P24" s="18">
        <f t="shared" si="1"/>
        <v>30</v>
      </c>
      <c r="Q24" s="202">
        <f t="shared" si="2"/>
        <v>681</v>
      </c>
      <c r="R24" s="202">
        <f t="shared" si="3"/>
        <v>0</v>
      </c>
    </row>
    <row r="25" spans="1:18" x14ac:dyDescent="0.9">
      <c r="A25" s="211">
        <v>45901</v>
      </c>
      <c r="B25" s="212" t="s">
        <v>277</v>
      </c>
      <c r="C25" s="148" t="s">
        <v>69</v>
      </c>
      <c r="D25" s="150"/>
      <c r="E25" s="150"/>
      <c r="F25" s="212">
        <v>30</v>
      </c>
      <c r="G25" s="17"/>
      <c r="H25" s="17"/>
      <c r="I25" s="17"/>
      <c r="J25" s="17"/>
      <c r="K25" s="17"/>
      <c r="L25" s="17"/>
      <c r="M25" s="17"/>
      <c r="N25" s="17"/>
      <c r="O25" s="17"/>
      <c r="P25" s="18">
        <f t="shared" si="1"/>
        <v>30</v>
      </c>
      <c r="Q25" s="202">
        <f t="shared" si="2"/>
        <v>711</v>
      </c>
      <c r="R25" s="202">
        <f t="shared" si="3"/>
        <v>0</v>
      </c>
    </row>
    <row r="26" spans="1:18" x14ac:dyDescent="0.9">
      <c r="A26" s="211">
        <v>45901</v>
      </c>
      <c r="B26" s="212" t="s">
        <v>278</v>
      </c>
      <c r="C26" s="148" t="s">
        <v>69</v>
      </c>
      <c r="D26" s="150"/>
      <c r="E26" s="150"/>
      <c r="F26" s="212">
        <v>40</v>
      </c>
      <c r="G26" s="17"/>
      <c r="H26" s="17"/>
      <c r="I26" s="17"/>
      <c r="J26" s="17"/>
      <c r="K26" s="17"/>
      <c r="L26" s="17"/>
      <c r="M26" s="17"/>
      <c r="N26" s="17"/>
      <c r="O26" s="17"/>
      <c r="P26" s="18">
        <f t="shared" si="1"/>
        <v>40</v>
      </c>
      <c r="Q26" s="202">
        <f t="shared" si="2"/>
        <v>751</v>
      </c>
      <c r="R26" s="202">
        <f t="shared" si="3"/>
        <v>0</v>
      </c>
    </row>
    <row r="27" spans="1:18" x14ac:dyDescent="0.9">
      <c r="A27" s="211">
        <v>45901</v>
      </c>
      <c r="B27" s="212" t="s">
        <v>279</v>
      </c>
      <c r="C27" s="148" t="s">
        <v>69</v>
      </c>
      <c r="D27" s="150"/>
      <c r="E27" s="150"/>
      <c r="F27" s="212">
        <v>60</v>
      </c>
      <c r="G27" s="17"/>
      <c r="H27" s="17"/>
      <c r="I27" s="17"/>
      <c r="J27" s="17"/>
      <c r="K27" s="17"/>
      <c r="L27" s="17"/>
      <c r="M27" s="17"/>
      <c r="N27" s="17"/>
      <c r="O27" s="17"/>
      <c r="P27" s="18">
        <f t="shared" si="1"/>
        <v>60</v>
      </c>
      <c r="Q27" s="202">
        <f t="shared" si="2"/>
        <v>811</v>
      </c>
      <c r="R27" s="202">
        <f t="shared" si="3"/>
        <v>0</v>
      </c>
    </row>
    <row r="28" spans="1:18" x14ac:dyDescent="0.9">
      <c r="A28" s="211">
        <v>45901</v>
      </c>
      <c r="B28" s="212" t="s">
        <v>280</v>
      </c>
      <c r="C28" s="148" t="s">
        <v>69</v>
      </c>
      <c r="D28" s="150"/>
      <c r="E28" s="150"/>
      <c r="F28" s="212">
        <v>60</v>
      </c>
      <c r="G28" s="17"/>
      <c r="H28" s="17"/>
      <c r="I28" s="17"/>
      <c r="J28" s="17"/>
      <c r="K28" s="17"/>
      <c r="L28" s="17"/>
      <c r="M28" s="17"/>
      <c r="N28" s="17"/>
      <c r="O28" s="17">
        <v>4</v>
      </c>
      <c r="P28" s="18">
        <f t="shared" si="1"/>
        <v>64</v>
      </c>
      <c r="Q28" s="202">
        <f t="shared" si="2"/>
        <v>875</v>
      </c>
      <c r="R28" s="202">
        <f t="shared" si="3"/>
        <v>0</v>
      </c>
    </row>
    <row r="29" spans="1:18" x14ac:dyDescent="0.9">
      <c r="A29" s="211">
        <v>45902</v>
      </c>
      <c r="B29" s="212" t="s">
        <v>281</v>
      </c>
      <c r="C29" s="148" t="s">
        <v>69</v>
      </c>
      <c r="D29" s="150"/>
      <c r="E29" s="150"/>
      <c r="F29" s="212">
        <v>10</v>
      </c>
      <c r="G29" s="17"/>
      <c r="H29" s="17"/>
      <c r="I29" s="17"/>
      <c r="J29" s="17"/>
      <c r="K29" s="17"/>
      <c r="L29" s="17"/>
      <c r="M29" s="17"/>
      <c r="N29" s="17"/>
      <c r="O29" s="17"/>
      <c r="P29" s="18">
        <f t="shared" si="1"/>
        <v>10</v>
      </c>
      <c r="Q29" s="202">
        <f t="shared" si="2"/>
        <v>885</v>
      </c>
      <c r="R29" s="202">
        <f t="shared" si="3"/>
        <v>0</v>
      </c>
    </row>
    <row r="30" spans="1:18" x14ac:dyDescent="0.9">
      <c r="A30" s="211">
        <v>45902</v>
      </c>
      <c r="B30" s="212" t="s">
        <v>272</v>
      </c>
      <c r="C30" s="148" t="s">
        <v>69</v>
      </c>
      <c r="D30" s="150"/>
      <c r="E30" s="150"/>
      <c r="F30" s="212"/>
      <c r="G30" s="17"/>
      <c r="H30" s="17"/>
      <c r="I30" s="17"/>
      <c r="J30" s="17"/>
      <c r="K30" s="17"/>
      <c r="L30" s="17">
        <v>15</v>
      </c>
      <c r="M30" s="17"/>
      <c r="N30" s="17"/>
      <c r="O30" s="17"/>
      <c r="P30" s="18">
        <f t="shared" si="1"/>
        <v>15</v>
      </c>
      <c r="Q30" s="202">
        <f t="shared" si="2"/>
        <v>900</v>
      </c>
      <c r="R30" s="202">
        <f t="shared" si="3"/>
        <v>0</v>
      </c>
    </row>
    <row r="31" spans="1:18" x14ac:dyDescent="0.9">
      <c r="A31" s="211">
        <v>45902</v>
      </c>
      <c r="B31" s="212" t="s">
        <v>282</v>
      </c>
      <c r="C31" s="148" t="s">
        <v>69</v>
      </c>
      <c r="D31" s="150"/>
      <c r="E31" s="150"/>
      <c r="F31" s="212">
        <v>30</v>
      </c>
      <c r="G31" s="17"/>
      <c r="H31" s="17"/>
      <c r="I31" s="17"/>
      <c r="J31" s="17"/>
      <c r="K31" s="17"/>
      <c r="L31" s="17"/>
      <c r="M31" s="17"/>
      <c r="N31" s="17"/>
      <c r="O31" s="17"/>
      <c r="P31" s="18">
        <f t="shared" si="1"/>
        <v>30</v>
      </c>
      <c r="Q31" s="202">
        <f t="shared" si="2"/>
        <v>930</v>
      </c>
      <c r="R31" s="202">
        <f t="shared" si="3"/>
        <v>0</v>
      </c>
    </row>
    <row r="32" spans="1:18" x14ac:dyDescent="0.9">
      <c r="A32" s="211">
        <v>45902</v>
      </c>
      <c r="B32" s="212" t="s">
        <v>283</v>
      </c>
      <c r="C32" s="148" t="s">
        <v>69</v>
      </c>
      <c r="D32" s="150"/>
      <c r="E32" s="150"/>
      <c r="F32" s="212">
        <v>30</v>
      </c>
      <c r="G32" s="17"/>
      <c r="H32" s="17"/>
      <c r="I32" s="17"/>
      <c r="J32" s="17"/>
      <c r="K32" s="17"/>
      <c r="L32" s="17"/>
      <c r="M32" s="17"/>
      <c r="N32" s="17"/>
      <c r="O32" s="17">
        <v>4</v>
      </c>
      <c r="P32" s="18">
        <f t="shared" si="1"/>
        <v>34</v>
      </c>
      <c r="Q32" s="202">
        <f t="shared" si="2"/>
        <v>964</v>
      </c>
      <c r="R32" s="202">
        <f t="shared" si="3"/>
        <v>0</v>
      </c>
    </row>
    <row r="33" spans="1:18" x14ac:dyDescent="0.9">
      <c r="A33" s="211">
        <v>45902</v>
      </c>
      <c r="B33" s="212" t="s">
        <v>275</v>
      </c>
      <c r="C33" s="148" t="s">
        <v>69</v>
      </c>
      <c r="D33" s="150"/>
      <c r="E33" s="150"/>
      <c r="F33" s="212">
        <v>10</v>
      </c>
      <c r="G33" s="17"/>
      <c r="H33" s="17"/>
      <c r="I33" s="17"/>
      <c r="J33" s="17"/>
      <c r="K33" s="17"/>
      <c r="L33" s="17"/>
      <c r="M33" s="17"/>
      <c r="N33" s="17"/>
      <c r="O33" s="17"/>
      <c r="P33" s="18">
        <f t="shared" si="1"/>
        <v>10</v>
      </c>
      <c r="Q33" s="202">
        <f t="shared" si="2"/>
        <v>974</v>
      </c>
      <c r="R33" s="202">
        <f t="shared" si="3"/>
        <v>0</v>
      </c>
    </row>
    <row r="34" spans="1:18" x14ac:dyDescent="0.9">
      <c r="A34" s="211">
        <v>45903</v>
      </c>
      <c r="B34" s="212" t="s">
        <v>284</v>
      </c>
      <c r="C34" s="148" t="s">
        <v>69</v>
      </c>
      <c r="D34" s="150"/>
      <c r="E34" s="150"/>
      <c r="F34" s="212">
        <v>30</v>
      </c>
      <c r="G34" s="17"/>
      <c r="H34" s="17"/>
      <c r="I34" s="17"/>
      <c r="J34" s="17"/>
      <c r="K34" s="17"/>
      <c r="L34" s="17"/>
      <c r="M34" s="17"/>
      <c r="N34" s="17"/>
      <c r="O34" s="17"/>
      <c r="P34" s="18">
        <f t="shared" si="1"/>
        <v>30</v>
      </c>
      <c r="Q34" s="202">
        <f t="shared" si="2"/>
        <v>1004</v>
      </c>
      <c r="R34" s="202">
        <f t="shared" si="3"/>
        <v>0</v>
      </c>
    </row>
    <row r="35" spans="1:18" x14ac:dyDescent="0.9">
      <c r="A35" s="211">
        <v>45905</v>
      </c>
      <c r="B35" s="212" t="s">
        <v>285</v>
      </c>
      <c r="C35" s="148" t="s">
        <v>69</v>
      </c>
      <c r="D35" s="150"/>
      <c r="E35" s="150"/>
      <c r="F35" s="212">
        <v>30</v>
      </c>
      <c r="G35" s="17"/>
      <c r="H35" s="17"/>
      <c r="I35" s="17"/>
      <c r="J35" s="17"/>
      <c r="K35" s="17"/>
      <c r="L35" s="17"/>
      <c r="M35" s="17"/>
      <c r="N35" s="17"/>
      <c r="O35" s="17"/>
      <c r="P35" s="18">
        <f t="shared" si="1"/>
        <v>30</v>
      </c>
      <c r="Q35" s="202">
        <f t="shared" si="2"/>
        <v>1034</v>
      </c>
      <c r="R35" s="202">
        <f t="shared" si="3"/>
        <v>0</v>
      </c>
    </row>
    <row r="36" spans="1:18" x14ac:dyDescent="0.9">
      <c r="A36" s="211">
        <v>45908</v>
      </c>
      <c r="B36" s="212" t="s">
        <v>286</v>
      </c>
      <c r="C36" s="148" t="s">
        <v>69</v>
      </c>
      <c r="D36" s="150"/>
      <c r="E36" s="150"/>
      <c r="F36" s="212"/>
      <c r="G36" s="17"/>
      <c r="H36" s="17"/>
      <c r="I36" s="17"/>
      <c r="J36" s="17"/>
      <c r="K36" s="17"/>
      <c r="L36" s="212">
        <v>15</v>
      </c>
      <c r="M36" s="17"/>
      <c r="N36" s="17"/>
      <c r="O36" s="17"/>
      <c r="P36" s="18">
        <f t="shared" si="1"/>
        <v>15</v>
      </c>
      <c r="Q36" s="202">
        <f t="shared" si="2"/>
        <v>1049</v>
      </c>
      <c r="R36" s="202">
        <f t="shared" si="3"/>
        <v>0</v>
      </c>
    </row>
    <row r="37" spans="1:18" x14ac:dyDescent="0.9">
      <c r="A37" s="211">
        <v>45909</v>
      </c>
      <c r="B37" s="212" t="s">
        <v>276</v>
      </c>
      <c r="C37" s="148" t="s">
        <v>69</v>
      </c>
      <c r="D37" s="150"/>
      <c r="E37" s="150"/>
      <c r="F37" s="212"/>
      <c r="G37" s="17"/>
      <c r="H37" s="17"/>
      <c r="I37" s="17"/>
      <c r="J37" s="17"/>
      <c r="K37" s="17"/>
      <c r="L37" s="212"/>
      <c r="M37" s="17"/>
      <c r="N37" s="17"/>
      <c r="O37" s="17">
        <v>4</v>
      </c>
      <c r="P37" s="18">
        <f t="shared" si="1"/>
        <v>4</v>
      </c>
      <c r="Q37" s="202">
        <f t="shared" si="2"/>
        <v>1053</v>
      </c>
      <c r="R37" s="202">
        <f t="shared" si="3"/>
        <v>0</v>
      </c>
    </row>
    <row r="38" spans="1:18" x14ac:dyDescent="0.9">
      <c r="A38" s="211">
        <v>45909</v>
      </c>
      <c r="B38" s="212" t="s">
        <v>270</v>
      </c>
      <c r="C38" s="148" t="s">
        <v>69</v>
      </c>
      <c r="D38" s="150"/>
      <c r="E38" s="150"/>
      <c r="F38" s="212"/>
      <c r="G38" s="17"/>
      <c r="H38" s="17"/>
      <c r="I38" s="17"/>
      <c r="J38" s="17"/>
      <c r="K38" s="17"/>
      <c r="L38" s="212">
        <v>15</v>
      </c>
      <c r="M38" s="17"/>
      <c r="N38" s="17"/>
      <c r="O38" s="17"/>
      <c r="P38" s="18">
        <f t="shared" si="1"/>
        <v>15</v>
      </c>
      <c r="Q38" s="202">
        <f t="shared" si="2"/>
        <v>1068</v>
      </c>
      <c r="R38" s="202">
        <f t="shared" si="3"/>
        <v>0</v>
      </c>
    </row>
    <row r="39" spans="1:18" x14ac:dyDescent="0.9">
      <c r="A39" s="211">
        <v>45909</v>
      </c>
      <c r="B39" s="212" t="s">
        <v>282</v>
      </c>
      <c r="C39" s="148" t="s">
        <v>69</v>
      </c>
      <c r="D39" s="150"/>
      <c r="E39" s="150"/>
      <c r="F39" s="212"/>
      <c r="G39" s="17"/>
      <c r="H39" s="17"/>
      <c r="I39" s="17"/>
      <c r="J39" s="17"/>
      <c r="K39" s="17"/>
      <c r="L39" s="212">
        <v>15</v>
      </c>
      <c r="M39" s="17"/>
      <c r="N39" s="17"/>
      <c r="O39" s="17"/>
      <c r="P39" s="18">
        <f t="shared" si="1"/>
        <v>15</v>
      </c>
      <c r="Q39" s="202">
        <f t="shared" si="2"/>
        <v>1083</v>
      </c>
      <c r="R39" s="202">
        <f t="shared" si="3"/>
        <v>0</v>
      </c>
    </row>
    <row r="40" spans="1:18" x14ac:dyDescent="0.9">
      <c r="A40" s="211">
        <v>45909</v>
      </c>
      <c r="B40" s="212" t="s">
        <v>287</v>
      </c>
      <c r="C40" s="148" t="s">
        <v>69</v>
      </c>
      <c r="D40" s="150"/>
      <c r="E40" s="150"/>
      <c r="F40" s="212">
        <v>40</v>
      </c>
      <c r="G40" s="17"/>
      <c r="H40" s="17"/>
      <c r="I40" s="17"/>
      <c r="J40" s="17"/>
      <c r="K40" s="17"/>
      <c r="L40" s="212"/>
      <c r="M40" s="17"/>
      <c r="N40" s="17"/>
      <c r="O40" s="17"/>
      <c r="P40" s="18">
        <f t="shared" si="1"/>
        <v>40</v>
      </c>
      <c r="Q40" s="202">
        <f t="shared" si="2"/>
        <v>1123</v>
      </c>
      <c r="R40" s="202">
        <f t="shared" si="3"/>
        <v>0</v>
      </c>
    </row>
    <row r="41" spans="1:18" x14ac:dyDescent="0.9">
      <c r="A41" s="211">
        <v>45911</v>
      </c>
      <c r="B41" s="212" t="s">
        <v>264</v>
      </c>
      <c r="C41" s="148" t="s">
        <v>69</v>
      </c>
      <c r="D41" s="150"/>
      <c r="E41" s="150"/>
      <c r="F41" s="212">
        <v>10</v>
      </c>
      <c r="G41" s="17"/>
      <c r="H41" s="17"/>
      <c r="I41" s="17"/>
      <c r="J41" s="17"/>
      <c r="K41" s="17"/>
      <c r="L41" s="212">
        <v>15</v>
      </c>
      <c r="M41" s="17"/>
      <c r="N41" s="17"/>
      <c r="O41" s="17"/>
      <c r="P41" s="18">
        <f t="shared" ref="P41:P72" si="4">SUM(F41:O41)</f>
        <v>25</v>
      </c>
      <c r="Q41" s="202">
        <f t="shared" si="2"/>
        <v>1148</v>
      </c>
      <c r="R41" s="202">
        <f t="shared" si="3"/>
        <v>0</v>
      </c>
    </row>
    <row r="42" spans="1:18" x14ac:dyDescent="0.9">
      <c r="A42" s="211">
        <v>45912</v>
      </c>
      <c r="B42" s="212" t="s">
        <v>265</v>
      </c>
      <c r="C42" s="148" t="s">
        <v>69</v>
      </c>
      <c r="D42" s="150"/>
      <c r="E42" s="150"/>
      <c r="F42" s="212"/>
      <c r="G42" s="17"/>
      <c r="H42" s="17"/>
      <c r="I42" s="17"/>
      <c r="J42" s="17"/>
      <c r="K42" s="17"/>
      <c r="L42" s="212">
        <v>15</v>
      </c>
      <c r="M42" s="17"/>
      <c r="N42" s="17"/>
      <c r="O42" s="17"/>
      <c r="P42" s="18">
        <f t="shared" si="4"/>
        <v>15</v>
      </c>
      <c r="Q42" s="202">
        <f t="shared" si="2"/>
        <v>1163</v>
      </c>
      <c r="R42" s="202">
        <f t="shared" si="3"/>
        <v>0</v>
      </c>
    </row>
    <row r="43" spans="1:18" x14ac:dyDescent="0.9">
      <c r="A43" s="211">
        <v>45912</v>
      </c>
      <c r="B43" s="212" t="s">
        <v>283</v>
      </c>
      <c r="C43" s="148" t="s">
        <v>69</v>
      </c>
      <c r="D43" s="150"/>
      <c r="E43" s="150"/>
      <c r="F43" s="212">
        <v>30</v>
      </c>
      <c r="G43" s="17"/>
      <c r="H43" s="17"/>
      <c r="I43" s="17"/>
      <c r="J43" s="17"/>
      <c r="K43" s="17"/>
      <c r="L43" s="212">
        <v>15</v>
      </c>
      <c r="M43" s="17"/>
      <c r="N43" s="17"/>
      <c r="O43" s="17"/>
      <c r="P43" s="18">
        <f t="shared" si="4"/>
        <v>45</v>
      </c>
      <c r="Q43" s="202">
        <f t="shared" si="2"/>
        <v>1208</v>
      </c>
      <c r="R43" s="202">
        <f t="shared" si="3"/>
        <v>0</v>
      </c>
    </row>
    <row r="44" spans="1:18" x14ac:dyDescent="0.9">
      <c r="A44" s="211">
        <v>45915</v>
      </c>
      <c r="B44" s="212" t="s">
        <v>279</v>
      </c>
      <c r="C44" s="148" t="s">
        <v>69</v>
      </c>
      <c r="D44" s="150"/>
      <c r="E44" s="150"/>
      <c r="F44" s="212">
        <v>10</v>
      </c>
      <c r="G44" s="17"/>
      <c r="H44" s="17"/>
      <c r="I44" s="17"/>
      <c r="J44" s="17"/>
      <c r="K44" s="17"/>
      <c r="L44" s="212"/>
      <c r="M44" s="17"/>
      <c r="N44" s="17"/>
      <c r="O44" s="17"/>
      <c r="P44" s="18">
        <f t="shared" si="4"/>
        <v>10</v>
      </c>
      <c r="Q44" s="202">
        <f t="shared" si="2"/>
        <v>1218</v>
      </c>
      <c r="R44" s="202">
        <f t="shared" si="3"/>
        <v>0</v>
      </c>
    </row>
    <row r="45" spans="1:18" x14ac:dyDescent="0.9">
      <c r="A45" s="211">
        <v>45915</v>
      </c>
      <c r="B45" s="212" t="s">
        <v>279</v>
      </c>
      <c r="C45" s="148" t="s">
        <v>69</v>
      </c>
      <c r="D45" s="150"/>
      <c r="E45" s="150"/>
      <c r="F45" s="212"/>
      <c r="G45" s="17"/>
      <c r="H45" s="17"/>
      <c r="I45" s="17"/>
      <c r="J45" s="17"/>
      <c r="K45" s="17"/>
      <c r="L45" s="212">
        <v>15</v>
      </c>
      <c r="M45" s="17"/>
      <c r="N45" s="17"/>
      <c r="O45" s="17"/>
      <c r="P45" s="18">
        <f t="shared" si="4"/>
        <v>15</v>
      </c>
      <c r="Q45" s="202">
        <f t="shared" si="2"/>
        <v>1233</v>
      </c>
      <c r="R45" s="202">
        <f t="shared" si="3"/>
        <v>0</v>
      </c>
    </row>
    <row r="46" spans="1:18" x14ac:dyDescent="0.9">
      <c r="A46" s="211">
        <v>45922</v>
      </c>
      <c r="B46" s="212" t="s">
        <v>288</v>
      </c>
      <c r="C46" s="148" t="s">
        <v>69</v>
      </c>
      <c r="D46" s="150"/>
      <c r="E46" s="150"/>
      <c r="F46" s="212"/>
      <c r="G46" s="17"/>
      <c r="H46" s="17"/>
      <c r="I46" s="17"/>
      <c r="J46" s="17"/>
      <c r="K46" s="17"/>
      <c r="L46" s="212">
        <v>15</v>
      </c>
      <c r="M46" s="17"/>
      <c r="N46" s="17"/>
      <c r="O46" s="17"/>
      <c r="P46" s="18">
        <f t="shared" si="4"/>
        <v>15</v>
      </c>
      <c r="Q46" s="202">
        <f t="shared" si="2"/>
        <v>1248</v>
      </c>
      <c r="R46" s="202">
        <f t="shared" si="3"/>
        <v>0</v>
      </c>
    </row>
    <row r="47" spans="1:18" x14ac:dyDescent="0.9">
      <c r="A47" s="211">
        <v>45922</v>
      </c>
      <c r="B47" s="212" t="s">
        <v>289</v>
      </c>
      <c r="C47" s="148" t="s">
        <v>69</v>
      </c>
      <c r="D47" s="150"/>
      <c r="E47" s="150"/>
      <c r="F47" s="212"/>
      <c r="G47" s="17"/>
      <c r="H47" s="19"/>
      <c r="I47" s="17"/>
      <c r="J47" s="17"/>
      <c r="K47" s="17"/>
      <c r="L47" s="212">
        <v>15</v>
      </c>
      <c r="M47" s="17"/>
      <c r="N47" s="17"/>
      <c r="O47" s="17"/>
      <c r="P47" s="18">
        <f t="shared" si="4"/>
        <v>15</v>
      </c>
      <c r="Q47" s="202">
        <f t="shared" si="2"/>
        <v>1263</v>
      </c>
      <c r="R47" s="202">
        <f t="shared" si="3"/>
        <v>0</v>
      </c>
    </row>
    <row r="48" spans="1:18" x14ac:dyDescent="0.9">
      <c r="A48" s="211">
        <v>45959</v>
      </c>
      <c r="B48" s="212" t="s">
        <v>267</v>
      </c>
      <c r="C48" s="148" t="s">
        <v>69</v>
      </c>
      <c r="D48" s="150"/>
      <c r="E48" s="150"/>
      <c r="F48" s="212">
        <v>30</v>
      </c>
      <c r="G48" s="17"/>
      <c r="H48" s="19"/>
      <c r="I48" s="17"/>
      <c r="J48" s="17"/>
      <c r="K48" s="17"/>
      <c r="L48" s="17"/>
      <c r="M48" s="17"/>
      <c r="N48" s="17"/>
      <c r="O48" s="17"/>
      <c r="P48" s="18">
        <f t="shared" si="4"/>
        <v>30</v>
      </c>
      <c r="Q48" s="202">
        <f t="shared" si="2"/>
        <v>1293</v>
      </c>
      <c r="R48" s="202">
        <f t="shared" si="3"/>
        <v>0</v>
      </c>
    </row>
    <row r="49" spans="1:18" x14ac:dyDescent="0.9">
      <c r="A49" s="211">
        <v>45959</v>
      </c>
      <c r="B49" s="212" t="s">
        <v>270</v>
      </c>
      <c r="C49" s="148" t="s">
        <v>69</v>
      </c>
      <c r="D49" s="150"/>
      <c r="E49" s="150"/>
      <c r="F49" s="212">
        <v>30</v>
      </c>
      <c r="G49" s="17"/>
      <c r="H49" s="19"/>
      <c r="I49" s="17"/>
      <c r="J49" s="17"/>
      <c r="K49" s="17"/>
      <c r="L49" s="17"/>
      <c r="M49" s="17"/>
      <c r="N49" s="17"/>
      <c r="O49" s="17"/>
      <c r="P49" s="18">
        <f t="shared" si="4"/>
        <v>30</v>
      </c>
      <c r="Q49" s="202">
        <f t="shared" si="2"/>
        <v>1323</v>
      </c>
      <c r="R49" s="202">
        <f t="shared" si="3"/>
        <v>0</v>
      </c>
    </row>
    <row r="50" spans="1:18" x14ac:dyDescent="0.9">
      <c r="A50" s="211">
        <v>45959</v>
      </c>
      <c r="B50" s="212" t="s">
        <v>282</v>
      </c>
      <c r="C50" s="148" t="s">
        <v>69</v>
      </c>
      <c r="D50" s="150"/>
      <c r="E50" s="150"/>
      <c r="F50" s="212">
        <v>30</v>
      </c>
      <c r="G50" s="17"/>
      <c r="H50" s="19"/>
      <c r="I50" s="17"/>
      <c r="J50" s="17"/>
      <c r="K50" s="17"/>
      <c r="L50" s="17"/>
      <c r="M50" s="17"/>
      <c r="N50" s="17"/>
      <c r="O50" s="17"/>
      <c r="P50" s="18">
        <f t="shared" si="4"/>
        <v>30</v>
      </c>
      <c r="Q50" s="202">
        <f t="shared" si="2"/>
        <v>1353</v>
      </c>
      <c r="R50" s="202">
        <f t="shared" si="3"/>
        <v>0</v>
      </c>
    </row>
    <row r="51" spans="1:18" x14ac:dyDescent="0.9">
      <c r="A51" s="211">
        <v>45964</v>
      </c>
      <c r="B51" s="212" t="s">
        <v>290</v>
      </c>
      <c r="C51" s="148" t="s">
        <v>69</v>
      </c>
      <c r="D51" s="150"/>
      <c r="E51" s="150"/>
      <c r="F51" s="212">
        <v>10</v>
      </c>
      <c r="G51" s="17"/>
      <c r="H51" s="19"/>
      <c r="I51" s="17"/>
      <c r="J51" s="17"/>
      <c r="K51" s="17"/>
      <c r="L51" s="17"/>
      <c r="M51" s="17"/>
      <c r="N51" s="17"/>
      <c r="O51" s="17"/>
      <c r="P51" s="18">
        <f t="shared" si="4"/>
        <v>10</v>
      </c>
      <c r="Q51" s="202">
        <f t="shared" si="2"/>
        <v>1363</v>
      </c>
      <c r="R51" s="202">
        <f t="shared" si="3"/>
        <v>0</v>
      </c>
    </row>
    <row r="52" spans="1:18" x14ac:dyDescent="0.9">
      <c r="A52" s="211">
        <v>45964</v>
      </c>
      <c r="B52" s="212" t="s">
        <v>273</v>
      </c>
      <c r="C52" s="148" t="s">
        <v>69</v>
      </c>
      <c r="D52" s="150"/>
      <c r="E52" s="150"/>
      <c r="F52" s="212"/>
      <c r="G52" s="17"/>
      <c r="H52" s="19"/>
      <c r="I52" s="17"/>
      <c r="J52" s="17"/>
      <c r="K52" s="17"/>
      <c r="L52" s="212">
        <v>15</v>
      </c>
      <c r="M52" s="17"/>
      <c r="N52" s="17"/>
      <c r="O52" s="17"/>
      <c r="P52" s="18">
        <f t="shared" si="4"/>
        <v>15</v>
      </c>
      <c r="Q52" s="202">
        <f t="shared" si="2"/>
        <v>1378</v>
      </c>
      <c r="R52" s="202">
        <f t="shared" si="3"/>
        <v>0</v>
      </c>
    </row>
    <row r="53" spans="1:18" x14ac:dyDescent="0.9">
      <c r="A53" s="211">
        <v>45964</v>
      </c>
      <c r="B53" s="212" t="s">
        <v>291</v>
      </c>
      <c r="C53" s="148" t="s">
        <v>69</v>
      </c>
      <c r="D53" s="150"/>
      <c r="E53" s="150"/>
      <c r="F53" s="212">
        <v>30</v>
      </c>
      <c r="G53" s="17"/>
      <c r="H53" s="19"/>
      <c r="I53" s="17"/>
      <c r="J53" s="17"/>
      <c r="K53" s="17"/>
      <c r="L53" s="212"/>
      <c r="M53" s="17"/>
      <c r="N53" s="17"/>
      <c r="O53" s="17"/>
      <c r="P53" s="18">
        <f t="shared" si="4"/>
        <v>30</v>
      </c>
      <c r="Q53" s="202">
        <f t="shared" si="2"/>
        <v>1408</v>
      </c>
      <c r="R53" s="202">
        <f t="shared" si="3"/>
        <v>0</v>
      </c>
    </row>
    <row r="54" spans="1:18" x14ac:dyDescent="0.9">
      <c r="A54" s="211">
        <v>45964</v>
      </c>
      <c r="B54" s="212" t="s">
        <v>276</v>
      </c>
      <c r="C54" s="148" t="s">
        <v>69</v>
      </c>
      <c r="D54" s="150"/>
      <c r="E54" s="150"/>
      <c r="F54" s="212">
        <v>30</v>
      </c>
      <c r="G54" s="17"/>
      <c r="H54" s="19"/>
      <c r="I54" s="17"/>
      <c r="J54" s="17"/>
      <c r="K54" s="17"/>
      <c r="L54" s="212">
        <v>15</v>
      </c>
      <c r="M54" s="17"/>
      <c r="N54" s="17"/>
      <c r="O54" s="17"/>
      <c r="P54" s="18">
        <f t="shared" si="4"/>
        <v>45</v>
      </c>
      <c r="Q54" s="202">
        <f t="shared" si="2"/>
        <v>1453</v>
      </c>
      <c r="R54" s="202">
        <f t="shared" si="3"/>
        <v>0</v>
      </c>
    </row>
    <row r="55" spans="1:18" x14ac:dyDescent="0.9">
      <c r="A55" s="211">
        <v>45965</v>
      </c>
      <c r="B55" s="212" t="s">
        <v>284</v>
      </c>
      <c r="C55" s="148" t="s">
        <v>69</v>
      </c>
      <c r="D55" s="150"/>
      <c r="E55" s="150"/>
      <c r="F55" s="212"/>
      <c r="G55" s="17"/>
      <c r="H55" s="19"/>
      <c r="I55" s="17"/>
      <c r="J55" s="17"/>
      <c r="K55" s="17"/>
      <c r="L55" s="212">
        <v>15</v>
      </c>
      <c r="M55" s="17"/>
      <c r="N55" s="17"/>
      <c r="O55" s="17"/>
      <c r="P55" s="18">
        <f t="shared" si="4"/>
        <v>15</v>
      </c>
      <c r="Q55" s="202">
        <f t="shared" si="2"/>
        <v>1468</v>
      </c>
      <c r="R55" s="202">
        <f t="shared" si="3"/>
        <v>0</v>
      </c>
    </row>
    <row r="56" spans="1:18" x14ac:dyDescent="0.9">
      <c r="A56" s="211">
        <v>45965</v>
      </c>
      <c r="B56" s="212" t="s">
        <v>284</v>
      </c>
      <c r="C56" s="148" t="s">
        <v>69</v>
      </c>
      <c r="D56" s="150"/>
      <c r="E56" s="150"/>
      <c r="F56" s="212">
        <v>30</v>
      </c>
      <c r="G56" s="17"/>
      <c r="H56" s="19"/>
      <c r="I56" s="17"/>
      <c r="J56" s="17"/>
      <c r="K56" s="17"/>
      <c r="L56" s="212"/>
      <c r="M56" s="17"/>
      <c r="N56" s="17"/>
      <c r="O56" s="17"/>
      <c r="P56" s="18">
        <f t="shared" si="4"/>
        <v>30</v>
      </c>
      <c r="Q56" s="202">
        <f t="shared" si="2"/>
        <v>1498</v>
      </c>
      <c r="R56" s="202">
        <f t="shared" si="3"/>
        <v>0</v>
      </c>
    </row>
    <row r="57" spans="1:18" x14ac:dyDescent="0.9">
      <c r="A57" s="211">
        <v>45966</v>
      </c>
      <c r="B57" s="212" t="s">
        <v>292</v>
      </c>
      <c r="C57" s="148" t="s">
        <v>69</v>
      </c>
      <c r="D57" s="150"/>
      <c r="E57" s="150"/>
      <c r="F57" s="212">
        <v>40</v>
      </c>
      <c r="G57" s="17"/>
      <c r="H57" s="19"/>
      <c r="I57" s="17"/>
      <c r="J57" s="17"/>
      <c r="K57" s="17"/>
      <c r="L57" s="212"/>
      <c r="M57" s="17"/>
      <c r="N57" s="17"/>
      <c r="O57" s="17"/>
      <c r="P57" s="18">
        <f t="shared" si="4"/>
        <v>40</v>
      </c>
      <c r="Q57" s="202">
        <f t="shared" si="2"/>
        <v>1538</v>
      </c>
      <c r="R57" s="202">
        <f t="shared" si="3"/>
        <v>0</v>
      </c>
    </row>
    <row r="58" spans="1:18" x14ac:dyDescent="0.9">
      <c r="A58" s="211">
        <v>45967</v>
      </c>
      <c r="B58" s="212" t="s">
        <v>293</v>
      </c>
      <c r="C58" s="148" t="s">
        <v>69</v>
      </c>
      <c r="D58" s="150"/>
      <c r="E58" s="150"/>
      <c r="F58" s="212"/>
      <c r="G58" s="17"/>
      <c r="H58" s="19"/>
      <c r="I58" s="17"/>
      <c r="J58" s="17"/>
      <c r="K58" s="17"/>
      <c r="L58" s="212">
        <v>15</v>
      </c>
      <c r="M58" s="17"/>
      <c r="N58" s="17"/>
      <c r="O58" s="17"/>
      <c r="P58" s="18">
        <f t="shared" si="4"/>
        <v>15</v>
      </c>
      <c r="Q58" s="202">
        <f t="shared" si="2"/>
        <v>1553</v>
      </c>
      <c r="R58" s="202">
        <f t="shared" si="3"/>
        <v>0</v>
      </c>
    </row>
    <row r="59" spans="1:18" x14ac:dyDescent="0.9">
      <c r="A59" s="211">
        <v>45967</v>
      </c>
      <c r="B59" s="212" t="s">
        <v>294</v>
      </c>
      <c r="C59" s="148" t="s">
        <v>69</v>
      </c>
      <c r="D59" s="150"/>
      <c r="E59" s="150"/>
      <c r="F59" s="212"/>
      <c r="G59" s="17"/>
      <c r="H59" s="19"/>
      <c r="I59" s="17"/>
      <c r="J59" s="17"/>
      <c r="K59" s="17"/>
      <c r="L59" s="212">
        <v>15</v>
      </c>
      <c r="M59" s="17"/>
      <c r="N59" s="17"/>
      <c r="O59" s="17"/>
      <c r="P59" s="18">
        <f t="shared" si="4"/>
        <v>15</v>
      </c>
      <c r="Q59" s="202">
        <f t="shared" si="2"/>
        <v>1568</v>
      </c>
      <c r="R59" s="202">
        <f t="shared" si="3"/>
        <v>0</v>
      </c>
    </row>
    <row r="60" spans="1:18" x14ac:dyDescent="0.9">
      <c r="A60" s="211">
        <v>45967</v>
      </c>
      <c r="B60" s="212" t="s">
        <v>279</v>
      </c>
      <c r="C60" s="148" t="s">
        <v>69</v>
      </c>
      <c r="D60" s="150"/>
      <c r="E60" s="150"/>
      <c r="F60" s="212"/>
      <c r="G60" s="17"/>
      <c r="H60" s="19"/>
      <c r="I60" s="17"/>
      <c r="J60" s="17"/>
      <c r="K60" s="17"/>
      <c r="L60" s="212">
        <v>15</v>
      </c>
      <c r="M60" s="17"/>
      <c r="N60" s="17"/>
      <c r="O60" s="17"/>
      <c r="P60" s="18">
        <f t="shared" si="4"/>
        <v>15</v>
      </c>
      <c r="Q60" s="202">
        <f t="shared" si="2"/>
        <v>1583</v>
      </c>
      <c r="R60" s="202">
        <f t="shared" si="3"/>
        <v>0</v>
      </c>
    </row>
    <row r="61" spans="1:18" x14ac:dyDescent="0.9">
      <c r="A61" s="211">
        <v>45967</v>
      </c>
      <c r="B61" s="212" t="s">
        <v>295</v>
      </c>
      <c r="C61" s="148" t="s">
        <v>69</v>
      </c>
      <c r="D61" s="150"/>
      <c r="E61" s="150"/>
      <c r="F61" s="212">
        <v>60</v>
      </c>
      <c r="G61" s="17"/>
      <c r="H61" s="19"/>
      <c r="I61" s="17"/>
      <c r="J61" s="17"/>
      <c r="K61" s="17"/>
      <c r="L61" s="212"/>
      <c r="M61" s="17"/>
      <c r="N61" s="17"/>
      <c r="O61" s="17"/>
      <c r="P61" s="18">
        <f t="shared" si="4"/>
        <v>60</v>
      </c>
      <c r="Q61" s="202">
        <f t="shared" si="2"/>
        <v>1643</v>
      </c>
      <c r="R61" s="202">
        <f t="shared" si="3"/>
        <v>0</v>
      </c>
    </row>
    <row r="62" spans="1:18" x14ac:dyDescent="0.9">
      <c r="A62" s="211">
        <v>45968</v>
      </c>
      <c r="B62" s="212" t="s">
        <v>296</v>
      </c>
      <c r="C62" s="148" t="s">
        <v>69</v>
      </c>
      <c r="D62" s="150"/>
      <c r="E62" s="150"/>
      <c r="F62" s="212"/>
      <c r="G62" s="17"/>
      <c r="H62" s="19"/>
      <c r="I62" s="17"/>
      <c r="J62" s="17"/>
      <c r="K62" s="17"/>
      <c r="L62" s="212">
        <v>15</v>
      </c>
      <c r="M62" s="17"/>
      <c r="N62" s="17"/>
      <c r="O62" s="17"/>
      <c r="P62" s="18">
        <f t="shared" si="4"/>
        <v>15</v>
      </c>
      <c r="Q62" s="202">
        <f t="shared" si="2"/>
        <v>1658</v>
      </c>
      <c r="R62" s="202">
        <f t="shared" si="3"/>
        <v>0</v>
      </c>
    </row>
    <row r="63" spans="1:18" x14ac:dyDescent="0.9">
      <c r="A63" s="211">
        <v>45968</v>
      </c>
      <c r="B63" s="212" t="s">
        <v>274</v>
      </c>
      <c r="C63" s="148" t="s">
        <v>69</v>
      </c>
      <c r="D63" s="150"/>
      <c r="E63" s="150"/>
      <c r="F63" s="212"/>
      <c r="G63" s="17"/>
      <c r="H63" s="19"/>
      <c r="I63" s="17"/>
      <c r="J63" s="17"/>
      <c r="K63" s="17"/>
      <c r="L63" s="212">
        <v>15</v>
      </c>
      <c r="M63" s="17"/>
      <c r="N63" s="17"/>
      <c r="O63" s="17"/>
      <c r="P63" s="18">
        <f t="shared" si="4"/>
        <v>15</v>
      </c>
      <c r="Q63" s="202">
        <f t="shared" si="2"/>
        <v>1673</v>
      </c>
      <c r="R63" s="202">
        <f t="shared" si="3"/>
        <v>0</v>
      </c>
    </row>
    <row r="64" spans="1:18" x14ac:dyDescent="0.9">
      <c r="A64" s="211">
        <v>45968</v>
      </c>
      <c r="B64" s="212" t="s">
        <v>297</v>
      </c>
      <c r="C64" s="148" t="s">
        <v>69</v>
      </c>
      <c r="D64" s="150"/>
      <c r="E64" s="150"/>
      <c r="F64" s="212"/>
      <c r="G64" s="17"/>
      <c r="H64" s="19"/>
      <c r="I64" s="17"/>
      <c r="J64" s="17"/>
      <c r="K64" s="17"/>
      <c r="L64" s="212">
        <v>15</v>
      </c>
      <c r="M64" s="17"/>
      <c r="N64" s="17"/>
      <c r="O64" s="17"/>
      <c r="P64" s="18">
        <f t="shared" si="4"/>
        <v>15</v>
      </c>
      <c r="Q64" s="202">
        <f t="shared" si="2"/>
        <v>1688</v>
      </c>
      <c r="R64" s="202">
        <f t="shared" si="3"/>
        <v>0</v>
      </c>
    </row>
    <row r="65" spans="1:18" x14ac:dyDescent="0.9">
      <c r="A65" s="211">
        <v>45968</v>
      </c>
      <c r="B65" s="212" t="s">
        <v>296</v>
      </c>
      <c r="C65" s="148" t="s">
        <v>69</v>
      </c>
      <c r="D65" s="150"/>
      <c r="E65" s="150"/>
      <c r="F65" s="212">
        <v>30</v>
      </c>
      <c r="G65" s="17"/>
      <c r="H65" s="19"/>
      <c r="I65" s="17"/>
      <c r="J65" s="17"/>
      <c r="K65" s="17"/>
      <c r="L65" s="212"/>
      <c r="M65" s="17"/>
      <c r="N65" s="17"/>
      <c r="O65" s="17"/>
      <c r="P65" s="18">
        <f t="shared" si="4"/>
        <v>30</v>
      </c>
      <c r="Q65" s="202">
        <f t="shared" si="2"/>
        <v>1718</v>
      </c>
      <c r="R65" s="202">
        <f t="shared" si="3"/>
        <v>0</v>
      </c>
    </row>
    <row r="66" spans="1:18" x14ac:dyDescent="0.9">
      <c r="A66" s="211">
        <v>45971</v>
      </c>
      <c r="B66" s="212" t="s">
        <v>270</v>
      </c>
      <c r="C66" s="148" t="s">
        <v>69</v>
      </c>
      <c r="D66" s="150"/>
      <c r="E66" s="150"/>
      <c r="F66" s="212"/>
      <c r="G66" s="17"/>
      <c r="H66" s="19"/>
      <c r="I66" s="17"/>
      <c r="J66" s="17"/>
      <c r="K66" s="17"/>
      <c r="L66" s="212">
        <v>15</v>
      </c>
      <c r="M66" s="17"/>
      <c r="N66" s="17"/>
      <c r="O66" s="17"/>
      <c r="P66" s="18">
        <f t="shared" si="4"/>
        <v>15</v>
      </c>
      <c r="Q66" s="202">
        <f t="shared" si="2"/>
        <v>1733</v>
      </c>
      <c r="R66" s="202">
        <f t="shared" si="3"/>
        <v>0</v>
      </c>
    </row>
    <row r="67" spans="1:18" x14ac:dyDescent="0.9">
      <c r="A67" s="211">
        <v>45972</v>
      </c>
      <c r="B67" s="212" t="s">
        <v>298</v>
      </c>
      <c r="C67" s="148" t="s">
        <v>69</v>
      </c>
      <c r="D67" s="150"/>
      <c r="E67" s="150"/>
      <c r="F67" s="212"/>
      <c r="G67" s="17"/>
      <c r="H67" s="19"/>
      <c r="I67" s="17">
        <v>10</v>
      </c>
      <c r="J67" s="17"/>
      <c r="K67" s="17"/>
      <c r="L67" s="212"/>
      <c r="M67" s="17"/>
      <c r="N67" s="17"/>
      <c r="O67" s="17"/>
      <c r="P67" s="18">
        <f t="shared" si="4"/>
        <v>10</v>
      </c>
      <c r="Q67" s="202">
        <f t="shared" si="2"/>
        <v>1743</v>
      </c>
      <c r="R67" s="202">
        <f t="shared" si="3"/>
        <v>0</v>
      </c>
    </row>
    <row r="68" spans="1:18" x14ac:dyDescent="0.9">
      <c r="A68" s="211">
        <v>45974</v>
      </c>
      <c r="B68" s="212" t="s">
        <v>291</v>
      </c>
      <c r="C68" s="148" t="s">
        <v>69</v>
      </c>
      <c r="D68" s="150"/>
      <c r="E68" s="150"/>
      <c r="F68" s="212">
        <v>30</v>
      </c>
      <c r="G68" s="17"/>
      <c r="H68" s="19"/>
      <c r="I68" s="17"/>
      <c r="J68" s="17"/>
      <c r="K68" s="17"/>
      <c r="L68" s="212"/>
      <c r="M68" s="17"/>
      <c r="N68" s="17"/>
      <c r="O68" s="17"/>
      <c r="P68" s="18">
        <f t="shared" si="4"/>
        <v>30</v>
      </c>
      <c r="Q68" s="202">
        <f t="shared" si="2"/>
        <v>1773</v>
      </c>
      <c r="R68" s="202">
        <f t="shared" si="3"/>
        <v>0</v>
      </c>
    </row>
    <row r="69" spans="1:18" x14ac:dyDescent="0.9">
      <c r="A69" s="211">
        <v>45985</v>
      </c>
      <c r="B69" s="212" t="s">
        <v>276</v>
      </c>
      <c r="C69" s="148" t="s">
        <v>69</v>
      </c>
      <c r="D69" s="150"/>
      <c r="E69" s="150"/>
      <c r="F69" s="212"/>
      <c r="G69" s="17"/>
      <c r="H69" s="19"/>
      <c r="I69" s="17"/>
      <c r="J69" s="17"/>
      <c r="K69" s="17"/>
      <c r="L69" s="212">
        <v>15</v>
      </c>
      <c r="M69" s="17"/>
      <c r="N69" s="17"/>
      <c r="O69" s="17"/>
      <c r="P69" s="18">
        <f t="shared" si="4"/>
        <v>15</v>
      </c>
      <c r="Q69" s="202">
        <f t="shared" si="2"/>
        <v>1788</v>
      </c>
      <c r="R69" s="202">
        <f t="shared" si="3"/>
        <v>0</v>
      </c>
    </row>
    <row r="70" spans="1:18" x14ac:dyDescent="0.9">
      <c r="A70" s="211">
        <v>45985</v>
      </c>
      <c r="B70" s="212" t="s">
        <v>299</v>
      </c>
      <c r="C70" s="148" t="s">
        <v>69</v>
      </c>
      <c r="D70" s="150"/>
      <c r="E70" s="150"/>
      <c r="F70" s="212">
        <v>40</v>
      </c>
      <c r="G70" s="17"/>
      <c r="H70" s="19"/>
      <c r="I70" s="17"/>
      <c r="J70" s="17"/>
      <c r="K70" s="17"/>
      <c r="L70" s="212">
        <v>15</v>
      </c>
      <c r="M70" s="17"/>
      <c r="N70" s="17"/>
      <c r="O70" s="17"/>
      <c r="P70" s="18">
        <f t="shared" si="4"/>
        <v>55</v>
      </c>
      <c r="Q70" s="202">
        <f t="shared" si="2"/>
        <v>1843</v>
      </c>
      <c r="R70" s="202">
        <f t="shared" si="3"/>
        <v>0</v>
      </c>
    </row>
    <row r="71" spans="1:18" x14ac:dyDescent="0.9">
      <c r="A71" s="211">
        <v>45986</v>
      </c>
      <c r="B71" s="212" t="s">
        <v>300</v>
      </c>
      <c r="C71" s="148" t="s">
        <v>69</v>
      </c>
      <c r="D71" s="150"/>
      <c r="E71" s="150"/>
      <c r="F71" s="212"/>
      <c r="G71" s="17"/>
      <c r="H71" s="19"/>
      <c r="I71" s="17"/>
      <c r="J71" s="17"/>
      <c r="K71" s="17"/>
      <c r="L71" s="212">
        <v>30</v>
      </c>
      <c r="M71" s="17"/>
      <c r="N71" s="17"/>
      <c r="O71" s="17"/>
      <c r="P71" s="18">
        <f t="shared" si="4"/>
        <v>30</v>
      </c>
      <c r="Q71" s="202">
        <f t="shared" si="2"/>
        <v>1873</v>
      </c>
      <c r="R71" s="202">
        <f t="shared" si="3"/>
        <v>0</v>
      </c>
    </row>
    <row r="72" spans="1:18" x14ac:dyDescent="0.9">
      <c r="A72" s="211">
        <v>45989</v>
      </c>
      <c r="B72" s="212" t="s">
        <v>284</v>
      </c>
      <c r="C72" s="148" t="s">
        <v>69</v>
      </c>
      <c r="D72" s="150"/>
      <c r="E72" s="150"/>
      <c r="F72" s="212"/>
      <c r="G72" s="17"/>
      <c r="H72" s="19"/>
      <c r="I72" s="17"/>
      <c r="J72" s="17"/>
      <c r="K72" s="17"/>
      <c r="L72" s="212">
        <v>15</v>
      </c>
      <c r="M72" s="17"/>
      <c r="N72" s="17"/>
      <c r="O72" s="17"/>
      <c r="P72" s="18">
        <f t="shared" si="4"/>
        <v>15</v>
      </c>
      <c r="Q72" s="202">
        <f t="shared" si="2"/>
        <v>1888</v>
      </c>
      <c r="R72" s="202">
        <f t="shared" si="3"/>
        <v>0</v>
      </c>
    </row>
    <row r="73" spans="1:18" x14ac:dyDescent="0.9">
      <c r="A73" s="211">
        <v>46002</v>
      </c>
      <c r="B73" s="212" t="s">
        <v>301</v>
      </c>
      <c r="C73" s="148" t="s">
        <v>69</v>
      </c>
      <c r="D73" s="150"/>
      <c r="E73" s="150"/>
      <c r="F73" s="212">
        <v>30</v>
      </c>
      <c r="G73" s="17"/>
      <c r="H73" s="19"/>
      <c r="I73" s="17"/>
      <c r="J73" s="17"/>
      <c r="K73" s="17"/>
      <c r="L73" s="212">
        <v>30</v>
      </c>
      <c r="M73" s="17"/>
      <c r="N73" s="17"/>
      <c r="O73" s="17"/>
      <c r="P73" s="18">
        <f t="shared" ref="P73:P124" si="5">SUM(F73:O73)</f>
        <v>60</v>
      </c>
      <c r="Q73" s="202">
        <f t="shared" si="2"/>
        <v>1948</v>
      </c>
      <c r="R73" s="202">
        <f t="shared" si="3"/>
        <v>0</v>
      </c>
    </row>
    <row r="74" spans="1:18" x14ac:dyDescent="0.9">
      <c r="A74" s="211">
        <v>46044</v>
      </c>
      <c r="B74" s="212" t="s">
        <v>302</v>
      </c>
      <c r="C74" s="148" t="s">
        <v>69</v>
      </c>
      <c r="D74" s="150"/>
      <c r="E74" s="150"/>
      <c r="F74" s="212">
        <v>40</v>
      </c>
      <c r="G74" s="17"/>
      <c r="H74" s="19"/>
      <c r="I74" s="17"/>
      <c r="J74" s="17"/>
      <c r="K74" s="17"/>
      <c r="L74" s="17"/>
      <c r="M74" s="17"/>
      <c r="N74" s="17"/>
      <c r="O74" s="17"/>
      <c r="P74" s="18">
        <f t="shared" si="5"/>
        <v>40</v>
      </c>
      <c r="Q74" s="202">
        <f t="shared" si="2"/>
        <v>1988</v>
      </c>
      <c r="R74" s="202">
        <f t="shared" si="3"/>
        <v>0</v>
      </c>
    </row>
    <row r="75" spans="1:18" x14ac:dyDescent="0.9">
      <c r="A75" s="211">
        <v>46048</v>
      </c>
      <c r="B75" s="212" t="s">
        <v>303</v>
      </c>
      <c r="C75" s="148" t="s">
        <v>69</v>
      </c>
      <c r="D75" s="150"/>
      <c r="E75" s="150"/>
      <c r="F75" s="212">
        <v>7.5</v>
      </c>
      <c r="G75" s="17"/>
      <c r="H75" s="19"/>
      <c r="I75" s="17"/>
      <c r="J75" s="17"/>
      <c r="K75" s="17"/>
      <c r="L75" s="17"/>
      <c r="M75" s="17"/>
      <c r="N75" s="17"/>
      <c r="O75" s="17"/>
      <c r="P75" s="18">
        <f t="shared" si="5"/>
        <v>7.5</v>
      </c>
      <c r="Q75" s="202">
        <f t="shared" si="2"/>
        <v>1995.5</v>
      </c>
      <c r="R75" s="202">
        <f t="shared" si="3"/>
        <v>0</v>
      </c>
    </row>
    <row r="76" spans="1:18" x14ac:dyDescent="0.9">
      <c r="A76" s="211">
        <v>46048</v>
      </c>
      <c r="B76" s="212" t="s">
        <v>295</v>
      </c>
      <c r="C76" s="148" t="s">
        <v>69</v>
      </c>
      <c r="D76" s="150"/>
      <c r="E76" s="150"/>
      <c r="F76" s="212">
        <v>37.5</v>
      </c>
      <c r="G76" s="17"/>
      <c r="H76" s="19"/>
      <c r="I76" s="17"/>
      <c r="J76" s="17"/>
      <c r="K76" s="17"/>
      <c r="L76" s="17"/>
      <c r="M76" s="17"/>
      <c r="N76" s="17"/>
      <c r="O76" s="17"/>
      <c r="P76" s="18">
        <f t="shared" si="5"/>
        <v>37.5</v>
      </c>
      <c r="Q76" s="202">
        <f t="shared" ref="Q76:Q124" si="6">IF(C76=$Q$8,P76+Q75,0+Q75)</f>
        <v>2033</v>
      </c>
      <c r="R76" s="202">
        <f t="shared" ref="R76:R124" si="7">IF(C76=$R$8,P76+R75,0+R75)</f>
        <v>0</v>
      </c>
    </row>
    <row r="77" spans="1:18" x14ac:dyDescent="0.9">
      <c r="A77" s="211">
        <v>46048</v>
      </c>
      <c r="B77" s="212" t="s">
        <v>267</v>
      </c>
      <c r="C77" s="148" t="s">
        <v>69</v>
      </c>
      <c r="D77" s="150"/>
      <c r="E77" s="150"/>
      <c r="F77" s="212">
        <v>37.5</v>
      </c>
      <c r="G77" s="17"/>
      <c r="H77" s="19"/>
      <c r="I77" s="17"/>
      <c r="J77" s="17"/>
      <c r="K77" s="17"/>
      <c r="L77" s="17"/>
      <c r="M77" s="17"/>
      <c r="N77" s="17"/>
      <c r="O77" s="17"/>
      <c r="P77" s="18">
        <f t="shared" si="5"/>
        <v>37.5</v>
      </c>
      <c r="Q77" s="202">
        <f t="shared" si="6"/>
        <v>2070.5</v>
      </c>
      <c r="R77" s="202">
        <f t="shared" si="7"/>
        <v>0</v>
      </c>
    </row>
    <row r="78" spans="1:18" x14ac:dyDescent="0.9">
      <c r="A78" s="211">
        <v>46048</v>
      </c>
      <c r="B78" s="212" t="s">
        <v>304</v>
      </c>
      <c r="C78" s="148" t="s">
        <v>69</v>
      </c>
      <c r="D78" s="150"/>
      <c r="E78" s="150"/>
      <c r="F78" s="212">
        <v>75</v>
      </c>
      <c r="G78" s="17"/>
      <c r="H78" s="19"/>
      <c r="I78" s="17"/>
      <c r="J78" s="17"/>
      <c r="K78" s="17"/>
      <c r="L78" s="17"/>
      <c r="M78" s="17"/>
      <c r="N78" s="17"/>
      <c r="O78" s="17"/>
      <c r="P78" s="18">
        <f t="shared" si="5"/>
        <v>75</v>
      </c>
      <c r="Q78" s="202">
        <f t="shared" si="6"/>
        <v>2145.5</v>
      </c>
      <c r="R78" s="202">
        <f t="shared" si="7"/>
        <v>0</v>
      </c>
    </row>
    <row r="79" spans="1:18" x14ac:dyDescent="0.9">
      <c r="A79" s="211">
        <v>46048</v>
      </c>
      <c r="B79" s="212" t="s">
        <v>292</v>
      </c>
      <c r="C79" s="148" t="s">
        <v>69</v>
      </c>
      <c r="D79" s="150"/>
      <c r="E79" s="150"/>
      <c r="F79" s="212">
        <v>75</v>
      </c>
      <c r="G79" s="17"/>
      <c r="H79" s="19"/>
      <c r="I79" s="17"/>
      <c r="J79" s="17"/>
      <c r="K79" s="17"/>
      <c r="L79" s="17"/>
      <c r="M79" s="17"/>
      <c r="N79" s="17"/>
      <c r="O79" s="17"/>
      <c r="P79" s="18">
        <f t="shared" si="5"/>
        <v>75</v>
      </c>
      <c r="Q79" s="202">
        <f t="shared" si="6"/>
        <v>2220.5</v>
      </c>
      <c r="R79" s="202">
        <f t="shared" si="7"/>
        <v>0</v>
      </c>
    </row>
    <row r="80" spans="1:18" x14ac:dyDescent="0.9">
      <c r="A80" s="211">
        <v>46048</v>
      </c>
      <c r="B80" s="212" t="s">
        <v>293</v>
      </c>
      <c r="C80" s="148" t="s">
        <v>69</v>
      </c>
      <c r="D80" s="150"/>
      <c r="E80" s="150"/>
      <c r="F80" s="212">
        <v>75</v>
      </c>
      <c r="G80" s="17"/>
      <c r="H80" s="19"/>
      <c r="I80" s="17"/>
      <c r="J80" s="17"/>
      <c r="K80" s="17"/>
      <c r="L80" s="17"/>
      <c r="M80" s="17"/>
      <c r="N80" s="17"/>
      <c r="O80" s="17"/>
      <c r="P80" s="18">
        <f t="shared" si="5"/>
        <v>75</v>
      </c>
      <c r="Q80" s="202">
        <f t="shared" si="6"/>
        <v>2295.5</v>
      </c>
      <c r="R80" s="202">
        <f t="shared" si="7"/>
        <v>0</v>
      </c>
    </row>
    <row r="81" spans="1:18" x14ac:dyDescent="0.9">
      <c r="A81" s="211">
        <v>46048</v>
      </c>
      <c r="B81" s="212" t="s">
        <v>271</v>
      </c>
      <c r="C81" s="148" t="s">
        <v>69</v>
      </c>
      <c r="D81" s="150"/>
      <c r="E81" s="150"/>
      <c r="F81" s="212">
        <v>75</v>
      </c>
      <c r="G81" s="17"/>
      <c r="H81" s="19"/>
      <c r="I81" s="17"/>
      <c r="J81" s="17"/>
      <c r="K81" s="17"/>
      <c r="L81" s="17"/>
      <c r="M81" s="17"/>
      <c r="N81" s="17"/>
      <c r="O81" s="17"/>
      <c r="P81" s="18">
        <f t="shared" si="5"/>
        <v>75</v>
      </c>
      <c r="Q81" s="202">
        <f t="shared" si="6"/>
        <v>2370.5</v>
      </c>
      <c r="R81" s="202">
        <f t="shared" si="7"/>
        <v>0</v>
      </c>
    </row>
    <row r="82" spans="1:18" x14ac:dyDescent="0.9">
      <c r="A82" s="211">
        <v>46048</v>
      </c>
      <c r="B82" s="212" t="s">
        <v>297</v>
      </c>
      <c r="C82" s="148" t="s">
        <v>69</v>
      </c>
      <c r="D82" s="150"/>
      <c r="E82" s="150"/>
      <c r="F82" s="212">
        <v>75</v>
      </c>
      <c r="G82" s="17"/>
      <c r="H82" s="19"/>
      <c r="I82" s="17"/>
      <c r="J82" s="17"/>
      <c r="K82" s="17"/>
      <c r="L82" s="17"/>
      <c r="M82" s="17"/>
      <c r="N82" s="17"/>
      <c r="O82" s="17"/>
      <c r="P82" s="18">
        <f t="shared" si="5"/>
        <v>75</v>
      </c>
      <c r="Q82" s="202">
        <f t="shared" si="6"/>
        <v>2445.5</v>
      </c>
      <c r="R82" s="202">
        <f t="shared" si="7"/>
        <v>0</v>
      </c>
    </row>
    <row r="83" spans="1:18" x14ac:dyDescent="0.9">
      <c r="A83" s="211">
        <v>46049</v>
      </c>
      <c r="B83" s="212" t="s">
        <v>305</v>
      </c>
      <c r="C83" s="148" t="s">
        <v>69</v>
      </c>
      <c r="D83" s="150"/>
      <c r="E83" s="150"/>
      <c r="F83" s="212">
        <v>37.5</v>
      </c>
      <c r="G83" s="17"/>
      <c r="H83" s="19"/>
      <c r="I83" s="17"/>
      <c r="J83" s="17"/>
      <c r="K83" s="17"/>
      <c r="L83" s="17"/>
      <c r="M83" s="17"/>
      <c r="N83" s="17"/>
      <c r="O83" s="17"/>
      <c r="P83" s="18">
        <f t="shared" si="5"/>
        <v>37.5</v>
      </c>
      <c r="Q83" s="202">
        <f t="shared" si="6"/>
        <v>2483</v>
      </c>
      <c r="R83" s="202">
        <f t="shared" si="7"/>
        <v>0</v>
      </c>
    </row>
    <row r="84" spans="1:18" x14ac:dyDescent="0.9">
      <c r="A84" s="211">
        <v>46049</v>
      </c>
      <c r="B84" s="212" t="s">
        <v>287</v>
      </c>
      <c r="C84" s="148" t="s">
        <v>69</v>
      </c>
      <c r="D84" s="150"/>
      <c r="E84" s="150"/>
      <c r="F84" s="212">
        <v>40</v>
      </c>
      <c r="G84" s="17"/>
      <c r="H84" s="19"/>
      <c r="I84" s="17"/>
      <c r="J84" s="17"/>
      <c r="K84" s="17"/>
      <c r="L84" s="17"/>
      <c r="M84" s="17"/>
      <c r="N84" s="17"/>
      <c r="O84" s="17"/>
      <c r="P84" s="18">
        <f t="shared" si="5"/>
        <v>40</v>
      </c>
      <c r="Q84" s="202">
        <f t="shared" si="6"/>
        <v>2523</v>
      </c>
      <c r="R84" s="202">
        <f t="shared" si="7"/>
        <v>0</v>
      </c>
    </row>
    <row r="85" spans="1:18" x14ac:dyDescent="0.9">
      <c r="A85" s="211">
        <v>46049</v>
      </c>
      <c r="B85" s="212" t="s">
        <v>273</v>
      </c>
      <c r="C85" s="148" t="s">
        <v>69</v>
      </c>
      <c r="D85" s="150"/>
      <c r="E85" s="150"/>
      <c r="F85" s="212">
        <v>75</v>
      </c>
      <c r="G85" s="17"/>
      <c r="H85" s="19"/>
      <c r="I85" s="17"/>
      <c r="J85" s="17"/>
      <c r="K85" s="17"/>
      <c r="L85" s="17"/>
      <c r="M85" s="17"/>
      <c r="N85" s="17"/>
      <c r="O85" s="17"/>
      <c r="P85" s="18">
        <f t="shared" si="5"/>
        <v>75</v>
      </c>
      <c r="Q85" s="202">
        <f t="shared" si="6"/>
        <v>2598</v>
      </c>
      <c r="R85" s="202">
        <f t="shared" si="7"/>
        <v>0</v>
      </c>
    </row>
    <row r="86" spans="1:18" x14ac:dyDescent="0.9">
      <c r="A86" s="211">
        <v>46049</v>
      </c>
      <c r="B86" s="212" t="s">
        <v>279</v>
      </c>
      <c r="C86" s="148" t="s">
        <v>69</v>
      </c>
      <c r="D86" s="150"/>
      <c r="E86" s="150"/>
      <c r="F86" s="212">
        <v>75</v>
      </c>
      <c r="G86" s="17"/>
      <c r="H86" s="19"/>
      <c r="I86" s="17"/>
      <c r="J86" s="17"/>
      <c r="K86" s="17"/>
      <c r="L86" s="17"/>
      <c r="M86" s="17"/>
      <c r="N86" s="17"/>
      <c r="O86" s="17"/>
      <c r="P86" s="18">
        <f t="shared" si="5"/>
        <v>75</v>
      </c>
      <c r="Q86" s="202">
        <f t="shared" si="6"/>
        <v>2673</v>
      </c>
      <c r="R86" s="202">
        <f t="shared" si="7"/>
        <v>0</v>
      </c>
    </row>
    <row r="87" spans="1:18" x14ac:dyDescent="0.9">
      <c r="A87" s="211">
        <v>46050</v>
      </c>
      <c r="B87" s="212" t="s">
        <v>270</v>
      </c>
      <c r="C87" s="148" t="s">
        <v>69</v>
      </c>
      <c r="D87" s="150"/>
      <c r="E87" s="150"/>
      <c r="F87" s="212">
        <v>75</v>
      </c>
      <c r="G87" s="17"/>
      <c r="H87" s="19"/>
      <c r="I87" s="17"/>
      <c r="J87" s="17"/>
      <c r="K87" s="17"/>
      <c r="L87" s="17"/>
      <c r="M87" s="17"/>
      <c r="N87" s="17"/>
      <c r="O87" s="17"/>
      <c r="P87" s="18">
        <f t="shared" si="5"/>
        <v>75</v>
      </c>
      <c r="Q87" s="202">
        <f t="shared" si="6"/>
        <v>2748</v>
      </c>
      <c r="R87" s="202">
        <f t="shared" si="7"/>
        <v>0</v>
      </c>
    </row>
    <row r="88" spans="1:18" x14ac:dyDescent="0.9">
      <c r="A88" s="211">
        <v>46052</v>
      </c>
      <c r="B88" s="212" t="s">
        <v>283</v>
      </c>
      <c r="C88" s="148" t="s">
        <v>69</v>
      </c>
      <c r="D88" s="150"/>
      <c r="E88" s="150"/>
      <c r="F88" s="212">
        <v>37.5</v>
      </c>
      <c r="G88" s="17"/>
      <c r="H88" s="19"/>
      <c r="I88" s="17"/>
      <c r="J88" s="17"/>
      <c r="K88" s="17"/>
      <c r="L88" s="17"/>
      <c r="M88" s="17"/>
      <c r="N88" s="17"/>
      <c r="O88" s="17"/>
      <c r="P88" s="18">
        <f t="shared" si="5"/>
        <v>37.5</v>
      </c>
      <c r="Q88" s="202">
        <f t="shared" si="6"/>
        <v>2785.5</v>
      </c>
      <c r="R88" s="202">
        <f t="shared" si="7"/>
        <v>0</v>
      </c>
    </row>
    <row r="89" spans="1:18" x14ac:dyDescent="0.9">
      <c r="A89" s="211">
        <v>46052</v>
      </c>
      <c r="B89" s="212" t="s">
        <v>296</v>
      </c>
      <c r="C89" s="148" t="s">
        <v>69</v>
      </c>
      <c r="D89" s="150"/>
      <c r="E89" s="150"/>
      <c r="F89" s="212">
        <v>75</v>
      </c>
      <c r="G89" s="17"/>
      <c r="H89" s="19"/>
      <c r="I89" s="17"/>
      <c r="J89" s="17"/>
      <c r="K89" s="17"/>
      <c r="L89" s="17"/>
      <c r="M89" s="17"/>
      <c r="N89" s="17"/>
      <c r="O89" s="17"/>
      <c r="P89" s="18">
        <f t="shared" si="5"/>
        <v>75</v>
      </c>
      <c r="Q89" s="202">
        <f t="shared" si="6"/>
        <v>2860.5</v>
      </c>
      <c r="R89" s="202">
        <f t="shared" si="7"/>
        <v>0</v>
      </c>
    </row>
    <row r="90" spans="1:18" x14ac:dyDescent="0.9">
      <c r="A90" s="211">
        <v>46052</v>
      </c>
      <c r="B90" s="212" t="s">
        <v>286</v>
      </c>
      <c r="C90" s="148" t="s">
        <v>69</v>
      </c>
      <c r="D90" s="150"/>
      <c r="E90" s="150"/>
      <c r="F90" s="212">
        <v>75</v>
      </c>
      <c r="G90" s="17"/>
      <c r="H90" s="19"/>
      <c r="I90" s="17"/>
      <c r="J90" s="17"/>
      <c r="K90" s="17"/>
      <c r="L90" s="17"/>
      <c r="M90" s="17"/>
      <c r="N90" s="17"/>
      <c r="O90" s="17"/>
      <c r="P90" s="18">
        <f t="shared" si="5"/>
        <v>75</v>
      </c>
      <c r="Q90" s="202">
        <f t="shared" si="6"/>
        <v>2935.5</v>
      </c>
      <c r="R90" s="202">
        <f t="shared" si="7"/>
        <v>0</v>
      </c>
    </row>
    <row r="91" spans="1:18" x14ac:dyDescent="0.9">
      <c r="A91" s="211">
        <v>46055</v>
      </c>
      <c r="B91" s="212" t="s">
        <v>275</v>
      </c>
      <c r="C91" s="148" t="s">
        <v>69</v>
      </c>
      <c r="D91" s="150"/>
      <c r="E91" s="150"/>
      <c r="F91" s="212">
        <v>37.5</v>
      </c>
      <c r="G91" s="17"/>
      <c r="H91" s="19"/>
      <c r="I91" s="17"/>
      <c r="J91" s="17"/>
      <c r="K91" s="17"/>
      <c r="L91" s="17"/>
      <c r="M91" s="17"/>
      <c r="N91" s="17"/>
      <c r="O91" s="17"/>
      <c r="P91" s="18">
        <f t="shared" si="5"/>
        <v>37.5</v>
      </c>
      <c r="Q91" s="202">
        <f t="shared" si="6"/>
        <v>2973</v>
      </c>
      <c r="R91" s="202">
        <f t="shared" si="7"/>
        <v>0</v>
      </c>
    </row>
    <row r="92" spans="1:18" x14ac:dyDescent="0.9">
      <c r="A92" s="211">
        <v>46056</v>
      </c>
      <c r="B92" s="212" t="s">
        <v>274</v>
      </c>
      <c r="C92" s="148" t="s">
        <v>69</v>
      </c>
      <c r="D92" s="150"/>
      <c r="E92" s="150"/>
      <c r="F92" s="212">
        <v>75</v>
      </c>
      <c r="G92" s="17"/>
      <c r="H92" s="19"/>
      <c r="I92" s="17"/>
      <c r="J92" s="17"/>
      <c r="K92" s="17"/>
      <c r="L92" s="17"/>
      <c r="M92" s="17"/>
      <c r="N92" s="17"/>
      <c r="O92" s="17"/>
      <c r="P92" s="18">
        <f t="shared" si="5"/>
        <v>75</v>
      </c>
      <c r="Q92" s="202">
        <f t="shared" si="6"/>
        <v>3048</v>
      </c>
      <c r="R92" s="202">
        <f t="shared" si="7"/>
        <v>0</v>
      </c>
    </row>
    <row r="93" spans="1:18" x14ac:dyDescent="0.9">
      <c r="A93" s="211">
        <v>46069</v>
      </c>
      <c r="B93" s="212" t="s">
        <v>291</v>
      </c>
      <c r="C93" s="148" t="s">
        <v>69</v>
      </c>
      <c r="D93" s="150"/>
      <c r="E93" s="150"/>
      <c r="F93" s="212">
        <v>37.5</v>
      </c>
      <c r="G93" s="17"/>
      <c r="H93" s="19"/>
      <c r="I93" s="17"/>
      <c r="J93" s="17"/>
      <c r="K93" s="17"/>
      <c r="L93" s="17"/>
      <c r="M93" s="17"/>
      <c r="N93" s="17"/>
      <c r="O93" s="17"/>
      <c r="P93" s="18">
        <f t="shared" si="5"/>
        <v>37.5</v>
      </c>
      <c r="Q93" s="202">
        <f t="shared" si="6"/>
        <v>3085.5</v>
      </c>
      <c r="R93" s="202">
        <f t="shared" si="7"/>
        <v>0</v>
      </c>
    </row>
    <row r="94" spans="1:18" x14ac:dyDescent="0.9">
      <c r="A94" s="211">
        <v>46069</v>
      </c>
      <c r="B94" s="212" t="s">
        <v>272</v>
      </c>
      <c r="C94" s="148" t="s">
        <v>69</v>
      </c>
      <c r="D94" s="150"/>
      <c r="E94" s="150"/>
      <c r="F94" s="212">
        <v>37.5</v>
      </c>
      <c r="G94" s="17"/>
      <c r="H94" s="19"/>
      <c r="I94" s="17"/>
      <c r="J94" s="17"/>
      <c r="K94" s="17"/>
      <c r="L94" s="17"/>
      <c r="M94" s="17"/>
      <c r="N94" s="17"/>
      <c r="O94" s="17"/>
      <c r="P94" s="18">
        <f t="shared" si="5"/>
        <v>37.5</v>
      </c>
      <c r="Q94" s="202">
        <f t="shared" si="6"/>
        <v>3123</v>
      </c>
      <c r="R94" s="202">
        <f t="shared" si="7"/>
        <v>0</v>
      </c>
    </row>
    <row r="95" spans="1:18" x14ac:dyDescent="0.9">
      <c r="A95" s="211">
        <v>46070</v>
      </c>
      <c r="B95" s="212" t="s">
        <v>299</v>
      </c>
      <c r="C95" s="148" t="s">
        <v>69</v>
      </c>
      <c r="D95" s="150"/>
      <c r="E95" s="150"/>
      <c r="F95" s="212">
        <v>75</v>
      </c>
      <c r="G95" s="17"/>
      <c r="H95" s="19"/>
      <c r="I95" s="17"/>
      <c r="J95" s="17"/>
      <c r="K95" s="17"/>
      <c r="L95" s="17"/>
      <c r="M95" s="17"/>
      <c r="N95" s="17"/>
      <c r="O95" s="17"/>
      <c r="P95" s="18">
        <f t="shared" si="5"/>
        <v>75</v>
      </c>
      <c r="Q95" s="202">
        <f t="shared" si="6"/>
        <v>3198</v>
      </c>
      <c r="R95" s="202">
        <f t="shared" si="7"/>
        <v>0</v>
      </c>
    </row>
    <row r="96" spans="1:18" x14ac:dyDescent="0.9">
      <c r="A96" s="211">
        <v>46070</v>
      </c>
      <c r="B96" s="212" t="s">
        <v>280</v>
      </c>
      <c r="C96" s="148" t="s">
        <v>69</v>
      </c>
      <c r="D96" s="150"/>
      <c r="E96" s="150"/>
      <c r="F96" s="212">
        <v>75</v>
      </c>
      <c r="G96" s="17"/>
      <c r="H96" s="19"/>
      <c r="I96" s="17"/>
      <c r="J96" s="17"/>
      <c r="K96" s="17"/>
      <c r="L96" s="17"/>
      <c r="M96" s="17"/>
      <c r="N96" s="17"/>
      <c r="O96" s="17"/>
      <c r="P96" s="18">
        <f t="shared" si="5"/>
        <v>75</v>
      </c>
      <c r="Q96" s="202">
        <f t="shared" si="6"/>
        <v>3273</v>
      </c>
      <c r="R96" s="202">
        <f t="shared" si="7"/>
        <v>0</v>
      </c>
    </row>
    <row r="97" spans="1:18" x14ac:dyDescent="0.9">
      <c r="A97" s="211">
        <v>46104</v>
      </c>
      <c r="B97" s="212" t="s">
        <v>282</v>
      </c>
      <c r="C97" s="148" t="s">
        <v>69</v>
      </c>
      <c r="D97" s="201"/>
      <c r="E97" s="201"/>
      <c r="F97" s="212">
        <v>75</v>
      </c>
      <c r="G97" s="214"/>
      <c r="H97" s="214"/>
      <c r="I97" s="214"/>
      <c r="J97" s="214"/>
      <c r="K97" s="214"/>
      <c r="L97" s="214"/>
      <c r="M97" s="214"/>
      <c r="N97" s="214"/>
      <c r="O97" s="214"/>
      <c r="P97" s="18">
        <f t="shared" si="5"/>
        <v>75</v>
      </c>
      <c r="Q97" s="202">
        <f t="shared" si="6"/>
        <v>3348</v>
      </c>
      <c r="R97" s="202">
        <f t="shared" si="7"/>
        <v>0</v>
      </c>
    </row>
    <row r="98" spans="1:18" x14ac:dyDescent="0.9">
      <c r="A98" s="211">
        <v>46105</v>
      </c>
      <c r="B98" s="212" t="s">
        <v>284</v>
      </c>
      <c r="C98" s="148" t="s">
        <v>69</v>
      </c>
      <c r="D98" s="201"/>
      <c r="E98" s="201"/>
      <c r="F98" s="212">
        <v>37.5</v>
      </c>
      <c r="G98" s="214"/>
      <c r="H98" s="214"/>
      <c r="I98" s="214"/>
      <c r="J98" s="214"/>
      <c r="K98" s="214"/>
      <c r="L98" s="214"/>
      <c r="M98" s="214"/>
      <c r="N98" s="214"/>
      <c r="O98" s="214"/>
      <c r="P98" s="18">
        <f t="shared" si="5"/>
        <v>37.5</v>
      </c>
      <c r="Q98" s="202">
        <f t="shared" si="6"/>
        <v>3385.5</v>
      </c>
      <c r="R98" s="202">
        <f t="shared" si="7"/>
        <v>0</v>
      </c>
    </row>
    <row r="99" spans="1:18" x14ac:dyDescent="0.9">
      <c r="A99" s="211">
        <v>46132</v>
      </c>
      <c r="B99" s="212" t="s">
        <v>275</v>
      </c>
      <c r="C99" s="148" t="s">
        <v>69</v>
      </c>
      <c r="D99" s="201"/>
      <c r="E99" s="201"/>
      <c r="F99" s="212">
        <v>37.5</v>
      </c>
      <c r="G99" s="214"/>
      <c r="H99" s="214"/>
      <c r="I99" s="214"/>
      <c r="J99" s="214"/>
      <c r="K99" s="214"/>
      <c r="L99" s="214"/>
      <c r="M99" s="214"/>
      <c r="N99" s="214"/>
      <c r="O99" s="214"/>
      <c r="P99" s="18">
        <f t="shared" si="5"/>
        <v>37.5</v>
      </c>
      <c r="Q99" s="202">
        <f t="shared" si="6"/>
        <v>3423</v>
      </c>
      <c r="R99" s="202">
        <f t="shared" si="7"/>
        <v>0</v>
      </c>
    </row>
    <row r="100" spans="1:18" x14ac:dyDescent="0.9">
      <c r="A100" s="211">
        <v>46136</v>
      </c>
      <c r="B100" s="212" t="s">
        <v>306</v>
      </c>
      <c r="C100" s="148" t="s">
        <v>69</v>
      </c>
      <c r="D100" s="201"/>
      <c r="E100" s="201"/>
      <c r="F100" s="212">
        <v>37.5</v>
      </c>
      <c r="G100" s="201"/>
      <c r="H100" s="201"/>
      <c r="I100" s="201"/>
      <c r="J100" s="201"/>
      <c r="K100" s="201"/>
      <c r="L100" s="201"/>
      <c r="M100" s="201"/>
      <c r="N100" s="201"/>
      <c r="O100" s="201"/>
      <c r="P100" s="18">
        <f t="shared" si="5"/>
        <v>37.5</v>
      </c>
      <c r="Q100" s="202">
        <f t="shared" si="6"/>
        <v>3460.5</v>
      </c>
      <c r="R100" s="202">
        <f t="shared" si="7"/>
        <v>0</v>
      </c>
    </row>
    <row r="101" spans="1:18" x14ac:dyDescent="0.9">
      <c r="A101" s="211">
        <v>46140</v>
      </c>
      <c r="B101" s="212" t="s">
        <v>296</v>
      </c>
      <c r="C101" s="148" t="s">
        <v>69</v>
      </c>
      <c r="D101" s="201"/>
      <c r="E101" s="201"/>
      <c r="F101" s="212"/>
      <c r="G101" s="201"/>
      <c r="H101" s="201"/>
      <c r="I101" s="201"/>
      <c r="J101" s="201"/>
      <c r="K101" s="201"/>
      <c r="L101" s="212">
        <v>5</v>
      </c>
      <c r="M101" s="201"/>
      <c r="N101" s="201"/>
      <c r="O101" s="201"/>
      <c r="P101" s="18">
        <f t="shared" si="5"/>
        <v>5</v>
      </c>
      <c r="Q101" s="202">
        <f t="shared" si="6"/>
        <v>3465.5</v>
      </c>
      <c r="R101" s="202">
        <f t="shared" si="7"/>
        <v>0</v>
      </c>
    </row>
    <row r="102" spans="1:18" x14ac:dyDescent="0.9">
      <c r="A102" s="211">
        <v>46140</v>
      </c>
      <c r="B102" s="212" t="s">
        <v>297</v>
      </c>
      <c r="C102" s="148" t="s">
        <v>69</v>
      </c>
      <c r="D102" s="201"/>
      <c r="E102" s="201"/>
      <c r="F102" s="212"/>
      <c r="G102" s="201"/>
      <c r="H102" s="201"/>
      <c r="I102" s="201"/>
      <c r="J102" s="201"/>
      <c r="K102" s="201"/>
      <c r="L102" s="212">
        <v>5</v>
      </c>
      <c r="M102" s="201"/>
      <c r="N102" s="201"/>
      <c r="O102" s="201"/>
      <c r="P102" s="18">
        <f t="shared" si="5"/>
        <v>5</v>
      </c>
      <c r="Q102" s="202">
        <f t="shared" si="6"/>
        <v>3470.5</v>
      </c>
      <c r="R102" s="202">
        <f t="shared" si="7"/>
        <v>0</v>
      </c>
    </row>
    <row r="103" spans="1:18" x14ac:dyDescent="0.9">
      <c r="A103" s="211">
        <v>46141</v>
      </c>
      <c r="B103" s="212" t="s">
        <v>292</v>
      </c>
      <c r="C103" s="148" t="s">
        <v>69</v>
      </c>
      <c r="D103" s="201"/>
      <c r="E103" s="201"/>
      <c r="F103" s="212"/>
      <c r="G103" s="201"/>
      <c r="H103" s="201"/>
      <c r="I103" s="201"/>
      <c r="J103" s="201"/>
      <c r="K103" s="201"/>
      <c r="L103" s="212">
        <v>5</v>
      </c>
      <c r="M103" s="201"/>
      <c r="N103" s="201"/>
      <c r="O103" s="201"/>
      <c r="P103" s="18">
        <f t="shared" si="5"/>
        <v>5</v>
      </c>
      <c r="Q103" s="202">
        <f t="shared" si="6"/>
        <v>3475.5</v>
      </c>
      <c r="R103" s="202">
        <f t="shared" si="7"/>
        <v>0</v>
      </c>
    </row>
    <row r="104" spans="1:18" x14ac:dyDescent="0.9">
      <c r="A104" s="211">
        <v>46143</v>
      </c>
      <c r="B104" s="212" t="s">
        <v>307</v>
      </c>
      <c r="C104" s="148" t="s">
        <v>69</v>
      </c>
      <c r="D104" s="201"/>
      <c r="E104" s="201"/>
      <c r="F104" s="212">
        <v>47.5</v>
      </c>
      <c r="G104" s="201"/>
      <c r="H104" s="201"/>
      <c r="I104" s="201"/>
      <c r="J104" s="201"/>
      <c r="K104" s="201"/>
      <c r="L104" s="212"/>
      <c r="M104" s="201"/>
      <c r="N104" s="201"/>
      <c r="O104" s="201"/>
      <c r="P104" s="18">
        <f t="shared" si="5"/>
        <v>47.5</v>
      </c>
      <c r="Q104" s="202">
        <f t="shared" si="6"/>
        <v>3523</v>
      </c>
      <c r="R104" s="202">
        <f t="shared" si="7"/>
        <v>0</v>
      </c>
    </row>
    <row r="105" spans="1:18" x14ac:dyDescent="0.9">
      <c r="A105" s="211">
        <v>46148</v>
      </c>
      <c r="B105" s="212" t="s">
        <v>303</v>
      </c>
      <c r="C105" s="148" t="s">
        <v>69</v>
      </c>
      <c r="D105" s="201"/>
      <c r="E105" s="201"/>
      <c r="F105" s="212"/>
      <c r="G105" s="201"/>
      <c r="H105" s="201"/>
      <c r="I105" s="201"/>
      <c r="J105" s="201"/>
      <c r="K105" s="201"/>
      <c r="L105" s="212">
        <v>5</v>
      </c>
      <c r="M105" s="201"/>
      <c r="N105" s="201"/>
      <c r="O105" s="201"/>
      <c r="P105" s="18">
        <f t="shared" si="5"/>
        <v>5</v>
      </c>
      <c r="Q105" s="202">
        <f t="shared" si="6"/>
        <v>3528</v>
      </c>
      <c r="R105" s="202">
        <f t="shared" si="7"/>
        <v>0</v>
      </c>
    </row>
    <row r="106" spans="1:18" x14ac:dyDescent="0.9">
      <c r="A106" s="211">
        <v>46148</v>
      </c>
      <c r="B106" s="212" t="s">
        <v>303</v>
      </c>
      <c r="C106" s="148" t="s">
        <v>69</v>
      </c>
      <c r="D106" s="201"/>
      <c r="E106" s="201"/>
      <c r="F106" s="212">
        <v>37.5</v>
      </c>
      <c r="G106" s="201"/>
      <c r="H106" s="201"/>
      <c r="I106" s="201"/>
      <c r="J106" s="201"/>
      <c r="K106" s="201"/>
      <c r="L106" s="212"/>
      <c r="M106" s="201"/>
      <c r="N106" s="201"/>
      <c r="O106" s="201"/>
      <c r="P106" s="18">
        <f t="shared" si="5"/>
        <v>37.5</v>
      </c>
      <c r="Q106" s="202">
        <f t="shared" si="6"/>
        <v>3565.5</v>
      </c>
      <c r="R106" s="202">
        <f t="shared" si="7"/>
        <v>0</v>
      </c>
    </row>
    <row r="107" spans="1:18" x14ac:dyDescent="0.9">
      <c r="A107" s="211">
        <v>46150</v>
      </c>
      <c r="B107" s="212" t="s">
        <v>304</v>
      </c>
      <c r="C107" s="148" t="s">
        <v>69</v>
      </c>
      <c r="D107" s="201"/>
      <c r="E107" s="201"/>
      <c r="F107" s="212"/>
      <c r="G107" s="201"/>
      <c r="H107" s="201"/>
      <c r="I107" s="201"/>
      <c r="J107" s="201"/>
      <c r="K107" s="201"/>
      <c r="L107" s="212">
        <v>5</v>
      </c>
      <c r="M107" s="201"/>
      <c r="N107" s="201"/>
      <c r="O107" s="201"/>
      <c r="P107" s="18">
        <f t="shared" si="5"/>
        <v>5</v>
      </c>
      <c r="Q107" s="202">
        <f t="shared" si="6"/>
        <v>3570.5</v>
      </c>
      <c r="R107" s="202">
        <f t="shared" si="7"/>
        <v>0</v>
      </c>
    </row>
    <row r="108" spans="1:18" x14ac:dyDescent="0.9">
      <c r="A108" s="211">
        <v>46150</v>
      </c>
      <c r="B108" s="212" t="s">
        <v>274</v>
      </c>
      <c r="C108" s="148" t="s">
        <v>69</v>
      </c>
      <c r="D108" s="201"/>
      <c r="E108" s="201"/>
      <c r="F108" s="212"/>
      <c r="G108" s="201"/>
      <c r="H108" s="201"/>
      <c r="I108" s="201"/>
      <c r="J108" s="201"/>
      <c r="K108" s="201"/>
      <c r="L108" s="212">
        <v>5</v>
      </c>
      <c r="M108" s="201"/>
      <c r="N108" s="201"/>
      <c r="O108" s="201"/>
      <c r="P108" s="18">
        <f t="shared" si="5"/>
        <v>5</v>
      </c>
      <c r="Q108" s="202">
        <f t="shared" si="6"/>
        <v>3575.5</v>
      </c>
      <c r="R108" s="202">
        <f t="shared" si="7"/>
        <v>0</v>
      </c>
    </row>
    <row r="109" spans="1:18" x14ac:dyDescent="0.9">
      <c r="A109" s="211">
        <v>46153</v>
      </c>
      <c r="B109" s="212" t="s">
        <v>293</v>
      </c>
      <c r="C109" s="148" t="s">
        <v>69</v>
      </c>
      <c r="D109" s="201"/>
      <c r="E109" s="201"/>
      <c r="F109" s="212"/>
      <c r="G109" s="201"/>
      <c r="H109" s="201"/>
      <c r="I109" s="201"/>
      <c r="J109" s="201"/>
      <c r="K109" s="201"/>
      <c r="L109" s="212">
        <v>5</v>
      </c>
      <c r="M109" s="201"/>
      <c r="N109" s="201"/>
      <c r="O109" s="201"/>
      <c r="P109" s="18">
        <f t="shared" si="5"/>
        <v>5</v>
      </c>
      <c r="Q109" s="202">
        <f t="shared" si="6"/>
        <v>3580.5</v>
      </c>
      <c r="R109" s="202">
        <f t="shared" si="7"/>
        <v>0</v>
      </c>
    </row>
    <row r="110" spans="1:18" x14ac:dyDescent="0.9">
      <c r="A110" s="211">
        <v>46153</v>
      </c>
      <c r="B110" s="212" t="s">
        <v>308</v>
      </c>
      <c r="C110" s="148" t="s">
        <v>69</v>
      </c>
      <c r="D110" s="201"/>
      <c r="E110" s="201"/>
      <c r="F110" s="212">
        <v>47.5</v>
      </c>
      <c r="G110" s="201"/>
      <c r="H110" s="201"/>
      <c r="I110" s="201"/>
      <c r="J110" s="201"/>
      <c r="K110" s="201"/>
      <c r="L110" s="212"/>
      <c r="M110" s="201"/>
      <c r="N110" s="201"/>
      <c r="O110" s="201"/>
      <c r="P110" s="18">
        <f t="shared" si="5"/>
        <v>47.5</v>
      </c>
      <c r="Q110" s="202">
        <f t="shared" si="6"/>
        <v>3628</v>
      </c>
      <c r="R110" s="202">
        <f t="shared" si="7"/>
        <v>0</v>
      </c>
    </row>
    <row r="111" spans="1:18" x14ac:dyDescent="0.9">
      <c r="A111" s="211">
        <v>46153</v>
      </c>
      <c r="B111" t="s">
        <v>309</v>
      </c>
      <c r="C111" s="148" t="s">
        <v>69</v>
      </c>
      <c r="D111" s="201"/>
      <c r="E111" s="201"/>
      <c r="F111" s="212">
        <v>47.5</v>
      </c>
      <c r="G111" s="201"/>
      <c r="H111" s="201"/>
      <c r="I111" s="201"/>
      <c r="J111" s="201"/>
      <c r="K111" s="201"/>
      <c r="L111" s="212"/>
      <c r="M111" s="201"/>
      <c r="N111" s="201"/>
      <c r="O111" s="201"/>
      <c r="P111" s="18">
        <f t="shared" si="5"/>
        <v>47.5</v>
      </c>
      <c r="Q111" s="202">
        <f t="shared" si="6"/>
        <v>3675.5</v>
      </c>
      <c r="R111" s="202">
        <f t="shared" si="7"/>
        <v>0</v>
      </c>
    </row>
    <row r="112" spans="1:18" x14ac:dyDescent="0.9">
      <c r="A112" s="211">
        <v>46154</v>
      </c>
      <c r="B112" s="212" t="s">
        <v>310</v>
      </c>
      <c r="C112" s="148" t="s">
        <v>69</v>
      </c>
      <c r="D112" s="201"/>
      <c r="E112" s="201"/>
      <c r="F112" s="212"/>
      <c r="G112" s="201"/>
      <c r="H112" s="201"/>
      <c r="I112" s="201"/>
      <c r="J112" s="201"/>
      <c r="K112" s="201"/>
      <c r="L112" s="212">
        <v>5</v>
      </c>
      <c r="M112" s="201"/>
      <c r="N112" s="201"/>
      <c r="O112" s="201"/>
      <c r="P112" s="18">
        <f t="shared" si="5"/>
        <v>5</v>
      </c>
      <c r="Q112" s="202">
        <f t="shared" si="6"/>
        <v>3680.5</v>
      </c>
      <c r="R112" s="202">
        <f t="shared" si="7"/>
        <v>0</v>
      </c>
    </row>
    <row r="113" spans="1:18" x14ac:dyDescent="0.9">
      <c r="A113" s="211">
        <v>46154</v>
      </c>
      <c r="B113" s="212" t="s">
        <v>286</v>
      </c>
      <c r="C113" s="148" t="s">
        <v>69</v>
      </c>
      <c r="D113" s="201"/>
      <c r="E113" s="201"/>
      <c r="F113" s="212"/>
      <c r="G113" s="201"/>
      <c r="H113" s="201"/>
      <c r="I113" s="201"/>
      <c r="J113" s="201"/>
      <c r="K113" s="201"/>
      <c r="L113" s="212">
        <v>5</v>
      </c>
      <c r="M113" s="201"/>
      <c r="N113" s="201"/>
      <c r="O113" s="201"/>
      <c r="P113" s="18">
        <f t="shared" si="5"/>
        <v>5</v>
      </c>
      <c r="Q113" s="202">
        <f t="shared" si="6"/>
        <v>3685.5</v>
      </c>
      <c r="R113" s="202">
        <f t="shared" si="7"/>
        <v>0</v>
      </c>
    </row>
    <row r="114" spans="1:18" x14ac:dyDescent="0.9">
      <c r="A114" s="211">
        <v>46155</v>
      </c>
      <c r="B114" s="212" t="s">
        <v>311</v>
      </c>
      <c r="C114" s="148" t="s">
        <v>69</v>
      </c>
      <c r="D114" s="201"/>
      <c r="E114" s="201"/>
      <c r="F114" s="212"/>
      <c r="G114" s="201"/>
      <c r="H114" s="201"/>
      <c r="I114" s="201"/>
      <c r="J114" s="201"/>
      <c r="K114" s="201"/>
      <c r="L114" s="212">
        <v>5</v>
      </c>
      <c r="M114" s="201"/>
      <c r="N114" s="201"/>
      <c r="O114" s="201"/>
      <c r="P114" s="18">
        <f t="shared" si="5"/>
        <v>5</v>
      </c>
      <c r="Q114" s="202">
        <f t="shared" si="6"/>
        <v>3690.5</v>
      </c>
      <c r="R114" s="202">
        <f t="shared" si="7"/>
        <v>0</v>
      </c>
    </row>
    <row r="115" spans="1:18" x14ac:dyDescent="0.9">
      <c r="A115" s="211">
        <v>46156</v>
      </c>
      <c r="B115" s="212" t="s">
        <v>312</v>
      </c>
      <c r="C115" s="148" t="s">
        <v>69</v>
      </c>
      <c r="D115" s="201"/>
      <c r="E115" s="201"/>
      <c r="F115" s="212"/>
      <c r="G115" s="201"/>
      <c r="H115" s="201"/>
      <c r="I115" s="201"/>
      <c r="J115" s="201"/>
      <c r="K115" s="201"/>
      <c r="L115" s="212">
        <v>5</v>
      </c>
      <c r="M115" s="201"/>
      <c r="N115" s="201"/>
      <c r="O115" s="201"/>
      <c r="P115" s="18">
        <f t="shared" si="5"/>
        <v>5</v>
      </c>
      <c r="Q115" s="202">
        <f t="shared" si="6"/>
        <v>3695.5</v>
      </c>
      <c r="R115" s="202">
        <f t="shared" si="7"/>
        <v>0</v>
      </c>
    </row>
    <row r="116" spans="1:18" x14ac:dyDescent="0.9">
      <c r="A116" s="211">
        <v>46160</v>
      </c>
      <c r="B116" s="212" t="s">
        <v>282</v>
      </c>
      <c r="C116" s="148" t="s">
        <v>69</v>
      </c>
      <c r="D116" s="201"/>
      <c r="E116" s="201"/>
      <c r="F116" s="212"/>
      <c r="G116" s="201"/>
      <c r="H116" s="201"/>
      <c r="I116" s="201"/>
      <c r="J116" s="201"/>
      <c r="K116" s="201"/>
      <c r="L116" s="212">
        <v>5</v>
      </c>
      <c r="M116" s="201"/>
      <c r="N116" s="201"/>
      <c r="O116" s="201"/>
      <c r="P116" s="18">
        <f t="shared" si="5"/>
        <v>5</v>
      </c>
      <c r="Q116" s="202">
        <f t="shared" si="6"/>
        <v>3700.5</v>
      </c>
      <c r="R116" s="202">
        <f t="shared" si="7"/>
        <v>0</v>
      </c>
    </row>
    <row r="117" spans="1:18" x14ac:dyDescent="0.9">
      <c r="A117" s="211">
        <v>46160</v>
      </c>
      <c r="B117" s="212" t="s">
        <v>279</v>
      </c>
      <c r="C117" s="148" t="s">
        <v>69</v>
      </c>
      <c r="D117" s="201"/>
      <c r="E117" s="201"/>
      <c r="F117" s="212"/>
      <c r="G117" s="201"/>
      <c r="H117" s="201"/>
      <c r="I117" s="201"/>
      <c r="J117" s="201"/>
      <c r="K117" s="201"/>
      <c r="L117" s="212">
        <v>5</v>
      </c>
      <c r="M117" s="201"/>
      <c r="N117" s="201"/>
      <c r="O117" s="201"/>
      <c r="P117" s="18">
        <f t="shared" si="5"/>
        <v>5</v>
      </c>
      <c r="Q117" s="202">
        <f t="shared" si="6"/>
        <v>3705.5</v>
      </c>
      <c r="R117" s="202">
        <f t="shared" si="7"/>
        <v>0</v>
      </c>
    </row>
    <row r="118" spans="1:18" x14ac:dyDescent="0.9">
      <c r="A118" s="211">
        <v>46160</v>
      </c>
      <c r="B118" s="212" t="s">
        <v>313</v>
      </c>
      <c r="C118" s="148" t="s">
        <v>69</v>
      </c>
      <c r="D118" s="201"/>
      <c r="E118" s="201"/>
      <c r="F118" s="212"/>
      <c r="G118" s="201"/>
      <c r="H118" s="201"/>
      <c r="I118" s="201"/>
      <c r="J118" s="201"/>
      <c r="K118" s="201"/>
      <c r="L118" s="212">
        <v>5</v>
      </c>
      <c r="M118" s="201"/>
      <c r="N118" s="201"/>
      <c r="O118" s="201"/>
      <c r="P118" s="18">
        <f t="shared" si="5"/>
        <v>5</v>
      </c>
      <c r="Q118" s="202">
        <f t="shared" si="6"/>
        <v>3710.5</v>
      </c>
      <c r="R118" s="202">
        <f t="shared" si="7"/>
        <v>0</v>
      </c>
    </row>
    <row r="119" spans="1:18" x14ac:dyDescent="0.9">
      <c r="A119" s="211">
        <v>46160</v>
      </c>
      <c r="B119" s="212" t="s">
        <v>295</v>
      </c>
      <c r="C119" s="148" t="s">
        <v>69</v>
      </c>
      <c r="D119" s="201"/>
      <c r="E119" s="201"/>
      <c r="F119" s="212"/>
      <c r="G119" s="201"/>
      <c r="H119" s="201"/>
      <c r="I119" s="201"/>
      <c r="J119" s="201"/>
      <c r="K119" s="201"/>
      <c r="L119" s="212">
        <v>5</v>
      </c>
      <c r="M119" s="201"/>
      <c r="N119" s="201"/>
      <c r="O119" s="201"/>
      <c r="P119" s="18">
        <f t="shared" si="5"/>
        <v>5</v>
      </c>
      <c r="Q119" s="202">
        <f t="shared" si="6"/>
        <v>3715.5</v>
      </c>
      <c r="R119" s="202">
        <f t="shared" si="7"/>
        <v>0</v>
      </c>
    </row>
    <row r="120" spans="1:18" x14ac:dyDescent="0.9">
      <c r="A120" s="211">
        <v>46160</v>
      </c>
      <c r="B120" s="212" t="s">
        <v>280</v>
      </c>
      <c r="C120" s="148" t="s">
        <v>69</v>
      </c>
      <c r="D120" s="201"/>
      <c r="E120" s="201"/>
      <c r="F120" s="212"/>
      <c r="G120" s="201"/>
      <c r="H120" s="201"/>
      <c r="I120" s="201"/>
      <c r="J120" s="201"/>
      <c r="K120" s="201"/>
      <c r="L120" s="212">
        <v>5</v>
      </c>
      <c r="M120" s="201"/>
      <c r="N120" s="201"/>
      <c r="O120" s="201"/>
      <c r="P120" s="18">
        <f t="shared" si="5"/>
        <v>5</v>
      </c>
      <c r="Q120" s="202">
        <f t="shared" si="6"/>
        <v>3720.5</v>
      </c>
      <c r="R120" s="202">
        <f t="shared" si="7"/>
        <v>0</v>
      </c>
    </row>
    <row r="121" spans="1:18" x14ac:dyDescent="0.9">
      <c r="A121" s="211">
        <v>46160</v>
      </c>
      <c r="B121" s="212" t="s">
        <v>314</v>
      </c>
      <c r="C121" s="148" t="s">
        <v>69</v>
      </c>
      <c r="D121" s="201"/>
      <c r="E121" s="201"/>
      <c r="F121" s="212"/>
      <c r="G121" s="201"/>
      <c r="H121" s="201"/>
      <c r="I121" s="201"/>
      <c r="J121" s="201"/>
      <c r="K121" s="201"/>
      <c r="L121" s="212">
        <v>5</v>
      </c>
      <c r="M121" s="201"/>
      <c r="N121" s="201"/>
      <c r="O121" s="201"/>
      <c r="P121" s="18">
        <f t="shared" si="5"/>
        <v>5</v>
      </c>
      <c r="Q121" s="202">
        <f t="shared" si="6"/>
        <v>3725.5</v>
      </c>
      <c r="R121" s="202">
        <f t="shared" si="7"/>
        <v>0</v>
      </c>
    </row>
    <row r="122" spans="1:18" x14ac:dyDescent="0.9">
      <c r="A122" s="211">
        <v>46160</v>
      </c>
      <c r="B122" s="212" t="s">
        <v>315</v>
      </c>
      <c r="C122" s="148" t="s">
        <v>69</v>
      </c>
      <c r="D122" s="201"/>
      <c r="E122" s="201"/>
      <c r="F122" s="212"/>
      <c r="G122" s="201"/>
      <c r="H122" s="201"/>
      <c r="I122" s="201"/>
      <c r="J122" s="201"/>
      <c r="K122" s="201"/>
      <c r="L122" s="212">
        <v>5</v>
      </c>
      <c r="M122" s="201"/>
      <c r="N122" s="201"/>
      <c r="O122" s="201"/>
      <c r="P122" s="18">
        <f t="shared" si="5"/>
        <v>5</v>
      </c>
      <c r="Q122" s="202">
        <f t="shared" si="6"/>
        <v>3730.5</v>
      </c>
      <c r="R122" s="202">
        <f t="shared" si="7"/>
        <v>0</v>
      </c>
    </row>
    <row r="123" spans="1:18" x14ac:dyDescent="0.9">
      <c r="A123" s="211">
        <v>46160</v>
      </c>
      <c r="B123" s="212" t="s">
        <v>299</v>
      </c>
      <c r="C123" s="148" t="s">
        <v>69</v>
      </c>
      <c r="D123" s="201"/>
      <c r="E123" s="201"/>
      <c r="F123" s="212"/>
      <c r="G123" s="201"/>
      <c r="H123" s="201"/>
      <c r="I123" s="201"/>
      <c r="J123" s="201"/>
      <c r="K123" s="201"/>
      <c r="L123" s="212">
        <v>5</v>
      </c>
      <c r="M123" s="201"/>
      <c r="N123" s="201"/>
      <c r="O123" s="201"/>
      <c r="P123" s="18">
        <f t="shared" si="5"/>
        <v>5</v>
      </c>
      <c r="Q123" s="202">
        <f t="shared" si="6"/>
        <v>3735.5</v>
      </c>
      <c r="R123" s="202">
        <f t="shared" si="7"/>
        <v>0</v>
      </c>
    </row>
    <row r="124" spans="1:18" x14ac:dyDescent="0.9">
      <c r="A124" s="211">
        <v>46195</v>
      </c>
      <c r="B124" s="212" t="s">
        <v>291</v>
      </c>
      <c r="C124" s="148" t="s">
        <v>69</v>
      </c>
      <c r="D124" s="201"/>
      <c r="E124" s="201"/>
      <c r="F124" s="212"/>
      <c r="G124" s="201"/>
      <c r="H124" s="201"/>
      <c r="I124" s="201"/>
      <c r="J124" s="201"/>
      <c r="K124" s="201"/>
      <c r="L124" s="201"/>
      <c r="M124" s="201"/>
      <c r="N124" s="201"/>
      <c r="O124" s="201">
        <v>6</v>
      </c>
      <c r="P124" s="18">
        <f t="shared" si="5"/>
        <v>6</v>
      </c>
      <c r="Q124" s="202">
        <f t="shared" si="6"/>
        <v>3741.5</v>
      </c>
      <c r="R124" s="202">
        <f t="shared" si="7"/>
        <v>0</v>
      </c>
    </row>
    <row r="125" spans="1:18" ht="22" thickBot="1" x14ac:dyDescent="0.95">
      <c r="A125" s="78"/>
      <c r="B125" s="78"/>
      <c r="C125" s="78"/>
      <c r="D125" s="78"/>
      <c r="E125" s="78"/>
      <c r="F125" s="215">
        <f>SUM(F10:F124)</f>
        <v>3202.5</v>
      </c>
      <c r="G125" s="215">
        <f t="shared" ref="G125:P125" si="8">SUM(G10:G124)</f>
        <v>0</v>
      </c>
      <c r="H125" s="215">
        <f t="shared" si="8"/>
        <v>0</v>
      </c>
      <c r="I125" s="215">
        <f t="shared" si="8"/>
        <v>10</v>
      </c>
      <c r="J125" s="215">
        <f t="shared" si="8"/>
        <v>0</v>
      </c>
      <c r="K125" s="215">
        <f t="shared" si="8"/>
        <v>0</v>
      </c>
      <c r="L125" s="215">
        <f t="shared" si="8"/>
        <v>500</v>
      </c>
      <c r="M125" s="215">
        <f t="shared" si="8"/>
        <v>0</v>
      </c>
      <c r="N125" s="215">
        <f t="shared" si="8"/>
        <v>0</v>
      </c>
      <c r="O125" s="215">
        <f t="shared" si="8"/>
        <v>29</v>
      </c>
      <c r="P125" s="215">
        <f t="shared" si="8"/>
        <v>3741.5</v>
      </c>
      <c r="Q125" s="215"/>
      <c r="R125" s="215"/>
    </row>
    <row r="126" spans="1:18" ht="22" thickTop="1" x14ac:dyDescent="0.9"/>
  </sheetData>
  <sheetProtection sheet="1" objects="1" scenarios="1"/>
  <mergeCells count="2">
    <mergeCell ref="F7:O7"/>
    <mergeCell ref="Q7:R7"/>
  </mergeCells>
  <phoneticPr fontId="47" type="noConversion"/>
  <dataValidations count="3">
    <dataValidation type="list" allowBlank="1" showInputMessage="1" showErrorMessage="1" sqref="C9:D9" xr:uid="{D0BD2089-98A0-445F-9F59-E7C4938DDBDA}">
      <formula1>"Bank transfer, Cheque, Cash"</formula1>
    </dataValidation>
    <dataValidation type="list" allowBlank="1" showInputMessage="1" showErrorMessage="1" sqref="O3" xr:uid="{45D508A9-B058-460B-B157-6C0C5F96E701}">
      <formula1>"Bank, Cash"</formula1>
    </dataValidation>
    <dataValidation type="list" allowBlank="1" showInputMessage="1" showErrorMessage="1" sqref="C10:C124" xr:uid="{04AE9C3B-3208-48A6-8C7A-D0497AE29342}">
      <formula1>$O$2:$O$3</formula1>
    </dataValidation>
  </dataValidation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511C5-BD30-491F-95C0-71EF06980F5F}">
  <sheetPr codeName="Sheet9">
    <tabColor theme="3" tint="0.249977111117893"/>
  </sheetPr>
  <dimension ref="A1:S24"/>
  <sheetViews>
    <sheetView topLeftCell="A3" zoomScale="55" zoomScaleNormal="55" workbookViewId="0">
      <selection activeCell="I32" sqref="I32"/>
    </sheetView>
  </sheetViews>
  <sheetFormatPr defaultColWidth="10.36328125" defaultRowHeight="21.5" x14ac:dyDescent="0.9"/>
  <cols>
    <col min="1" max="1" width="21.6328125" style="8" customWidth="1"/>
    <col min="2" max="2" width="45" style="8" bestFit="1" customWidth="1"/>
    <col min="3" max="3" width="19.90625" style="8" customWidth="1"/>
    <col min="4" max="4" width="15.6328125" style="8" customWidth="1"/>
    <col min="5" max="5" width="43.1796875" style="8" customWidth="1"/>
    <col min="6" max="6" width="18.54296875" style="8" customWidth="1"/>
    <col min="7" max="9" width="16.54296875" style="8" customWidth="1"/>
    <col min="10" max="10" width="14.90625" style="8" customWidth="1"/>
    <col min="11" max="11" width="20" style="8" customWidth="1"/>
    <col min="12" max="12" width="13.453125" style="8" customWidth="1"/>
    <col min="13" max="13" width="20.6328125" style="8" customWidth="1"/>
    <col min="14" max="14" width="23.6328125" style="8" customWidth="1"/>
    <col min="15" max="15" width="15" style="8" customWidth="1"/>
    <col min="16" max="16" width="17.08984375" style="8" customWidth="1"/>
    <col min="17" max="17" width="13.08984375" style="8" customWidth="1"/>
    <col min="18" max="16384" width="10.36328125" style="8"/>
  </cols>
  <sheetData>
    <row r="1" spans="1:19" ht="30.5" x14ac:dyDescent="1.25">
      <c r="A1" s="2" t="s">
        <v>184</v>
      </c>
    </row>
    <row r="2" spans="1:19" x14ac:dyDescent="0.9">
      <c r="A2" s="7"/>
    </row>
    <row r="3" spans="1:19" x14ac:dyDescent="0.9">
      <c r="P3" s="197" t="s">
        <v>69</v>
      </c>
      <c r="Q3" s="198">
        <f>SUMIF($C$9:$C$22,P3,$Q$9:$Q$22)</f>
        <v>3128.3199999999997</v>
      </c>
    </row>
    <row r="4" spans="1:19" x14ac:dyDescent="0.9">
      <c r="A4" s="7" t="s">
        <v>16</v>
      </c>
      <c r="B4" s="145" t="str">
        <f>IF('DATA INPUT'!C7&gt;0,'DATA INPUT'!C7,"  ")</f>
        <v>1st Kemnay Rainbows</v>
      </c>
      <c r="P4" s="197" t="s">
        <v>72</v>
      </c>
      <c r="Q4" s="198">
        <f>SUMIF($C$9:$C$22,P4,$Q$9:$Q$22)</f>
        <v>0</v>
      </c>
      <c r="R4" s="7"/>
    </row>
    <row r="5" spans="1:19" ht="23" x14ac:dyDescent="0.95">
      <c r="A5" s="7" t="s">
        <v>18</v>
      </c>
      <c r="B5" s="145" t="str">
        <f>IF('DATA INPUT'!C9&gt;0,'DATA INPUT'!C9,"  ")</f>
        <v>SCO 34410</v>
      </c>
      <c r="K5" s="132" t="s">
        <v>149</v>
      </c>
      <c r="P5" s="197"/>
      <c r="Q5" s="198">
        <f>SUM(Q3:Q4)</f>
        <v>3128.3199999999997</v>
      </c>
      <c r="R5" s="10"/>
    </row>
    <row r="6" spans="1:19" ht="23" x14ac:dyDescent="0.95">
      <c r="A6" s="7" t="s">
        <v>19</v>
      </c>
      <c r="B6" s="147" t="str">
        <f>IF('DATA INPUT'!C11&gt;0,'DATA INPUT'!C11,"  ")</f>
        <v>30.06.2026</v>
      </c>
      <c r="C6" s="8" t="s">
        <v>109</v>
      </c>
      <c r="F6" s="263"/>
      <c r="G6" s="263"/>
      <c r="H6" s="263"/>
      <c r="I6" s="263"/>
      <c r="J6" s="263"/>
      <c r="K6" s="263"/>
      <c r="L6" s="263"/>
      <c r="M6" s="263"/>
      <c r="N6" s="263"/>
      <c r="O6" s="263"/>
      <c r="P6" s="264"/>
      <c r="R6" s="262" t="s">
        <v>192</v>
      </c>
      <c r="S6" s="262"/>
    </row>
    <row r="7" spans="1:19" ht="40.5" customHeight="1" x14ac:dyDescent="0.9">
      <c r="A7" s="139" t="s">
        <v>35</v>
      </c>
      <c r="B7" s="139" t="s">
        <v>36</v>
      </c>
      <c r="C7" s="139" t="s">
        <v>150</v>
      </c>
      <c r="D7" s="139" t="s">
        <v>22</v>
      </c>
      <c r="E7" s="139" t="s">
        <v>23</v>
      </c>
      <c r="F7" s="133" t="s">
        <v>28</v>
      </c>
      <c r="G7" s="133" t="s">
        <v>39</v>
      </c>
      <c r="H7" s="133" t="s">
        <v>189</v>
      </c>
      <c r="I7" s="133" t="s">
        <v>37</v>
      </c>
      <c r="J7" s="133" t="s">
        <v>190</v>
      </c>
      <c r="K7" s="133" t="s">
        <v>25</v>
      </c>
      <c r="L7" s="133" t="s">
        <v>26</v>
      </c>
      <c r="M7" s="133" t="s">
        <v>40</v>
      </c>
      <c r="N7" s="133" t="s">
        <v>41</v>
      </c>
      <c r="O7" s="133" t="s">
        <v>191</v>
      </c>
      <c r="P7" s="133" t="s">
        <v>42</v>
      </c>
      <c r="Q7" s="12" t="s">
        <v>34</v>
      </c>
      <c r="R7" s="203" t="s">
        <v>69</v>
      </c>
      <c r="S7" s="203" t="s">
        <v>72</v>
      </c>
    </row>
    <row r="8" spans="1:19" x14ac:dyDescent="0.9">
      <c r="A8" s="172"/>
      <c r="B8" s="14"/>
      <c r="C8" s="14"/>
      <c r="D8" s="14"/>
      <c r="E8" s="178"/>
      <c r="F8" s="175">
        <f t="shared" ref="F8:P8" si="0">SUM(F9:F22)</f>
        <v>0</v>
      </c>
      <c r="G8" s="175">
        <f t="shared" si="0"/>
        <v>0</v>
      </c>
      <c r="H8" s="175">
        <f t="shared" si="0"/>
        <v>1620</v>
      </c>
      <c r="I8" s="175">
        <f t="shared" si="0"/>
        <v>0</v>
      </c>
      <c r="J8" s="175">
        <f t="shared" si="0"/>
        <v>266.22000000000003</v>
      </c>
      <c r="K8" s="175">
        <f t="shared" si="0"/>
        <v>621.5</v>
      </c>
      <c r="L8" s="175">
        <f t="shared" si="0"/>
        <v>0</v>
      </c>
      <c r="M8" s="175">
        <f t="shared" si="0"/>
        <v>0</v>
      </c>
      <c r="N8" s="175">
        <f t="shared" si="0"/>
        <v>0</v>
      </c>
      <c r="O8" s="175">
        <f t="shared" si="0"/>
        <v>601.6</v>
      </c>
      <c r="P8" s="175">
        <f t="shared" si="0"/>
        <v>19</v>
      </c>
      <c r="Q8" s="20">
        <f t="shared" ref="Q8:Q22" si="1">SUM(F8:P8)</f>
        <v>3128.32</v>
      </c>
      <c r="R8" s="201"/>
      <c r="S8" s="201"/>
    </row>
    <row r="9" spans="1:19" x14ac:dyDescent="0.9">
      <c r="A9" s="176">
        <v>45873</v>
      </c>
      <c r="B9" s="16" t="s">
        <v>316</v>
      </c>
      <c r="C9" s="148" t="s">
        <v>69</v>
      </c>
      <c r="D9" s="16"/>
      <c r="E9" s="16" t="s">
        <v>326</v>
      </c>
      <c r="F9" s="17"/>
      <c r="G9" s="17"/>
      <c r="H9" s="17"/>
      <c r="I9" s="17"/>
      <c r="J9" s="17"/>
      <c r="K9" s="17"/>
      <c r="L9" s="17"/>
      <c r="M9" s="17"/>
      <c r="N9" s="17"/>
      <c r="O9" s="17">
        <v>182.75</v>
      </c>
      <c r="P9" s="17"/>
      <c r="Q9" s="179">
        <f t="shared" si="1"/>
        <v>182.75</v>
      </c>
      <c r="R9" s="202">
        <f>IF(C9=$R$7,Q9,0)</f>
        <v>182.75</v>
      </c>
      <c r="S9" s="202">
        <f>IF(C9=$S$7,Q9,0)</f>
        <v>0</v>
      </c>
    </row>
    <row r="10" spans="1:19" ht="23" x14ac:dyDescent="0.95">
      <c r="A10" s="177">
        <v>45922</v>
      </c>
      <c r="B10" s="21" t="s">
        <v>317</v>
      </c>
      <c r="C10" s="148" t="s">
        <v>69</v>
      </c>
      <c r="D10" s="16"/>
      <c r="E10" s="16" t="s">
        <v>327</v>
      </c>
      <c r="F10" s="17"/>
      <c r="G10" s="17"/>
      <c r="H10" s="17"/>
      <c r="I10" s="17"/>
      <c r="J10" s="17"/>
      <c r="K10" s="17">
        <v>311.5</v>
      </c>
      <c r="L10" s="17"/>
      <c r="M10" s="17"/>
      <c r="N10" s="17"/>
      <c r="O10" s="17"/>
      <c r="P10" s="17"/>
      <c r="Q10" s="179">
        <f t="shared" si="1"/>
        <v>311.5</v>
      </c>
      <c r="R10" s="202">
        <f>IF(C10=$R$7,Q10+R9,0+R9)</f>
        <v>494.25</v>
      </c>
      <c r="S10" s="202">
        <f>IF(C10=$S$7,Q10+S9,0+S9)</f>
        <v>0</v>
      </c>
    </row>
    <row r="11" spans="1:19" ht="23" x14ac:dyDescent="0.95">
      <c r="A11" s="177">
        <v>45973</v>
      </c>
      <c r="B11" s="21" t="s">
        <v>318</v>
      </c>
      <c r="C11" s="148" t="s">
        <v>69</v>
      </c>
      <c r="D11" s="16"/>
      <c r="E11" s="16" t="s">
        <v>328</v>
      </c>
      <c r="F11" s="17"/>
      <c r="G11" s="17"/>
      <c r="H11" s="17"/>
      <c r="I11" s="17"/>
      <c r="J11" s="17"/>
      <c r="K11" s="17"/>
      <c r="L11" s="17"/>
      <c r="M11" s="17"/>
      <c r="N11" s="17"/>
      <c r="O11" s="17"/>
      <c r="P11" s="17">
        <v>10</v>
      </c>
      <c r="Q11" s="179">
        <f t="shared" si="1"/>
        <v>10</v>
      </c>
      <c r="R11" s="202">
        <f t="shared" ref="R11:R22" si="2">IF(C11=$R$7,Q11+R10,0+R10)</f>
        <v>504.25</v>
      </c>
      <c r="S11" s="202">
        <f t="shared" ref="S11:S22" si="3">IF(C11=$S$7,Q11+S10,0+S10)</f>
        <v>0</v>
      </c>
    </row>
    <row r="12" spans="1:19" ht="23" x14ac:dyDescent="0.95">
      <c r="A12" s="177">
        <v>45979</v>
      </c>
      <c r="B12" s="21" t="s">
        <v>316</v>
      </c>
      <c r="C12" s="149" t="s">
        <v>69</v>
      </c>
      <c r="D12" s="16"/>
      <c r="E12" s="22" t="s">
        <v>329</v>
      </c>
      <c r="F12" s="17"/>
      <c r="G12" s="17"/>
      <c r="H12" s="17"/>
      <c r="I12" s="17"/>
      <c r="J12" s="17"/>
      <c r="K12" s="17"/>
      <c r="L12" s="17"/>
      <c r="M12" s="17"/>
      <c r="N12" s="17"/>
      <c r="O12" s="17">
        <v>185.35</v>
      </c>
      <c r="P12" s="17"/>
      <c r="Q12" s="179">
        <f t="shared" si="1"/>
        <v>185.35</v>
      </c>
      <c r="R12" s="202">
        <f t="shared" si="2"/>
        <v>689.6</v>
      </c>
      <c r="S12" s="202">
        <f t="shared" si="3"/>
        <v>0</v>
      </c>
    </row>
    <row r="13" spans="1:19" ht="23" x14ac:dyDescent="0.95">
      <c r="A13" s="177">
        <v>45986</v>
      </c>
      <c r="B13" s="21" t="s">
        <v>319</v>
      </c>
      <c r="C13" s="149" t="s">
        <v>69</v>
      </c>
      <c r="D13" s="16"/>
      <c r="E13" s="22" t="s">
        <v>330</v>
      </c>
      <c r="F13" s="17"/>
      <c r="G13" s="17"/>
      <c r="H13" s="17"/>
      <c r="I13" s="17"/>
      <c r="J13" s="17"/>
      <c r="K13" s="17">
        <v>210</v>
      </c>
      <c r="L13" s="17"/>
      <c r="M13" s="17"/>
      <c r="N13" s="17"/>
      <c r="O13" s="17"/>
      <c r="P13" s="17"/>
      <c r="Q13" s="179">
        <f t="shared" si="1"/>
        <v>210</v>
      </c>
      <c r="R13" s="202">
        <f t="shared" si="2"/>
        <v>899.6</v>
      </c>
      <c r="S13" s="202">
        <f t="shared" si="3"/>
        <v>0</v>
      </c>
    </row>
    <row r="14" spans="1:19" ht="23" x14ac:dyDescent="0.95">
      <c r="A14" s="177">
        <v>46084</v>
      </c>
      <c r="B14" s="21" t="s">
        <v>320</v>
      </c>
      <c r="C14" s="148" t="s">
        <v>69</v>
      </c>
      <c r="D14" s="16"/>
      <c r="E14" s="22" t="s">
        <v>331</v>
      </c>
      <c r="F14" s="17"/>
      <c r="G14" s="17"/>
      <c r="H14" s="17">
        <v>1620</v>
      </c>
      <c r="I14" s="17"/>
      <c r="J14" s="17"/>
      <c r="K14" s="17"/>
      <c r="L14" s="17"/>
      <c r="M14" s="17"/>
      <c r="N14" s="17"/>
      <c r="O14" s="17"/>
      <c r="P14" s="17"/>
      <c r="Q14" s="179">
        <f t="shared" si="1"/>
        <v>1620</v>
      </c>
      <c r="R14" s="202">
        <f t="shared" si="2"/>
        <v>2519.6</v>
      </c>
      <c r="S14" s="202">
        <f t="shared" si="3"/>
        <v>0</v>
      </c>
    </row>
    <row r="15" spans="1:19" ht="23" x14ac:dyDescent="0.95">
      <c r="A15" s="177">
        <v>46104</v>
      </c>
      <c r="B15" s="21" t="s">
        <v>323</v>
      </c>
      <c r="C15" s="149" t="s">
        <v>69</v>
      </c>
      <c r="D15" s="16"/>
      <c r="E15" s="22" t="s">
        <v>332</v>
      </c>
      <c r="F15" s="17"/>
      <c r="G15" s="17"/>
      <c r="H15" s="17"/>
      <c r="I15" s="17"/>
      <c r="J15" s="17">
        <v>21.22</v>
      </c>
      <c r="K15" s="17"/>
      <c r="L15" s="17"/>
      <c r="M15" s="17"/>
      <c r="N15" s="17"/>
      <c r="O15" s="17"/>
      <c r="P15" s="17"/>
      <c r="Q15" s="179">
        <f t="shared" si="1"/>
        <v>21.22</v>
      </c>
      <c r="R15" s="202">
        <f t="shared" si="2"/>
        <v>2540.8199999999997</v>
      </c>
      <c r="S15" s="202">
        <f t="shared" si="3"/>
        <v>0</v>
      </c>
    </row>
    <row r="16" spans="1:19" ht="23" x14ac:dyDescent="0.95">
      <c r="A16" s="177">
        <v>46105</v>
      </c>
      <c r="B16" s="21" t="s">
        <v>324</v>
      </c>
      <c r="C16" s="148" t="s">
        <v>69</v>
      </c>
      <c r="D16" s="16"/>
      <c r="E16" s="22" t="s">
        <v>333</v>
      </c>
      <c r="F16" s="17"/>
      <c r="G16" s="17"/>
      <c r="H16" s="17"/>
      <c r="I16" s="17"/>
      <c r="J16" s="17"/>
      <c r="K16" s="17"/>
      <c r="L16" s="17"/>
      <c r="M16" s="17"/>
      <c r="N16" s="17"/>
      <c r="O16" s="17"/>
      <c r="P16" s="17">
        <v>4</v>
      </c>
      <c r="Q16" s="179">
        <f t="shared" si="1"/>
        <v>4</v>
      </c>
      <c r="R16" s="202">
        <f t="shared" si="2"/>
        <v>2544.8199999999997</v>
      </c>
      <c r="S16" s="202">
        <f t="shared" si="3"/>
        <v>0</v>
      </c>
    </row>
    <row r="17" spans="1:19" ht="23" x14ac:dyDescent="0.95">
      <c r="A17" s="177">
        <v>46111</v>
      </c>
      <c r="B17" s="21" t="s">
        <v>323</v>
      </c>
      <c r="C17" s="149" t="s">
        <v>69</v>
      </c>
      <c r="D17" s="16"/>
      <c r="E17" s="23" t="s">
        <v>334</v>
      </c>
      <c r="F17" s="17"/>
      <c r="G17" s="17"/>
      <c r="H17" s="17"/>
      <c r="I17" s="17"/>
      <c r="J17" s="17">
        <v>245</v>
      </c>
      <c r="K17" s="17"/>
      <c r="L17" s="17"/>
      <c r="M17" s="17"/>
      <c r="N17" s="17"/>
      <c r="O17" s="17"/>
      <c r="P17" s="17"/>
      <c r="Q17" s="179">
        <f t="shared" si="1"/>
        <v>245</v>
      </c>
      <c r="R17" s="202">
        <f t="shared" si="2"/>
        <v>2789.8199999999997</v>
      </c>
      <c r="S17" s="202">
        <f t="shared" si="3"/>
        <v>0</v>
      </c>
    </row>
    <row r="18" spans="1:19" ht="23" x14ac:dyDescent="0.95">
      <c r="A18" s="177">
        <v>46119</v>
      </c>
      <c r="B18" s="21" t="s">
        <v>325</v>
      </c>
      <c r="C18" s="148" t="s">
        <v>69</v>
      </c>
      <c r="D18" s="16"/>
      <c r="E18" s="22" t="s">
        <v>335</v>
      </c>
      <c r="F18" s="17"/>
      <c r="G18" s="17"/>
      <c r="H18" s="17"/>
      <c r="I18" s="17"/>
      <c r="J18" s="17"/>
      <c r="K18" s="17"/>
      <c r="L18" s="17"/>
      <c r="M18" s="17"/>
      <c r="N18" s="17"/>
      <c r="O18" s="17">
        <v>28.1</v>
      </c>
      <c r="P18" s="17"/>
      <c r="Q18" s="179">
        <f t="shared" si="1"/>
        <v>28.1</v>
      </c>
      <c r="R18" s="202">
        <f t="shared" si="2"/>
        <v>2817.9199999999996</v>
      </c>
      <c r="S18" s="202">
        <f t="shared" si="3"/>
        <v>0</v>
      </c>
    </row>
    <row r="19" spans="1:19" ht="23" x14ac:dyDescent="0.95">
      <c r="A19" s="177">
        <v>46153</v>
      </c>
      <c r="B19" s="183" t="s">
        <v>316</v>
      </c>
      <c r="C19" s="149" t="s">
        <v>69</v>
      </c>
      <c r="D19" s="16"/>
      <c r="E19" s="23" t="s">
        <v>336</v>
      </c>
      <c r="F19" s="17"/>
      <c r="G19" s="17"/>
      <c r="H19" s="17"/>
      <c r="I19" s="17"/>
      <c r="J19" s="17"/>
      <c r="K19" s="17"/>
      <c r="L19" s="17"/>
      <c r="M19" s="17"/>
      <c r="N19" s="17"/>
      <c r="O19" s="17">
        <v>71.75</v>
      </c>
      <c r="P19" s="17"/>
      <c r="Q19" s="179">
        <f t="shared" si="1"/>
        <v>71.75</v>
      </c>
      <c r="R19" s="202">
        <f t="shared" si="2"/>
        <v>2889.6699999999996</v>
      </c>
      <c r="S19" s="202">
        <f t="shared" si="3"/>
        <v>0</v>
      </c>
    </row>
    <row r="20" spans="1:19" ht="23" x14ac:dyDescent="0.95">
      <c r="A20" s="177">
        <v>46160</v>
      </c>
      <c r="B20" s="183" t="s">
        <v>321</v>
      </c>
      <c r="C20" s="148" t="s">
        <v>69</v>
      </c>
      <c r="D20" s="16"/>
      <c r="E20" s="22" t="s">
        <v>337</v>
      </c>
      <c r="F20" s="17"/>
      <c r="G20" s="17"/>
      <c r="H20" s="17"/>
      <c r="I20" s="17"/>
      <c r="J20" s="17"/>
      <c r="K20" s="17"/>
      <c r="L20" s="17"/>
      <c r="M20" s="17"/>
      <c r="N20" s="17"/>
      <c r="O20" s="17"/>
      <c r="P20" s="17">
        <v>5</v>
      </c>
      <c r="Q20" s="179">
        <f t="shared" si="1"/>
        <v>5</v>
      </c>
      <c r="R20" s="202">
        <f t="shared" si="2"/>
        <v>2894.6699999999996</v>
      </c>
      <c r="S20" s="202">
        <f t="shared" si="3"/>
        <v>0</v>
      </c>
    </row>
    <row r="21" spans="1:19" ht="23" x14ac:dyDescent="0.95">
      <c r="A21" s="177">
        <v>46160</v>
      </c>
      <c r="B21" s="21" t="s">
        <v>322</v>
      </c>
      <c r="C21" s="148" t="s">
        <v>69</v>
      </c>
      <c r="D21" s="16"/>
      <c r="E21" s="22" t="s">
        <v>338</v>
      </c>
      <c r="F21" s="17"/>
      <c r="G21" s="17"/>
      <c r="H21" s="17"/>
      <c r="I21" s="17"/>
      <c r="J21" s="17"/>
      <c r="K21" s="17">
        <v>100</v>
      </c>
      <c r="L21" s="17"/>
      <c r="M21" s="17"/>
      <c r="N21" s="17"/>
      <c r="O21" s="17"/>
      <c r="P21" s="17"/>
      <c r="Q21" s="179">
        <f t="shared" si="1"/>
        <v>100</v>
      </c>
      <c r="R21" s="202">
        <f t="shared" si="2"/>
        <v>2994.6699999999996</v>
      </c>
      <c r="S21" s="202">
        <f t="shared" si="3"/>
        <v>0</v>
      </c>
    </row>
    <row r="22" spans="1:19" ht="23" x14ac:dyDescent="0.95">
      <c r="A22" s="177">
        <v>46190</v>
      </c>
      <c r="B22" s="21" t="s">
        <v>316</v>
      </c>
      <c r="C22" s="148" t="s">
        <v>69</v>
      </c>
      <c r="D22" s="16"/>
      <c r="E22" s="22" t="s">
        <v>339</v>
      </c>
      <c r="F22" s="17"/>
      <c r="G22" s="17"/>
      <c r="H22" s="17"/>
      <c r="I22" s="17"/>
      <c r="J22" s="17"/>
      <c r="K22" s="17"/>
      <c r="L22" s="17"/>
      <c r="M22" s="17"/>
      <c r="N22" s="17"/>
      <c r="O22" s="17">
        <v>133.65</v>
      </c>
      <c r="P22" s="17"/>
      <c r="Q22" s="179">
        <f t="shared" si="1"/>
        <v>133.65</v>
      </c>
      <c r="R22" s="202">
        <f t="shared" si="2"/>
        <v>3128.3199999999997</v>
      </c>
      <c r="S22" s="202">
        <f t="shared" si="3"/>
        <v>0</v>
      </c>
    </row>
    <row r="23" spans="1:19" ht="22" thickBot="1" x14ac:dyDescent="0.95">
      <c r="A23" s="79"/>
      <c r="B23" s="79"/>
      <c r="C23" s="79"/>
      <c r="D23" s="79"/>
      <c r="E23" s="79"/>
      <c r="F23" s="80">
        <f>SUM(F9:F22)</f>
        <v>0</v>
      </c>
      <c r="G23" s="80">
        <f>SUM(G9:G22)</f>
        <v>0</v>
      </c>
      <c r="H23" s="80">
        <f>SUM(H9:H22)</f>
        <v>1620</v>
      </c>
      <c r="I23" s="80"/>
      <c r="J23" s="80">
        <f t="shared" ref="J23:Q23" si="4">SUM(J9:J22)</f>
        <v>266.22000000000003</v>
      </c>
      <c r="K23" s="80">
        <f t="shared" si="4"/>
        <v>621.5</v>
      </c>
      <c r="L23" s="80">
        <f t="shared" si="4"/>
        <v>0</v>
      </c>
      <c r="M23" s="80">
        <f t="shared" si="4"/>
        <v>0</v>
      </c>
      <c r="N23" s="80">
        <f t="shared" si="4"/>
        <v>0</v>
      </c>
      <c r="O23" s="80">
        <f t="shared" si="4"/>
        <v>601.6</v>
      </c>
      <c r="P23" s="80">
        <f t="shared" si="4"/>
        <v>19</v>
      </c>
      <c r="Q23" s="80">
        <f t="shared" si="4"/>
        <v>3128.3199999999997</v>
      </c>
    </row>
    <row r="24" spans="1:19" ht="22" thickTop="1" x14ac:dyDescent="0.9"/>
  </sheetData>
  <sheetProtection sheet="1" objects="1" scenarios="1"/>
  <mergeCells count="2">
    <mergeCell ref="F6:P6"/>
    <mergeCell ref="R6:S6"/>
  </mergeCells>
  <phoneticPr fontId="47" type="noConversion"/>
  <dataValidations count="1">
    <dataValidation type="list" allowBlank="1" showInputMessage="1" showErrorMessage="1" sqref="C8:D8" xr:uid="{B9543DC7-7741-4769-B9C3-6FBA9EEDAB20}">
      <formula1>"Bank transfer, Cheque, Cash"</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183299A-107D-4348-9BC1-AD48E9E40D43}">
          <x14:formula1>
            <xm:f>'Data sheet'!$A$3:$A$4</xm:f>
          </x14:formula1>
          <xm:sqref>C9:C22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9641F-C456-40ED-A51D-16C05AC2DB7C}">
  <sheetPr>
    <tabColor theme="3" tint="0.249977111117893"/>
    <pageSetUpPr fitToPage="1"/>
  </sheetPr>
  <dimension ref="A1:H34"/>
  <sheetViews>
    <sheetView workbookViewId="0">
      <selection activeCell="H15" sqref="H15"/>
    </sheetView>
  </sheetViews>
  <sheetFormatPr defaultColWidth="9.08984375" defaultRowHeight="21.5" x14ac:dyDescent="0.9"/>
  <cols>
    <col min="1" max="1" width="20.08984375" style="81" customWidth="1"/>
    <col min="2" max="2" width="26.90625" style="81" customWidth="1"/>
    <col min="3" max="3" width="24.90625" style="81" customWidth="1"/>
    <col min="4" max="4" width="21.90625" style="81" customWidth="1"/>
    <col min="5" max="5" width="8.36328125" style="81" customWidth="1"/>
    <col min="6" max="6" width="14" style="81" bestFit="1" customWidth="1"/>
    <col min="7" max="7" width="23.90625" style="81" customWidth="1"/>
    <col min="8" max="8" width="15.6328125" style="81" customWidth="1"/>
    <col min="9" max="9" width="15.90625" style="81" customWidth="1"/>
    <col min="10" max="10" width="10.453125" style="81" customWidth="1"/>
    <col min="11" max="16384" width="9.08984375" style="81"/>
  </cols>
  <sheetData>
    <row r="1" spans="1:8" ht="27.5" x14ac:dyDescent="1.1499999999999999">
      <c r="A1" s="101" t="s">
        <v>217</v>
      </c>
      <c r="G1" s="180" t="s">
        <v>194</v>
      </c>
      <c r="H1" s="180" t="s">
        <v>195</v>
      </c>
    </row>
    <row r="2" spans="1:8" ht="21" customHeight="1" x14ac:dyDescent="1.1499999999999999">
      <c r="A2" s="101"/>
      <c r="F2" s="81" t="s">
        <v>69</v>
      </c>
      <c r="G2" s="81">
        <f>SUM(D15:D34)</f>
        <v>0</v>
      </c>
      <c r="H2" s="81">
        <f>G3</f>
        <v>0</v>
      </c>
    </row>
    <row r="3" spans="1:8" ht="21" customHeight="1" x14ac:dyDescent="0.9">
      <c r="A3" s="7" t="s">
        <v>16</v>
      </c>
      <c r="B3" s="145" t="str">
        <f>IF('DATA INPUT'!C7&gt;0,'DATA INPUT'!C7,"  ")</f>
        <v>1st Kemnay Rainbows</v>
      </c>
      <c r="F3" s="81" t="s">
        <v>17</v>
      </c>
      <c r="G3" s="81">
        <f>SUM(H15:H34)</f>
        <v>0</v>
      </c>
      <c r="H3" s="81">
        <f>G2</f>
        <v>0</v>
      </c>
    </row>
    <row r="4" spans="1:8" ht="22" thickBot="1" x14ac:dyDescent="0.95">
      <c r="A4" s="7" t="s">
        <v>18</v>
      </c>
      <c r="B4" s="145" t="str">
        <f>IF('DATA INPUT'!C9&gt;0,'DATA INPUT'!C9,"  ")</f>
        <v>SCO 34410</v>
      </c>
      <c r="G4" s="181">
        <f>SUM(G2:G3)</f>
        <v>0</v>
      </c>
      <c r="H4" s="181">
        <f>SUM(H2:H3)</f>
        <v>0</v>
      </c>
    </row>
    <row r="5" spans="1:8" ht="22" thickTop="1" x14ac:dyDescent="0.9">
      <c r="A5" s="7" t="s">
        <v>19</v>
      </c>
      <c r="B5" s="147" t="str">
        <f>IF('DATA INPUT'!C11&gt;0,'DATA INPUT'!C11,"  ")</f>
        <v>30.06.2026</v>
      </c>
    </row>
    <row r="7" spans="1:8" x14ac:dyDescent="0.9">
      <c r="A7" s="182" t="s">
        <v>180</v>
      </c>
    </row>
    <row r="8" spans="1:8" x14ac:dyDescent="0.9">
      <c r="A8" s="81" t="s">
        <v>218</v>
      </c>
    </row>
    <row r="9" spans="1:8" x14ac:dyDescent="0.9">
      <c r="A9" s="81" t="s">
        <v>219</v>
      </c>
    </row>
    <row r="11" spans="1:8" ht="27.5" x14ac:dyDescent="1.1499999999999999">
      <c r="A11" s="265" t="s">
        <v>187</v>
      </c>
      <c r="B11" s="265"/>
      <c r="C11" s="265"/>
      <c r="D11" s="265"/>
      <c r="F11" s="265" t="s">
        <v>220</v>
      </c>
      <c r="G11" s="265"/>
      <c r="H11" s="265"/>
    </row>
    <row r="14" spans="1:8" x14ac:dyDescent="0.9">
      <c r="A14" s="180" t="s">
        <v>35</v>
      </c>
      <c r="B14" s="180" t="s">
        <v>182</v>
      </c>
      <c r="C14" s="180" t="s">
        <v>179</v>
      </c>
      <c r="D14" s="180" t="s">
        <v>181</v>
      </c>
      <c r="E14" s="184"/>
      <c r="F14" s="180" t="s">
        <v>35</v>
      </c>
      <c r="G14" s="180" t="s">
        <v>179</v>
      </c>
      <c r="H14" s="180" t="s">
        <v>181</v>
      </c>
    </row>
    <row r="15" spans="1:8" x14ac:dyDescent="0.9">
      <c r="A15" s="164"/>
      <c r="B15" s="148"/>
      <c r="C15" s="165"/>
      <c r="D15" s="165"/>
      <c r="F15" s="164"/>
      <c r="G15" s="165"/>
      <c r="H15" s="165"/>
    </row>
    <row r="16" spans="1:8" x14ac:dyDescent="0.9">
      <c r="A16" s="164"/>
      <c r="B16" s="148"/>
      <c r="C16" s="165"/>
      <c r="D16" s="165"/>
      <c r="F16" s="164"/>
      <c r="G16" s="165"/>
      <c r="H16" s="165"/>
    </row>
    <row r="17" spans="1:8" x14ac:dyDescent="0.9">
      <c r="A17" s="164"/>
      <c r="B17" s="148"/>
      <c r="C17" s="165"/>
      <c r="D17" s="165"/>
      <c r="F17" s="164"/>
      <c r="G17" s="165"/>
      <c r="H17" s="165"/>
    </row>
    <row r="18" spans="1:8" x14ac:dyDescent="0.9">
      <c r="A18" s="165"/>
      <c r="B18" s="148"/>
      <c r="C18" s="165"/>
      <c r="D18" s="165"/>
      <c r="F18" s="165"/>
      <c r="G18" s="165"/>
      <c r="H18" s="165"/>
    </row>
    <row r="19" spans="1:8" x14ac:dyDescent="0.9">
      <c r="A19" s="165"/>
      <c r="B19" s="148"/>
      <c r="C19" s="165"/>
      <c r="D19" s="165"/>
      <c r="F19" s="165"/>
      <c r="G19" s="165"/>
      <c r="H19" s="165"/>
    </row>
    <row r="20" spans="1:8" x14ac:dyDescent="0.9">
      <c r="A20" s="165"/>
      <c r="B20" s="148"/>
      <c r="C20" s="165"/>
      <c r="D20" s="165"/>
      <c r="F20" s="165"/>
      <c r="G20" s="165"/>
      <c r="H20" s="165"/>
    </row>
    <row r="21" spans="1:8" x14ac:dyDescent="0.9">
      <c r="A21" s="165"/>
      <c r="B21" s="148"/>
      <c r="C21" s="165"/>
      <c r="D21" s="165"/>
      <c r="F21" s="165"/>
      <c r="G21" s="165"/>
      <c r="H21" s="165"/>
    </row>
    <row r="22" spans="1:8" x14ac:dyDescent="0.9">
      <c r="A22" s="165"/>
      <c r="B22" s="148"/>
      <c r="C22" s="165"/>
      <c r="D22" s="165"/>
      <c r="F22" s="165"/>
      <c r="G22" s="165"/>
      <c r="H22" s="165"/>
    </row>
    <row r="23" spans="1:8" x14ac:dyDescent="0.9">
      <c r="A23" s="165"/>
      <c r="B23" s="148"/>
      <c r="C23" s="165"/>
      <c r="D23" s="165"/>
      <c r="F23" s="165"/>
      <c r="G23" s="165"/>
      <c r="H23" s="165"/>
    </row>
    <row r="24" spans="1:8" x14ac:dyDescent="0.9">
      <c r="A24" s="165"/>
      <c r="B24" s="148"/>
      <c r="C24" s="165"/>
      <c r="D24" s="165"/>
      <c r="F24" s="165"/>
      <c r="G24" s="165"/>
      <c r="H24" s="165"/>
    </row>
    <row r="25" spans="1:8" x14ac:dyDescent="0.9">
      <c r="A25" s="165"/>
      <c r="B25" s="148"/>
      <c r="C25" s="165"/>
      <c r="D25" s="165"/>
      <c r="F25" s="165"/>
      <c r="G25" s="165"/>
      <c r="H25" s="165"/>
    </row>
    <row r="26" spans="1:8" x14ac:dyDescent="0.9">
      <c r="A26" s="165"/>
      <c r="B26" s="148"/>
      <c r="C26" s="165"/>
      <c r="D26" s="165"/>
      <c r="F26" s="165"/>
      <c r="G26" s="165"/>
      <c r="H26" s="165"/>
    </row>
    <row r="27" spans="1:8" x14ac:dyDescent="0.9">
      <c r="A27" s="165"/>
      <c r="B27" s="148"/>
      <c r="C27" s="165"/>
      <c r="D27" s="165"/>
      <c r="F27" s="165"/>
      <c r="G27" s="165"/>
      <c r="H27" s="165"/>
    </row>
    <row r="28" spans="1:8" x14ac:dyDescent="0.9">
      <c r="A28" s="165"/>
      <c r="B28" s="148"/>
      <c r="C28" s="165"/>
      <c r="D28" s="165"/>
      <c r="F28" s="165"/>
      <c r="G28" s="165"/>
      <c r="H28" s="165"/>
    </row>
    <row r="29" spans="1:8" x14ac:dyDescent="0.9">
      <c r="A29" s="165"/>
      <c r="B29" s="148"/>
      <c r="C29" s="165"/>
      <c r="D29" s="165"/>
      <c r="F29" s="165"/>
      <c r="G29" s="165"/>
      <c r="H29" s="165"/>
    </row>
    <row r="30" spans="1:8" x14ac:dyDescent="0.9">
      <c r="A30" s="165"/>
      <c r="B30" s="165"/>
      <c r="C30" s="165"/>
      <c r="D30" s="165"/>
      <c r="F30" s="165"/>
      <c r="G30" s="165"/>
      <c r="H30" s="165"/>
    </row>
    <row r="31" spans="1:8" x14ac:dyDescent="0.9">
      <c r="A31" s="165"/>
      <c r="B31" s="165"/>
      <c r="C31" s="165"/>
      <c r="D31" s="165"/>
      <c r="F31" s="165"/>
      <c r="G31" s="165"/>
      <c r="H31" s="165"/>
    </row>
    <row r="32" spans="1:8" x14ac:dyDescent="0.9">
      <c r="A32" s="165"/>
      <c r="B32" s="165"/>
      <c r="C32" s="165"/>
      <c r="D32" s="165"/>
      <c r="F32" s="165"/>
      <c r="G32" s="165"/>
      <c r="H32" s="165"/>
    </row>
    <row r="33" spans="1:8" x14ac:dyDescent="0.9">
      <c r="A33" s="165"/>
      <c r="B33" s="165"/>
      <c r="C33" s="165"/>
      <c r="D33" s="165"/>
      <c r="F33" s="165"/>
      <c r="G33" s="165"/>
      <c r="H33" s="165"/>
    </row>
    <row r="34" spans="1:8" x14ac:dyDescent="0.9">
      <c r="A34" s="165"/>
      <c r="B34" s="165"/>
      <c r="C34" s="165"/>
      <c r="D34" s="165"/>
      <c r="F34" s="165"/>
      <c r="G34" s="165"/>
      <c r="H34" s="165"/>
    </row>
  </sheetData>
  <sheetProtection sheet="1" objects="1" scenarios="1"/>
  <mergeCells count="2">
    <mergeCell ref="A11:D11"/>
    <mergeCell ref="F11:H11"/>
  </mergeCells>
  <pageMargins left="0.70866141732283472" right="0.70866141732283472" top="0.74803149606299213" bottom="0.74803149606299213" header="0.31496062992125984" footer="0.31496062992125984"/>
  <pageSetup scale="5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31408f3-8ac9-4346-8fae-7a8076793e8c" xsi:nil="true"/>
    <lcf76f155ced4ddcb4097134ff3c332f xmlns="0efcb20c-a255-4ef4-a666-2774ba48434a">
      <Terms xmlns="http://schemas.microsoft.com/office/infopath/2007/PartnerControls"/>
    </lcf76f155ced4ddcb4097134ff3c332f>
    <DocTags xmlns="0efcb20c-a255-4ef4-a666-2774ba48434a">
      <Value>trustee annual report</Value>
    </DocTags>
  </documentManagement>
</p:properties>
</file>

<file path=customXml/itemProps1.xml><?xml version="1.0" encoding="utf-8"?>
<ds:datastoreItem xmlns:ds="http://schemas.openxmlformats.org/officeDocument/2006/customXml" ds:itemID="{49B362E1-103F-4919-9705-CE0F4A9E78B3}">
  <ds:schemaRefs>
    <ds:schemaRef ds:uri="http://schemas.microsoft.com/sharepoint/v3/contenttype/forms"/>
  </ds:schemaRefs>
</ds:datastoreItem>
</file>

<file path=customXml/itemProps2.xml><?xml version="1.0" encoding="utf-8"?>
<ds:datastoreItem xmlns:ds="http://schemas.openxmlformats.org/officeDocument/2006/customXml" ds:itemID="{6EC7F741-0A6E-449B-91A3-63DFF1668B4A}"/>
</file>

<file path=customXml/itemProps3.xml><?xml version="1.0" encoding="utf-8"?>
<ds:datastoreItem xmlns:ds="http://schemas.openxmlformats.org/officeDocument/2006/customXml" ds:itemID="{7A8E7B7F-5DD2-44F8-9218-8212697F8047}">
  <ds:schemaRefs>
    <ds:schemaRef ds:uri="http://purl.org/dc/dcmitype/"/>
    <ds:schemaRef ds:uri="http://schemas.openxmlformats.org/package/2006/metadata/core-properties"/>
    <ds:schemaRef ds:uri="http://purl.org/dc/terms/"/>
    <ds:schemaRef ds:uri="http://schemas.microsoft.com/office/2006/documentManagement/types"/>
    <ds:schemaRef ds:uri="30db2ac6-5e89-45df-80f5-23bed9e2fb6c"/>
    <ds:schemaRef ds:uri="http://schemas.microsoft.com/office/infopath/2007/PartnerControls"/>
    <ds:schemaRef ds:uri="http://www.w3.org/XML/1998/namespace"/>
    <ds:schemaRef ds:uri="0417864f-20f3-4088-8c99-ef864ec2bf9d"/>
    <ds:schemaRef ds:uri="http://schemas.microsoft.com/office/2006/metadata/properties"/>
    <ds:schemaRef ds:uri="http://purl.org/dc/elements/1.1/"/>
    <ds:schemaRef ds:uri="362257c6-1f9d-4e6f-9f8f-41ec482b7cc2"/>
    <ds:schemaRef ds:uri="5dc41ef6-a9ce-4ffe-a596-84f7f1f6e823"/>
  </ds:schemaRefs>
</ds:datastoreItem>
</file>

<file path=docMetadata/LabelInfo.xml><?xml version="1.0" encoding="utf-8"?>
<clbl:labelList xmlns:clbl="http://schemas.microsoft.com/office/2020/mipLabelMetadata">
  <clbl:label id="{51a0a69c-0e4f-4b3d-b642-12e013198635}" enabled="0" method="" siteId="{51a0a69c-0e4f-4b3d-b642-12e013198635}"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Process to prepare</vt:lpstr>
      <vt:lpstr>Receipts and payments account</vt:lpstr>
      <vt:lpstr>Statement of balances</vt:lpstr>
      <vt:lpstr>Trustees annual report</vt:lpstr>
      <vt:lpstr>Independent examiner's report</vt:lpstr>
      <vt:lpstr>CONTENTS</vt:lpstr>
      <vt:lpstr>Accounts Process</vt:lpstr>
      <vt:lpstr>Instructions</vt:lpstr>
      <vt:lpstr>3rd party fund</vt:lpstr>
      <vt:lpstr>DATA INPUT</vt:lpstr>
      <vt:lpstr>Data sheet</vt:lpstr>
      <vt:lpstr>INCOME (Receipts)</vt:lpstr>
      <vt:lpstr>EXPENDITURE (Payments)</vt:lpstr>
      <vt:lpstr>Paying into bank</vt:lpstr>
      <vt:lpstr>CONTENTS!Print_Area</vt:lpstr>
      <vt:lpstr>'DATA INPUT'!Print_Area</vt:lpstr>
      <vt:lpstr>'Receipts and payments account'!Print_Area</vt:lpstr>
      <vt:lpstr>'Statement of balances'!Print_Area</vt:lpstr>
      <vt:lpstr>Instructions!Print_Titles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Fay MacDonald</dc:creator>
  <cp:lastModifiedBy>Katherine Burgess (spasph)</cp:lastModifiedBy>
  <cp:lastPrinted>2026-08-18T11:22:39Z</cp:lastPrinted>
  <dcterms:created xsi:type="dcterms:W3CDTF">2025-03-10T13:33:27Z</dcterms:created>
  <dcterms:modified xsi:type="dcterms:W3CDTF">2026-08-18T11:22:40Z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y fmtid="{D5CDD505-2E9C-101B-9397-08002B2CF9AE}" pid="3" name="MediaServiceImageTags">
    <vt:lpwstr/>
  </property>
</Properties>
</file>